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9320" windowHeight="11232" firstSheet="6" activeTab="6"/>
  </bookViews>
  <sheets>
    <sheet name="количество видов работ" sheetId="5" state="hidden" r:id="rId1"/>
    <sheet name="512-ЗО с учетом изменения" sheetId="3" state="hidden" r:id="rId2"/>
    <sheet name="для минстроя 15-16" sheetId="13" state="hidden" r:id="rId3"/>
    <sheet name="2015-2016  (без формул)" sheetId="11" state="hidden" r:id="rId4"/>
    <sheet name="(без формул)" sheetId="10" state="hidden" r:id="rId5"/>
    <sheet name="кол-во видов" sheetId="6" state="hidden" r:id="rId6"/>
    <sheet name="реестр" sheetId="24" r:id="rId7"/>
    <sheet name="Лист1" sheetId="25" r:id="rId8"/>
  </sheets>
  <definedNames>
    <definedName name="_xlnm._FilterDatabase" localSheetId="4" hidden="1">'(без формул)'!$A$9:$AE$515</definedName>
    <definedName name="_xlnm._FilterDatabase" localSheetId="3" hidden="1">'2015-2016  (без формул)'!$A$9:$AE$549</definedName>
    <definedName name="_xlnm._FilterDatabase" localSheetId="1" hidden="1">'512-ЗО с учетом изменения'!$A$9:$AE$548</definedName>
    <definedName name="_xlnm._FilterDatabase" localSheetId="2" hidden="1">'для минстроя 15-16'!$A$9:$AE$530</definedName>
    <definedName name="_xlnm._FilterDatabase" localSheetId="0" hidden="1">'количество видов работ'!$A$9:$AE$9</definedName>
    <definedName name="_xlnm._FilterDatabase" localSheetId="6" hidden="1">реестр!$A$8:$BL$1938</definedName>
    <definedName name="_xlnm.Print_Titles" localSheetId="4">'(без формул)'!$9:$9</definedName>
    <definedName name="_xlnm.Print_Titles" localSheetId="3">'2015-2016  (без формул)'!$9:$9</definedName>
    <definedName name="_xlnm.Print_Titles" localSheetId="1">'512-ЗО с учетом изменения'!$9:$9</definedName>
    <definedName name="_xlnm.Print_Titles" localSheetId="2">'для минстроя 15-16'!$9:$9</definedName>
    <definedName name="_xlnm.Print_Titles" localSheetId="0">'количество видов работ'!$9:$9</definedName>
    <definedName name="_xlnm.Print_Titles" localSheetId="6">реестр!$8:$8</definedName>
    <definedName name="_xlnm.Print_Area" localSheetId="4">'(без формул)'!$A$1:$AE$514</definedName>
    <definedName name="_xlnm.Print_Area" localSheetId="3">'2015-2016  (без формул)'!$A$1:$AE$550</definedName>
    <definedName name="_xlnm.Print_Area" localSheetId="1">'512-ЗО с учетом изменения'!$A$1:$AE$547</definedName>
    <definedName name="_xlnm.Print_Area" localSheetId="2">'для минстроя 15-16'!$A$1:$AE$529</definedName>
    <definedName name="_xlnm.Print_Area" localSheetId="0">'количество видов работ'!$A$1:$Y$53</definedName>
    <definedName name="_xlnm.Print_Area" localSheetId="6">реестр!$A$1:$AB$1949</definedName>
    <definedName name="реестр" localSheetId="6">реестр!$B:$X</definedName>
    <definedName name="РО">#REF!</definedName>
  </definedNames>
  <calcPr calcId="124519"/>
</workbook>
</file>

<file path=xl/calcChain.xml><?xml version="1.0" encoding="utf-8"?>
<calcChain xmlns="http://schemas.openxmlformats.org/spreadsheetml/2006/main">
  <c r="A1929" i="25"/>
  <c r="A1928"/>
  <c r="A1927"/>
  <c r="A1926"/>
  <c r="A1923"/>
  <c r="A1922"/>
  <c r="A1921"/>
  <c r="A1920"/>
  <c r="A1919"/>
  <c r="A1916"/>
  <c r="A1915"/>
  <c r="A1914"/>
  <c r="A1913"/>
  <c r="A1912"/>
  <c r="A1909"/>
  <c r="A1908"/>
  <c r="A1907"/>
  <c r="A1906"/>
  <c r="A1905"/>
  <c r="A1904"/>
  <c r="A1903"/>
  <c r="A1902"/>
  <c r="A1899"/>
  <c r="A1898"/>
  <c r="A1895"/>
  <c r="A1894"/>
  <c r="A1893"/>
  <c r="A1892"/>
  <c r="A1891"/>
  <c r="A1890"/>
  <c r="A1889"/>
  <c r="A1888"/>
  <c r="A1887"/>
  <c r="A1886"/>
  <c r="A1885"/>
  <c r="A1884"/>
  <c r="A1883"/>
  <c r="A1882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4" l="1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4"/>
  <c r="A1823"/>
  <c r="A1820"/>
  <c r="A1819"/>
  <c r="A1818"/>
  <c r="A1817"/>
  <c r="A1816"/>
  <c r="A1813"/>
  <c r="A1812"/>
  <c r="A1811"/>
  <c r="A1810"/>
  <c r="A1809"/>
  <c r="A1808"/>
  <c r="A1805"/>
  <c r="A1804"/>
  <c r="A1803"/>
  <c r="A1802"/>
  <c r="A1801"/>
  <c r="A1800"/>
  <c r="A1797"/>
  <c r="A1794"/>
  <c r="A1793"/>
  <c r="A1792"/>
  <c r="A1791"/>
  <c r="A1790"/>
  <c r="A1789"/>
  <c r="A1788"/>
  <c r="A1787"/>
  <c r="A1786"/>
  <c r="A1785"/>
  <c r="A1784"/>
  <c r="A1783"/>
  <c r="A1782"/>
  <c r="A1781"/>
  <c r="A1780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5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2"/>
  <c r="A1731"/>
  <c r="A1730"/>
  <c r="A1729"/>
  <c r="A1728"/>
  <c r="A1727"/>
  <c r="A1726"/>
  <c r="A1725"/>
  <c r="A1724"/>
  <c r="A1723"/>
  <c r="A1722"/>
  <c r="A1721"/>
  <c r="A1720"/>
  <c r="A1719"/>
  <c r="A1716"/>
  <c r="A1715"/>
  <c r="A1714"/>
  <c r="A1713"/>
  <c r="A1712"/>
  <c r="A1711"/>
  <c r="A1708"/>
  <c r="A1707"/>
  <c r="A1706"/>
  <c r="A1705"/>
  <c r="A1704"/>
  <c r="A1703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0"/>
  <c r="A1659"/>
  <c r="A1658"/>
  <c r="A1657"/>
  <c r="A1656"/>
  <c r="A1655"/>
  <c r="A1654"/>
  <c r="A1653"/>
  <c r="A1652"/>
  <c r="A1651"/>
  <c r="A1650"/>
  <c r="A1649"/>
  <c r="A1648"/>
  <c r="A1647"/>
  <c r="A1644"/>
  <c r="A1641"/>
  <c r="A1640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5"/>
  <c r="A1584"/>
  <c r="A1583"/>
  <c r="A1582"/>
  <c r="A1581"/>
  <c r="A1580"/>
  <c r="A1577"/>
  <c r="A1576"/>
  <c r="A1575"/>
  <c r="A1574"/>
  <c r="A1571"/>
  <c r="A1570"/>
  <c r="A1569"/>
  <c r="A1568"/>
  <c r="A1567"/>
  <c r="A1566"/>
  <c r="A1565"/>
  <c r="A1564"/>
  <c r="A1563"/>
  <c r="A1562"/>
  <c r="A1561"/>
  <c r="A1560"/>
  <c r="A1559"/>
  <c r="A1558"/>
  <c r="A1557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5"/>
  <c r="A894"/>
  <c r="A893"/>
  <c r="A892"/>
  <c r="A891"/>
  <c r="A890"/>
  <c r="A889"/>
  <c r="A888"/>
  <c r="A887"/>
  <c r="A886"/>
  <c r="A885"/>
  <c r="A884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5"/>
  <c r="A224"/>
  <c r="A223"/>
  <c r="A222"/>
  <c r="A221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7"/>
  <c r="A96"/>
  <c r="A95"/>
  <c r="A94"/>
  <c r="A93"/>
  <c r="A92"/>
  <c r="A91"/>
  <c r="A90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0"/>
  <c r="A3" l="1"/>
  <c r="D111" i="24" l="1"/>
  <c r="C111" s="1"/>
  <c r="D598" l="1"/>
  <c r="D1466" l="1"/>
  <c r="C1466" s="1"/>
  <c r="D1324"/>
  <c r="D1323"/>
  <c r="D1186"/>
  <c r="C1458" l="1"/>
  <c r="C1457"/>
  <c r="C1456"/>
  <c r="D1455"/>
  <c r="C1455" s="1"/>
  <c r="D1454" l="1"/>
  <c r="C1454" s="1"/>
  <c r="D1453"/>
  <c r="C1453" s="1"/>
  <c r="C1123"/>
  <c r="C1104"/>
  <c r="C1103"/>
  <c r="C1102"/>
  <c r="C1101"/>
  <c r="D1066"/>
  <c r="C1066" s="1"/>
  <c r="C1010"/>
  <c r="C1001"/>
  <c r="D410"/>
  <c r="C410" s="1"/>
  <c r="D407"/>
  <c r="C407" s="1"/>
  <c r="D345"/>
  <c r="C345" s="1"/>
  <c r="D293"/>
  <c r="C293" s="1"/>
  <c r="E1649" l="1"/>
  <c r="F1649"/>
  <c r="G1649"/>
  <c r="H1649"/>
  <c r="I1649"/>
  <c r="J1649"/>
  <c r="K1649"/>
  <c r="L1649"/>
  <c r="M1649"/>
  <c r="N1649"/>
  <c r="O1649"/>
  <c r="P1649"/>
  <c r="Q1649"/>
  <c r="R1649"/>
  <c r="S1649"/>
  <c r="T1649"/>
  <c r="D1649"/>
  <c r="K1562"/>
  <c r="K1740"/>
  <c r="K1887"/>
  <c r="K1645"/>
  <c r="C1299"/>
  <c r="C1298"/>
  <c r="C1805"/>
  <c r="C1648"/>
  <c r="D1596"/>
  <c r="C1846"/>
  <c r="D1145"/>
  <c r="C1145" s="1"/>
  <c r="C1309"/>
  <c r="C1308"/>
  <c r="C1307"/>
  <c r="C1306"/>
  <c r="K1579"/>
  <c r="L1579"/>
  <c r="C900"/>
  <c r="C827"/>
  <c r="C826"/>
  <c r="C825"/>
  <c r="C824"/>
  <c r="C823"/>
  <c r="C822"/>
  <c r="C821"/>
  <c r="C820"/>
  <c r="C819"/>
  <c r="C816"/>
  <c r="C815"/>
  <c r="C814"/>
  <c r="C813"/>
  <c r="C812"/>
  <c r="C811"/>
  <c r="C810"/>
  <c r="AC1649" l="1"/>
  <c r="C1886"/>
  <c r="C1885"/>
  <c r="C1884"/>
  <c r="C1867"/>
  <c r="C1866"/>
  <c r="C1865"/>
  <c r="C1864"/>
  <c r="C1729"/>
  <c r="C1728"/>
  <c r="C1727"/>
  <c r="L1645"/>
  <c r="C1621"/>
  <c r="C1620"/>
  <c r="C1619"/>
  <c r="C1578"/>
  <c r="C1577"/>
  <c r="C1576"/>
  <c r="C1559"/>
  <c r="C1558"/>
  <c r="C1557"/>
  <c r="C1556"/>
  <c r="C1555"/>
  <c r="C1554"/>
  <c r="C1553"/>
  <c r="C1552"/>
  <c r="C1551"/>
  <c r="C1546"/>
  <c r="C1545"/>
  <c r="C1544"/>
  <c r="C1537"/>
  <c r="C1536"/>
  <c r="C1533"/>
  <c r="C1532"/>
  <c r="C1521"/>
  <c r="C1520"/>
  <c r="C1509"/>
  <c r="C1508"/>
  <c r="C1507"/>
  <c r="C1506"/>
  <c r="C1505"/>
  <c r="C1503"/>
  <c r="C1449"/>
  <c r="C1435"/>
  <c r="C1434"/>
  <c r="C1411"/>
  <c r="C1404"/>
  <c r="C1403"/>
  <c r="C1402"/>
  <c r="C1401"/>
  <c r="C1400"/>
  <c r="C1399"/>
  <c r="C1361"/>
  <c r="C1357"/>
  <c r="C1347"/>
  <c r="C1346"/>
  <c r="C1282"/>
  <c r="C1273"/>
  <c r="C1271"/>
  <c r="C1269"/>
  <c r="C1267"/>
  <c r="C1265"/>
  <c r="C1264"/>
  <c r="C1263"/>
  <c r="C1262"/>
  <c r="C1261"/>
  <c r="C1260"/>
  <c r="C1225"/>
  <c r="C1224"/>
  <c r="C1223"/>
  <c r="C1222"/>
  <c r="C1221"/>
  <c r="C1220"/>
  <c r="C1219"/>
  <c r="C1217"/>
  <c r="C1216"/>
  <c r="C1215"/>
  <c r="C1214"/>
  <c r="C1207"/>
  <c r="C1204"/>
  <c r="C1201"/>
  <c r="C1200"/>
  <c r="C1199"/>
  <c r="C1187"/>
  <c r="C1185"/>
  <c r="C1184"/>
  <c r="C1159"/>
  <c r="C1158"/>
  <c r="C1157"/>
  <c r="C1156"/>
  <c r="C1155"/>
  <c r="C1154"/>
  <c r="C1153"/>
  <c r="C1152"/>
  <c r="C1151"/>
  <c r="C1144"/>
  <c r="C1143"/>
  <c r="C1142"/>
  <c r="C1138"/>
  <c r="C1137"/>
  <c r="C1136"/>
  <c r="C1134"/>
  <c r="O1134"/>
  <c r="C1135"/>
  <c r="O1135"/>
  <c r="C1139"/>
  <c r="O1139"/>
  <c r="C1140"/>
  <c r="M1140"/>
  <c r="C1141"/>
  <c r="O1141"/>
  <c r="O1145"/>
  <c r="C1146"/>
  <c r="M1146"/>
  <c r="O1146"/>
  <c r="C1147"/>
  <c r="M1147"/>
  <c r="O1147"/>
  <c r="C1116"/>
  <c r="C1109"/>
  <c r="C1083"/>
  <c r="C1062"/>
  <c r="C1061"/>
  <c r="C1051"/>
  <c r="C1037"/>
  <c r="C1028"/>
  <c r="C1025"/>
  <c r="C1019"/>
  <c r="C1018"/>
  <c r="C1017"/>
  <c r="C1016"/>
  <c r="C1015"/>
  <c r="C1014"/>
  <c r="C1013"/>
  <c r="C1009"/>
  <c r="C1007"/>
  <c r="C1005"/>
  <c r="C995"/>
  <c r="C984"/>
  <c r="C983"/>
  <c r="C976"/>
  <c r="C957"/>
  <c r="C956"/>
  <c r="C955"/>
  <c r="C947"/>
  <c r="C946"/>
  <c r="C945"/>
  <c r="C944"/>
  <c r="C943"/>
  <c r="C938"/>
  <c r="C937"/>
  <c r="C886"/>
  <c r="C885"/>
  <c r="L864"/>
  <c r="K864"/>
  <c r="C863"/>
  <c r="C862"/>
  <c r="C860"/>
  <c r="C859"/>
  <c r="C858"/>
  <c r="C857"/>
  <c r="C856"/>
  <c r="C852"/>
  <c r="C839"/>
  <c r="L793"/>
  <c r="K793"/>
  <c r="C772"/>
  <c r="C771"/>
  <c r="C749"/>
  <c r="C748"/>
  <c r="C747"/>
  <c r="C746"/>
  <c r="C745"/>
  <c r="C744"/>
  <c r="C741"/>
  <c r="C737"/>
  <c r="C733"/>
  <c r="C732"/>
  <c r="C731"/>
  <c r="C730"/>
  <c r="C729"/>
  <c r="C728"/>
  <c r="C727"/>
  <c r="C726"/>
  <c r="C725"/>
  <c r="C283"/>
  <c r="C282"/>
  <c r="C281"/>
  <c r="C280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28"/>
  <c r="C527"/>
  <c r="C526"/>
  <c r="C519"/>
  <c r="C518"/>
  <c r="C517"/>
  <c r="C516"/>
  <c r="C515"/>
  <c r="C514"/>
  <c r="C513"/>
  <c r="C512"/>
  <c r="C511"/>
  <c r="C497"/>
  <c r="C496"/>
  <c r="C495"/>
  <c r="C494"/>
  <c r="C493"/>
  <c r="C492"/>
  <c r="C491"/>
  <c r="C490"/>
  <c r="C489"/>
  <c r="C488"/>
  <c r="C487"/>
  <c r="C486"/>
  <c r="C485"/>
  <c r="C476"/>
  <c r="C475"/>
  <c r="C474"/>
  <c r="C473"/>
  <c r="C472"/>
  <c r="C471"/>
  <c r="C470"/>
  <c r="C469"/>
  <c r="C468"/>
  <c r="C467"/>
  <c r="C466"/>
  <c r="C450"/>
  <c r="C449"/>
  <c r="C448"/>
  <c r="C447"/>
  <c r="C446"/>
  <c r="C445"/>
  <c r="C278"/>
  <c r="C277"/>
  <c r="C276"/>
  <c r="C275"/>
  <c r="C274"/>
  <c r="C273"/>
  <c r="C257"/>
  <c r="C256"/>
  <c r="C255"/>
  <c r="C254"/>
  <c r="C253"/>
  <c r="C252"/>
  <c r="C251"/>
  <c r="C250"/>
  <c r="C249"/>
  <c r="C139"/>
  <c r="C138"/>
  <c r="K95"/>
  <c r="C93"/>
  <c r="C94"/>
  <c r="L95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65"/>
  <c r="C64"/>
  <c r="C63"/>
  <c r="C62"/>
  <c r="C61"/>
  <c r="C60"/>
  <c r="C59"/>
  <c r="U1937" l="1"/>
  <c r="T1937"/>
  <c r="S1937"/>
  <c r="R1937"/>
  <c r="Q1937"/>
  <c r="P1937"/>
  <c r="O1937"/>
  <c r="N1937"/>
  <c r="M1937"/>
  <c r="L1937"/>
  <c r="K1937"/>
  <c r="J1937"/>
  <c r="I1937"/>
  <c r="H1937"/>
  <c r="G1937"/>
  <c r="F1937"/>
  <c r="E1937"/>
  <c r="D1933"/>
  <c r="C1933" s="1"/>
  <c r="D1936"/>
  <c r="C1936" s="1"/>
  <c r="D1935"/>
  <c r="C1935" s="1"/>
  <c r="D1934"/>
  <c r="U1931"/>
  <c r="T1931"/>
  <c r="S1931"/>
  <c r="R1931"/>
  <c r="Q1931"/>
  <c r="P1931"/>
  <c r="O1931"/>
  <c r="N1931"/>
  <c r="M1931"/>
  <c r="L1931"/>
  <c r="K1931"/>
  <c r="J1931"/>
  <c r="I1931"/>
  <c r="H1931"/>
  <c r="G1931"/>
  <c r="F1931"/>
  <c r="E1931"/>
  <c r="D1931"/>
  <c r="C1929"/>
  <c r="C1930"/>
  <c r="C1928"/>
  <c r="C1927"/>
  <c r="C1926"/>
  <c r="U1924"/>
  <c r="T1924"/>
  <c r="S1924"/>
  <c r="R1924"/>
  <c r="Q1924"/>
  <c r="P1924"/>
  <c r="O1924"/>
  <c r="N1924"/>
  <c r="M1924"/>
  <c r="L1924"/>
  <c r="K1924"/>
  <c r="J1924"/>
  <c r="I1924"/>
  <c r="H1924"/>
  <c r="G1924"/>
  <c r="F1924"/>
  <c r="E1924"/>
  <c r="D1922"/>
  <c r="C1922" s="1"/>
  <c r="D1921"/>
  <c r="C1921" s="1"/>
  <c r="D1923"/>
  <c r="C1923" s="1"/>
  <c r="D1920"/>
  <c r="C1920" s="1"/>
  <c r="D1919"/>
  <c r="C1919" s="1"/>
  <c r="U1917"/>
  <c r="T1917"/>
  <c r="S1917"/>
  <c r="R1917"/>
  <c r="Q1917"/>
  <c r="P1917"/>
  <c r="O1917"/>
  <c r="N1917"/>
  <c r="M1917"/>
  <c r="L1917"/>
  <c r="K1917"/>
  <c r="J1917"/>
  <c r="I1917"/>
  <c r="H1917"/>
  <c r="G1917"/>
  <c r="F1917"/>
  <c r="E1917"/>
  <c r="D1917"/>
  <c r="C1916"/>
  <c r="C1915"/>
  <c r="C1914"/>
  <c r="C1913"/>
  <c r="C1912"/>
  <c r="C1911"/>
  <c r="C1910"/>
  <c r="C1909"/>
  <c r="U1907"/>
  <c r="T1907"/>
  <c r="S1907"/>
  <c r="R1907"/>
  <c r="Q1907"/>
  <c r="P1907"/>
  <c r="O1907"/>
  <c r="N1907"/>
  <c r="M1907"/>
  <c r="L1907"/>
  <c r="K1907"/>
  <c r="J1907"/>
  <c r="I1907"/>
  <c r="H1907"/>
  <c r="G1907"/>
  <c r="F1907"/>
  <c r="E1907"/>
  <c r="D1906"/>
  <c r="D1907" s="1"/>
  <c r="C1905"/>
  <c r="T1903"/>
  <c r="S1903"/>
  <c r="R1903"/>
  <c r="Q1903"/>
  <c r="P1903"/>
  <c r="O1903"/>
  <c r="N1903"/>
  <c r="M1903"/>
  <c r="L1903"/>
  <c r="K1903"/>
  <c r="J1903"/>
  <c r="I1903"/>
  <c r="H1903"/>
  <c r="G1903"/>
  <c r="F1903"/>
  <c r="E1903"/>
  <c r="D1902"/>
  <c r="C1902" s="1"/>
  <c r="D1901"/>
  <c r="C1901" s="1"/>
  <c r="D1900"/>
  <c r="C1900" s="1"/>
  <c r="D1899"/>
  <c r="C1899" s="1"/>
  <c r="D1898"/>
  <c r="C1898" s="1"/>
  <c r="D1897"/>
  <c r="C1897" s="1"/>
  <c r="D1896"/>
  <c r="C1896" s="1"/>
  <c r="D1895"/>
  <c r="C1895" s="1"/>
  <c r="D1894"/>
  <c r="C1894" s="1"/>
  <c r="D1893"/>
  <c r="C1893" s="1"/>
  <c r="D1892"/>
  <c r="C1892" s="1"/>
  <c r="D1891"/>
  <c r="C1891" s="1"/>
  <c r="D1890"/>
  <c r="C1890" s="1"/>
  <c r="D1889"/>
  <c r="U1887"/>
  <c r="T1887"/>
  <c r="S1887"/>
  <c r="R1887"/>
  <c r="Q1887"/>
  <c r="P1887"/>
  <c r="O1887"/>
  <c r="N1887"/>
  <c r="M1887"/>
  <c r="J1887"/>
  <c r="I1887"/>
  <c r="H1887"/>
  <c r="G1887"/>
  <c r="F1887"/>
  <c r="E1887"/>
  <c r="D1887"/>
  <c r="C1863"/>
  <c r="C1875"/>
  <c r="C1874"/>
  <c r="C1872"/>
  <c r="C1871"/>
  <c r="C1868"/>
  <c r="C1873"/>
  <c r="C1870"/>
  <c r="C1869"/>
  <c r="C1883"/>
  <c r="C1882"/>
  <c r="C1881"/>
  <c r="C1880"/>
  <c r="C1879"/>
  <c r="C1878"/>
  <c r="C1877"/>
  <c r="C1876"/>
  <c r="C1861"/>
  <c r="C1860"/>
  <c r="C1859"/>
  <c r="C1858"/>
  <c r="C1857"/>
  <c r="C1856"/>
  <c r="C1862"/>
  <c r="C1855"/>
  <c r="C1854"/>
  <c r="T1852"/>
  <c r="S1852"/>
  <c r="R1852"/>
  <c r="Q1852"/>
  <c r="P1852"/>
  <c r="O1852"/>
  <c r="N1852"/>
  <c r="M1852"/>
  <c r="L1852"/>
  <c r="L1887" s="1"/>
  <c r="K1852"/>
  <c r="J1852"/>
  <c r="I1852"/>
  <c r="H1852"/>
  <c r="G1852"/>
  <c r="F1852"/>
  <c r="E1852"/>
  <c r="C1851"/>
  <c r="C1850"/>
  <c r="U1849"/>
  <c r="U1852" s="1"/>
  <c r="D1849"/>
  <c r="D1852" s="1"/>
  <c r="C1848"/>
  <c r="C1838"/>
  <c r="C1837"/>
  <c r="C1836"/>
  <c r="C1835"/>
  <c r="C1834"/>
  <c r="C1847"/>
  <c r="C1845"/>
  <c r="C1844"/>
  <c r="C1843"/>
  <c r="C1840"/>
  <c r="C1839"/>
  <c r="C1842"/>
  <c r="C1841"/>
  <c r="T1832"/>
  <c r="S1832"/>
  <c r="R1832"/>
  <c r="Q1832"/>
  <c r="P1832"/>
  <c r="O1832"/>
  <c r="N1832"/>
  <c r="M1832"/>
  <c r="L1832"/>
  <c r="K1832"/>
  <c r="J1832"/>
  <c r="I1832"/>
  <c r="H1832"/>
  <c r="G1832"/>
  <c r="F1832"/>
  <c r="E1832"/>
  <c r="D1831"/>
  <c r="C1831" s="1"/>
  <c r="D1830"/>
  <c r="U1828"/>
  <c r="T1828"/>
  <c r="S1828"/>
  <c r="R1828"/>
  <c r="Q1828"/>
  <c r="P1828"/>
  <c r="O1828"/>
  <c r="N1828"/>
  <c r="M1828"/>
  <c r="L1828"/>
  <c r="K1828"/>
  <c r="J1828"/>
  <c r="I1828"/>
  <c r="H1828"/>
  <c r="G1828"/>
  <c r="F1828"/>
  <c r="E1828"/>
  <c r="C1827"/>
  <c r="D1825"/>
  <c r="C1825" s="1"/>
  <c r="C1826"/>
  <c r="D1823"/>
  <c r="C1823" s="1"/>
  <c r="D1824"/>
  <c r="T1821"/>
  <c r="S1821"/>
  <c r="R1821"/>
  <c r="Q1821"/>
  <c r="P1821"/>
  <c r="O1821"/>
  <c r="N1821"/>
  <c r="M1821"/>
  <c r="L1821"/>
  <c r="K1821"/>
  <c r="J1821"/>
  <c r="I1821"/>
  <c r="H1821"/>
  <c r="G1821"/>
  <c r="F1821"/>
  <c r="E1821"/>
  <c r="D1821"/>
  <c r="C1815"/>
  <c r="C1820"/>
  <c r="C1819"/>
  <c r="C1818"/>
  <c r="C1817"/>
  <c r="C1816"/>
  <c r="R1813"/>
  <c r="Q1813"/>
  <c r="I1813"/>
  <c r="H1813"/>
  <c r="G1813"/>
  <c r="F1813"/>
  <c r="E1813"/>
  <c r="C1812"/>
  <c r="D1811"/>
  <c r="D1813" s="1"/>
  <c r="C1810"/>
  <c r="C1807"/>
  <c r="C1808"/>
  <c r="C1809"/>
  <c r="U1805"/>
  <c r="T1805"/>
  <c r="S1805"/>
  <c r="R1805"/>
  <c r="Q1805"/>
  <c r="P1805"/>
  <c r="O1805"/>
  <c r="N1805"/>
  <c r="M1805"/>
  <c r="L1805"/>
  <c r="K1805"/>
  <c r="J1805"/>
  <c r="I1805"/>
  <c r="H1805"/>
  <c r="G1805"/>
  <c r="F1805"/>
  <c r="E1805"/>
  <c r="D1805"/>
  <c r="U1802"/>
  <c r="T1802"/>
  <c r="S1802"/>
  <c r="R1802"/>
  <c r="Q1802"/>
  <c r="P1802"/>
  <c r="O1802"/>
  <c r="N1802"/>
  <c r="M1802"/>
  <c r="L1802"/>
  <c r="K1802"/>
  <c r="J1802"/>
  <c r="I1802"/>
  <c r="H1802"/>
  <c r="G1802"/>
  <c r="F1802"/>
  <c r="E1802"/>
  <c r="D1802"/>
  <c r="C1799"/>
  <c r="C1792"/>
  <c r="C1796"/>
  <c r="C1791"/>
  <c r="C1790"/>
  <c r="C1789"/>
  <c r="C1788"/>
  <c r="C1787"/>
  <c r="C1793"/>
  <c r="C1795"/>
  <c r="C1800"/>
  <c r="C1801"/>
  <c r="C1794"/>
  <c r="C1798"/>
  <c r="C1797"/>
  <c r="U1785"/>
  <c r="T1785"/>
  <c r="S1785"/>
  <c r="R1785"/>
  <c r="Q1785"/>
  <c r="P1785"/>
  <c r="O1785"/>
  <c r="N1785"/>
  <c r="M1785"/>
  <c r="L1785"/>
  <c r="K1785"/>
  <c r="J1785"/>
  <c r="I1785"/>
  <c r="H1785"/>
  <c r="G1785"/>
  <c r="F1785"/>
  <c r="E1785"/>
  <c r="D1784"/>
  <c r="C1784" s="1"/>
  <c r="D1772"/>
  <c r="C1772" s="1"/>
  <c r="D1771"/>
  <c r="C1771" s="1"/>
  <c r="D1783"/>
  <c r="C1783" s="1"/>
  <c r="D1782"/>
  <c r="C1782" s="1"/>
  <c r="D1781"/>
  <c r="C1781" s="1"/>
  <c r="D1780"/>
  <c r="C1780" s="1"/>
  <c r="D1779"/>
  <c r="C1779" s="1"/>
  <c r="D1778"/>
  <c r="C1778" s="1"/>
  <c r="D1777"/>
  <c r="C1777" s="1"/>
  <c r="D1776"/>
  <c r="C1776" s="1"/>
  <c r="D1766"/>
  <c r="C1766" s="1"/>
  <c r="D1765"/>
  <c r="C1765" s="1"/>
  <c r="D1770"/>
  <c r="C1770" s="1"/>
  <c r="D1769"/>
  <c r="C1769" s="1"/>
  <c r="D1768"/>
  <c r="C1768" s="1"/>
  <c r="D1775"/>
  <c r="C1775" s="1"/>
  <c r="D1767"/>
  <c r="C1767" s="1"/>
  <c r="D1774"/>
  <c r="C1774" s="1"/>
  <c r="D1773"/>
  <c r="C1773" s="1"/>
  <c r="L1763"/>
  <c r="K1763"/>
  <c r="J1763"/>
  <c r="I1763"/>
  <c r="H1763"/>
  <c r="G1763"/>
  <c r="F1763"/>
  <c r="E1763"/>
  <c r="D1763"/>
  <c r="C1763"/>
  <c r="T1760"/>
  <c r="S1760"/>
  <c r="R1760"/>
  <c r="Q1760"/>
  <c r="P1760"/>
  <c r="O1760"/>
  <c r="N1760"/>
  <c r="M1760"/>
  <c r="I1760"/>
  <c r="H1760"/>
  <c r="G1760"/>
  <c r="F1760"/>
  <c r="E1760"/>
  <c r="C1758"/>
  <c r="C1759"/>
  <c r="C1757"/>
  <c r="C1756"/>
  <c r="C1755"/>
  <c r="D1754"/>
  <c r="C1754" s="1"/>
  <c r="D1753"/>
  <c r="C1753" s="1"/>
  <c r="D1752"/>
  <c r="C1752" s="1"/>
  <c r="D1750"/>
  <c r="C1750" s="1"/>
  <c r="C1751"/>
  <c r="C1749"/>
  <c r="D1748"/>
  <c r="C1748" s="1"/>
  <c r="D1747"/>
  <c r="C1747" s="1"/>
  <c r="D1746"/>
  <c r="C1746" s="1"/>
  <c r="C1745"/>
  <c r="D1744"/>
  <c r="C1744" s="1"/>
  <c r="D1743"/>
  <c r="C1742"/>
  <c r="T1740"/>
  <c r="S1740"/>
  <c r="R1740"/>
  <c r="Q1740"/>
  <c r="P1740"/>
  <c r="O1740"/>
  <c r="N1740"/>
  <c r="M1740"/>
  <c r="L1740"/>
  <c r="J1740"/>
  <c r="I1740"/>
  <c r="H1740"/>
  <c r="G1740"/>
  <c r="F1740"/>
  <c r="E1740"/>
  <c r="D1732"/>
  <c r="C1732" s="1"/>
  <c r="D1731"/>
  <c r="C1731" s="1"/>
  <c r="D1726"/>
  <c r="C1726" s="1"/>
  <c r="D1739"/>
  <c r="C1739" s="1"/>
  <c r="D1736"/>
  <c r="C1736" s="1"/>
  <c r="D1738"/>
  <c r="C1738" s="1"/>
  <c r="D1737"/>
  <c r="C1737" s="1"/>
  <c r="D1735"/>
  <c r="C1735" s="1"/>
  <c r="D1734"/>
  <c r="C1734" s="1"/>
  <c r="D1730"/>
  <c r="C1730" s="1"/>
  <c r="D1733"/>
  <c r="C1733" s="1"/>
  <c r="S1724"/>
  <c r="R1724"/>
  <c r="Q1724"/>
  <c r="P1724"/>
  <c r="O1724"/>
  <c r="M1724"/>
  <c r="L1724"/>
  <c r="K1724"/>
  <c r="J1724"/>
  <c r="I1724"/>
  <c r="H1724"/>
  <c r="G1724"/>
  <c r="F1724"/>
  <c r="E1724"/>
  <c r="D1724"/>
  <c r="N1722"/>
  <c r="C1722" s="1"/>
  <c r="T1723"/>
  <c r="T1724" s="1"/>
  <c r="N1723"/>
  <c r="C1719"/>
  <c r="C1718"/>
  <c r="C1720"/>
  <c r="C1721"/>
  <c r="U1716"/>
  <c r="T1716"/>
  <c r="S1716"/>
  <c r="R1716"/>
  <c r="Q1716"/>
  <c r="P1716"/>
  <c r="O1716"/>
  <c r="N1716"/>
  <c r="M1716"/>
  <c r="L1716"/>
  <c r="K1716"/>
  <c r="J1716"/>
  <c r="I1716"/>
  <c r="H1716"/>
  <c r="G1716"/>
  <c r="F1716"/>
  <c r="E1716"/>
  <c r="D1716"/>
  <c r="C1713"/>
  <c r="C1712"/>
  <c r="C1711"/>
  <c r="C1714"/>
  <c r="C1715"/>
  <c r="C1710"/>
  <c r="U1708"/>
  <c r="T1708"/>
  <c r="S1708"/>
  <c r="R1708"/>
  <c r="Q1708"/>
  <c r="P1708"/>
  <c r="O1708"/>
  <c r="N1708"/>
  <c r="M1708"/>
  <c r="L1708"/>
  <c r="K1708"/>
  <c r="J1708"/>
  <c r="I1708"/>
  <c r="H1708"/>
  <c r="G1708"/>
  <c r="F1708"/>
  <c r="E1708"/>
  <c r="C1707"/>
  <c r="D1706"/>
  <c r="C1706" s="1"/>
  <c r="D1705"/>
  <c r="C1705" s="1"/>
  <c r="D1704"/>
  <c r="C1704" s="1"/>
  <c r="D1703"/>
  <c r="C1703" s="1"/>
  <c r="D1702"/>
  <c r="C1702" s="1"/>
  <c r="C1700"/>
  <c r="D1699"/>
  <c r="C1699" s="1"/>
  <c r="C1698"/>
  <c r="C1697"/>
  <c r="C1696"/>
  <c r="C1695"/>
  <c r="C1694"/>
  <c r="D1693"/>
  <c r="C1693" s="1"/>
  <c r="C1692"/>
  <c r="D1691"/>
  <c r="C1691" s="1"/>
  <c r="C1690"/>
  <c r="C1701"/>
  <c r="D1689"/>
  <c r="C1689" s="1"/>
  <c r="D1688"/>
  <c r="C1688" s="1"/>
  <c r="D1687"/>
  <c r="C1687" s="1"/>
  <c r="C1679"/>
  <c r="C1678"/>
  <c r="C1677"/>
  <c r="D1676"/>
  <c r="C1676" s="1"/>
  <c r="D1675"/>
  <c r="C1675" s="1"/>
  <c r="D1674"/>
  <c r="C1674" s="1"/>
  <c r="D1673"/>
  <c r="C1673" s="1"/>
  <c r="C1672"/>
  <c r="C1671"/>
  <c r="D1670"/>
  <c r="C1670" s="1"/>
  <c r="C1686"/>
  <c r="C1685"/>
  <c r="D1684"/>
  <c r="C1684" s="1"/>
  <c r="D1683"/>
  <c r="C1683" s="1"/>
  <c r="D1682"/>
  <c r="C1682" s="1"/>
  <c r="D1681"/>
  <c r="C1681" s="1"/>
  <c r="D1680"/>
  <c r="C1680" s="1"/>
  <c r="U1668"/>
  <c r="T1668"/>
  <c r="S1668"/>
  <c r="R1668"/>
  <c r="Q1668"/>
  <c r="P1668"/>
  <c r="O1668"/>
  <c r="N1668"/>
  <c r="M1668"/>
  <c r="L1668"/>
  <c r="K1668"/>
  <c r="J1668"/>
  <c r="I1668"/>
  <c r="H1668"/>
  <c r="G1668"/>
  <c r="F1668"/>
  <c r="E1668"/>
  <c r="C1663"/>
  <c r="C1661"/>
  <c r="C1660"/>
  <c r="C1659"/>
  <c r="C1658"/>
  <c r="C1657"/>
  <c r="C1656"/>
  <c r="C1662"/>
  <c r="C1654"/>
  <c r="C1655"/>
  <c r="D1665"/>
  <c r="C1665" s="1"/>
  <c r="D1664"/>
  <c r="C1664" s="1"/>
  <c r="D1666"/>
  <c r="C1666" s="1"/>
  <c r="D1667"/>
  <c r="C1667" s="1"/>
  <c r="C1651"/>
  <c r="C1647"/>
  <c r="C1649" s="1"/>
  <c r="U1645"/>
  <c r="T1645"/>
  <c r="S1645"/>
  <c r="R1645"/>
  <c r="Q1645"/>
  <c r="P1645"/>
  <c r="O1645"/>
  <c r="N1645"/>
  <c r="M1645"/>
  <c r="J1645"/>
  <c r="I1645"/>
  <c r="H1645"/>
  <c r="G1645"/>
  <c r="F1645"/>
  <c r="E1645"/>
  <c r="D1645"/>
  <c r="C1644"/>
  <c r="C1643"/>
  <c r="C1642"/>
  <c r="C1641"/>
  <c r="C1634"/>
  <c r="C1633"/>
  <c r="C1632"/>
  <c r="C1631"/>
  <c r="C1630"/>
  <c r="C1629"/>
  <c r="C1628"/>
  <c r="C1627"/>
  <c r="C1640"/>
  <c r="C1639"/>
  <c r="C1637"/>
  <c r="C1638"/>
  <c r="C1636"/>
  <c r="C1635"/>
  <c r="C1626"/>
  <c r="C1625"/>
  <c r="C1624"/>
  <c r="C1623"/>
  <c r="C1622"/>
  <c r="C1618"/>
  <c r="C1617"/>
  <c r="C1616"/>
  <c r="C1615"/>
  <c r="C1614"/>
  <c r="C1613"/>
  <c r="C1612"/>
  <c r="C1611"/>
  <c r="C1610"/>
  <c r="C1607"/>
  <c r="C1605"/>
  <c r="C1604"/>
  <c r="C1603"/>
  <c r="C1602"/>
  <c r="C1609"/>
  <c r="C1608"/>
  <c r="C1606"/>
  <c r="C1601"/>
  <c r="C1599"/>
  <c r="C1600"/>
  <c r="C1598"/>
  <c r="C1597"/>
  <c r="C1596"/>
  <c r="C1595"/>
  <c r="U1593"/>
  <c r="T1593"/>
  <c r="S1593"/>
  <c r="R1593"/>
  <c r="Q1593"/>
  <c r="P1593"/>
  <c r="O1593"/>
  <c r="N1593"/>
  <c r="AC1593" s="1"/>
  <c r="M1593"/>
  <c r="L1593"/>
  <c r="K1593"/>
  <c r="J1593"/>
  <c r="I1593"/>
  <c r="H1593"/>
  <c r="G1593"/>
  <c r="F1593"/>
  <c r="E1593"/>
  <c r="D1593"/>
  <c r="C1589"/>
  <c r="C1592"/>
  <c r="C1591"/>
  <c r="C1590"/>
  <c r="C1588"/>
  <c r="C1587"/>
  <c r="T1585"/>
  <c r="S1585"/>
  <c r="R1585"/>
  <c r="Q1585"/>
  <c r="P1585"/>
  <c r="O1585"/>
  <c r="N1585"/>
  <c r="M1585"/>
  <c r="I1585"/>
  <c r="H1585"/>
  <c r="G1585"/>
  <c r="E1585"/>
  <c r="D1585"/>
  <c r="C1581"/>
  <c r="C1582"/>
  <c r="C1584"/>
  <c r="C1583"/>
  <c r="U1579"/>
  <c r="T1579"/>
  <c r="S1579"/>
  <c r="R1579"/>
  <c r="Q1579"/>
  <c r="P1579"/>
  <c r="O1579"/>
  <c r="N1579"/>
  <c r="M1579"/>
  <c r="J1579"/>
  <c r="I1579"/>
  <c r="H1579"/>
  <c r="G1579"/>
  <c r="F1579"/>
  <c r="E1579"/>
  <c r="D1575"/>
  <c r="C1575" s="1"/>
  <c r="D1574"/>
  <c r="C1574" s="1"/>
  <c r="C1573"/>
  <c r="D1572"/>
  <c r="C1572" s="1"/>
  <c r="D1571"/>
  <c r="C1571" s="1"/>
  <c r="D1570"/>
  <c r="C1570" s="1"/>
  <c r="D1569"/>
  <c r="C1569" s="1"/>
  <c r="C1568"/>
  <c r="C1567"/>
  <c r="C1566"/>
  <c r="D1565"/>
  <c r="C1565" s="1"/>
  <c r="D1564"/>
  <c r="U1562"/>
  <c r="T1562"/>
  <c r="R1562"/>
  <c r="P1562"/>
  <c r="N1562"/>
  <c r="L1562"/>
  <c r="J1562"/>
  <c r="I1562"/>
  <c r="H1562"/>
  <c r="G1562"/>
  <c r="F1562"/>
  <c r="E1562"/>
  <c r="D1562"/>
  <c r="O1550"/>
  <c r="C1550"/>
  <c r="O1549"/>
  <c r="M1549"/>
  <c r="C1549"/>
  <c r="O1548"/>
  <c r="M1548"/>
  <c r="C1548"/>
  <c r="O1547"/>
  <c r="M1547"/>
  <c r="C1547"/>
  <c r="O1561"/>
  <c r="C1561"/>
  <c r="C1560"/>
  <c r="M1543"/>
  <c r="C1543"/>
  <c r="O1542"/>
  <c r="C1542"/>
  <c r="M1541"/>
  <c r="C1541"/>
  <c r="M1540"/>
  <c r="C1540"/>
  <c r="M1539"/>
  <c r="C1539"/>
  <c r="O1538"/>
  <c r="C1538"/>
  <c r="M1535"/>
  <c r="C1535"/>
  <c r="O1534"/>
  <c r="M1534"/>
  <c r="C1534"/>
  <c r="M1531"/>
  <c r="C1531"/>
  <c r="M1530"/>
  <c r="C1530"/>
  <c r="O1529"/>
  <c r="C1529"/>
  <c r="C1528"/>
  <c r="M1527"/>
  <c r="C1527"/>
  <c r="O1526"/>
  <c r="M1526"/>
  <c r="C1526"/>
  <c r="M1525"/>
  <c r="C1525"/>
  <c r="C1524"/>
  <c r="O1523"/>
  <c r="M1523"/>
  <c r="C1523"/>
  <c r="O1521"/>
  <c r="S1519"/>
  <c r="Q1519"/>
  <c r="O1519"/>
  <c r="M1519"/>
  <c r="C1519"/>
  <c r="C1518"/>
  <c r="O1517"/>
  <c r="C1517"/>
  <c r="O1516"/>
  <c r="C1516"/>
  <c r="C1515"/>
  <c r="C1514"/>
  <c r="O1513"/>
  <c r="C1513"/>
  <c r="O1512"/>
  <c r="C1512"/>
  <c r="M1511"/>
  <c r="C1511"/>
  <c r="C1510"/>
  <c r="C1504"/>
  <c r="O1502"/>
  <c r="M1502"/>
  <c r="C1502"/>
  <c r="O1501"/>
  <c r="M1501"/>
  <c r="C1501"/>
  <c r="M1500"/>
  <c r="C1500"/>
  <c r="M1499"/>
  <c r="C1499"/>
  <c r="O1498"/>
  <c r="M1498"/>
  <c r="C1498"/>
  <c r="M1497"/>
  <c r="C1497"/>
  <c r="M1496"/>
  <c r="C1496"/>
  <c r="C1495"/>
  <c r="M1494"/>
  <c r="C1494"/>
  <c r="M1493"/>
  <c r="C1493"/>
  <c r="C1492"/>
  <c r="C1491"/>
  <c r="O1490"/>
  <c r="C1490"/>
  <c r="O1489"/>
  <c r="C1489"/>
  <c r="O1488"/>
  <c r="C1488"/>
  <c r="C1487"/>
  <c r="C1486"/>
  <c r="O1485"/>
  <c r="C1485"/>
  <c r="O1484"/>
  <c r="C1484"/>
  <c r="O1483"/>
  <c r="C1483"/>
  <c r="O1480"/>
  <c r="C1480"/>
  <c r="O1479"/>
  <c r="M1479"/>
  <c r="C1479"/>
  <c r="O1478"/>
  <c r="M1478"/>
  <c r="C1478"/>
  <c r="O1477"/>
  <c r="M1477"/>
  <c r="C1477"/>
  <c r="O1476"/>
  <c r="C1476"/>
  <c r="M1475"/>
  <c r="C1475"/>
  <c r="M1474"/>
  <c r="C1474"/>
  <c r="M1473"/>
  <c r="C1473"/>
  <c r="C1472"/>
  <c r="O1471"/>
  <c r="C1471"/>
  <c r="O1470"/>
  <c r="C1470"/>
  <c r="O1469"/>
  <c r="C1469"/>
  <c r="S1467"/>
  <c r="C1467"/>
  <c r="O1465"/>
  <c r="M1465"/>
  <c r="C1465"/>
  <c r="O1464"/>
  <c r="C1464"/>
  <c r="O1463"/>
  <c r="M1463"/>
  <c r="C1463"/>
  <c r="O1462"/>
  <c r="C1462"/>
  <c r="O1461"/>
  <c r="M1461"/>
  <c r="C1461"/>
  <c r="O1460"/>
  <c r="C1460"/>
  <c r="O1459"/>
  <c r="M1459"/>
  <c r="C1459"/>
  <c r="O1452"/>
  <c r="M1452"/>
  <c r="C1452"/>
  <c r="O1451"/>
  <c r="M1451"/>
  <c r="C1451"/>
  <c r="C1450"/>
  <c r="C1448"/>
  <c r="M1447"/>
  <c r="C1447"/>
  <c r="C1446"/>
  <c r="M1445"/>
  <c r="C1445"/>
  <c r="O1444"/>
  <c r="C1444"/>
  <c r="O1443"/>
  <c r="M1443"/>
  <c r="C1443"/>
  <c r="O1442"/>
  <c r="M1442"/>
  <c r="C1442"/>
  <c r="O1441"/>
  <c r="C1441"/>
  <c r="O1440"/>
  <c r="M1440"/>
  <c r="C1440"/>
  <c r="O1439"/>
  <c r="M1439"/>
  <c r="C1439"/>
  <c r="O1438"/>
  <c r="M1438"/>
  <c r="C1438"/>
  <c r="C1437"/>
  <c r="O1436"/>
  <c r="C1436"/>
  <c r="O1433"/>
  <c r="M1433"/>
  <c r="C1433"/>
  <c r="O1432"/>
  <c r="C1432"/>
  <c r="C1431"/>
  <c r="C1430"/>
  <c r="M1429"/>
  <c r="C1429"/>
  <c r="C1428"/>
  <c r="C1427"/>
  <c r="C1426"/>
  <c r="C1425"/>
  <c r="O1424"/>
  <c r="C1424"/>
  <c r="O1423"/>
  <c r="M1423"/>
  <c r="C1423"/>
  <c r="O1422"/>
  <c r="M1422"/>
  <c r="C1422"/>
  <c r="O1421"/>
  <c r="M1421"/>
  <c r="C1421"/>
  <c r="O1420"/>
  <c r="C1420"/>
  <c r="M1419"/>
  <c r="C1419"/>
  <c r="O1418"/>
  <c r="C1418"/>
  <c r="O1417"/>
  <c r="C1417"/>
  <c r="O1416"/>
  <c r="M1416"/>
  <c r="C1416"/>
  <c r="O1415"/>
  <c r="C1415"/>
  <c r="O1414"/>
  <c r="M1414"/>
  <c r="C1414"/>
  <c r="O1413"/>
  <c r="M1413"/>
  <c r="C1413"/>
  <c r="O1412"/>
  <c r="C1412"/>
  <c r="O1410"/>
  <c r="C1410"/>
  <c r="O1409"/>
  <c r="C1409"/>
  <c r="O1408"/>
  <c r="M1408"/>
  <c r="C1408"/>
  <c r="O1407"/>
  <c r="M1407"/>
  <c r="C1407"/>
  <c r="O1406"/>
  <c r="M1406"/>
  <c r="C1406"/>
  <c r="C1405"/>
  <c r="O1398"/>
  <c r="C1398"/>
  <c r="C1397"/>
  <c r="O1396"/>
  <c r="C1396"/>
  <c r="C1395"/>
  <c r="O1394"/>
  <c r="M1394"/>
  <c r="C1394"/>
  <c r="C1393"/>
  <c r="O1392"/>
  <c r="C1392"/>
  <c r="C1391"/>
  <c r="O1390"/>
  <c r="C1390"/>
  <c r="O1389"/>
  <c r="M1389"/>
  <c r="C1389"/>
  <c r="O1388"/>
  <c r="M1388"/>
  <c r="C1388"/>
  <c r="C1387"/>
  <c r="C1386"/>
  <c r="O1385"/>
  <c r="M1385"/>
  <c r="C1385"/>
  <c r="C1383"/>
  <c r="C1382"/>
  <c r="O1384"/>
  <c r="M1384"/>
  <c r="C1384"/>
  <c r="O1381"/>
  <c r="M1381"/>
  <c r="C1381"/>
  <c r="O1380"/>
  <c r="M1380"/>
  <c r="C1380"/>
  <c r="M1379"/>
  <c r="C1379"/>
  <c r="M1378"/>
  <c r="C1378"/>
  <c r="O1377"/>
  <c r="M1377"/>
  <c r="C1377"/>
  <c r="O1376"/>
  <c r="M1376"/>
  <c r="C1376"/>
  <c r="O1375"/>
  <c r="C1375"/>
  <c r="O1374"/>
  <c r="M1374"/>
  <c r="C1374"/>
  <c r="O1373"/>
  <c r="M1373"/>
  <c r="C1373"/>
  <c r="O1372"/>
  <c r="M1372"/>
  <c r="C1372"/>
  <c r="O1371"/>
  <c r="C1371"/>
  <c r="M1370"/>
  <c r="C1370"/>
  <c r="O1369"/>
  <c r="C1369"/>
  <c r="O1368"/>
  <c r="C1368"/>
  <c r="O1367"/>
  <c r="M1367"/>
  <c r="C1367"/>
  <c r="O1366"/>
  <c r="C1366"/>
  <c r="S1330"/>
  <c r="C1330"/>
  <c r="S1329"/>
  <c r="Q1329"/>
  <c r="C1329"/>
  <c r="O1328"/>
  <c r="C1328"/>
  <c r="S1327"/>
  <c r="O1327"/>
  <c r="M1327"/>
  <c r="C1327"/>
  <c r="O1326"/>
  <c r="C1326"/>
  <c r="C1325"/>
  <c r="O1324"/>
  <c r="C1324"/>
  <c r="O1323"/>
  <c r="C1323"/>
  <c r="O1318"/>
  <c r="C1318"/>
  <c r="M1314"/>
  <c r="C1314"/>
  <c r="S1316"/>
  <c r="Q1316"/>
  <c r="O1316"/>
  <c r="C1316"/>
  <c r="S1315"/>
  <c r="Q1315"/>
  <c r="O1315"/>
  <c r="C1315"/>
  <c r="S1313"/>
  <c r="Q1313"/>
  <c r="O1313"/>
  <c r="M1313"/>
  <c r="C1313"/>
  <c r="O1304"/>
  <c r="M1304"/>
  <c r="C1304"/>
  <c r="M1303"/>
  <c r="C1303"/>
  <c r="O1302"/>
  <c r="C1302"/>
  <c r="M1301"/>
  <c r="C1301"/>
  <c r="O1300"/>
  <c r="C1300"/>
  <c r="O1297"/>
  <c r="M1297"/>
  <c r="C1297"/>
  <c r="O1296"/>
  <c r="M1296"/>
  <c r="C1296"/>
  <c r="O1295"/>
  <c r="M1295"/>
  <c r="C1295"/>
  <c r="C1294"/>
  <c r="M1293"/>
  <c r="C1293"/>
  <c r="O1292"/>
  <c r="C1292"/>
  <c r="C1291"/>
  <c r="C1290"/>
  <c r="M1289"/>
  <c r="C1289"/>
  <c r="M1288"/>
  <c r="C1288"/>
  <c r="O1287"/>
  <c r="M1287"/>
  <c r="C1287"/>
  <c r="C1286"/>
  <c r="C1285"/>
  <c r="O1284"/>
  <c r="M1284"/>
  <c r="C1284"/>
  <c r="O1283"/>
  <c r="M1283"/>
  <c r="C1283"/>
  <c r="O1281"/>
  <c r="C1281"/>
  <c r="O1280"/>
  <c r="C1280"/>
  <c r="O1279"/>
  <c r="C1279"/>
  <c r="O1278"/>
  <c r="C1278"/>
  <c r="M1277"/>
  <c r="C1277"/>
  <c r="O1276"/>
  <c r="C1276"/>
  <c r="C1275"/>
  <c r="C1274"/>
  <c r="C1272"/>
  <c r="O1270"/>
  <c r="C1270"/>
  <c r="O1268"/>
  <c r="C1268"/>
  <c r="O1266"/>
  <c r="M1266"/>
  <c r="C1266"/>
  <c r="O1259"/>
  <c r="C1259"/>
  <c r="O1258"/>
  <c r="C1258"/>
  <c r="O1257"/>
  <c r="M1257"/>
  <c r="C1257"/>
  <c r="O1256"/>
  <c r="M1256"/>
  <c r="C1256"/>
  <c r="O1255"/>
  <c r="C1255"/>
  <c r="O1254"/>
  <c r="M1254"/>
  <c r="C1254"/>
  <c r="O1253"/>
  <c r="M1253"/>
  <c r="C1253"/>
  <c r="O1252"/>
  <c r="M1252"/>
  <c r="C1252"/>
  <c r="O1251"/>
  <c r="C1251"/>
  <c r="O1250"/>
  <c r="C1250"/>
  <c r="O1249"/>
  <c r="M1249"/>
  <c r="C1249"/>
  <c r="C1248"/>
  <c r="O1247"/>
  <c r="M1247"/>
  <c r="C1247"/>
  <c r="O1246"/>
  <c r="C1246"/>
  <c r="O1245"/>
  <c r="M1245"/>
  <c r="C1245"/>
  <c r="O1244"/>
  <c r="M1244"/>
  <c r="C1244"/>
  <c r="O1243"/>
  <c r="M1243"/>
  <c r="C1243"/>
  <c r="C1242"/>
  <c r="C1241"/>
  <c r="O1240"/>
  <c r="M1240"/>
  <c r="C1240"/>
  <c r="O1239"/>
  <c r="M1239"/>
  <c r="C1239"/>
  <c r="O1238"/>
  <c r="C1238"/>
  <c r="O1237"/>
  <c r="C1237"/>
  <c r="O1236"/>
  <c r="C1236"/>
  <c r="C1235"/>
  <c r="O1234"/>
  <c r="C1234"/>
  <c r="O1233"/>
  <c r="C1233"/>
  <c r="C1232"/>
  <c r="O1231"/>
  <c r="M1231"/>
  <c r="C1231"/>
  <c r="O1230"/>
  <c r="C1230"/>
  <c r="O1229"/>
  <c r="M1229"/>
  <c r="C1229"/>
  <c r="O1228"/>
  <c r="C1228"/>
  <c r="O1227"/>
  <c r="C1227"/>
  <c r="O1226"/>
  <c r="C1226"/>
  <c r="O1218"/>
  <c r="C1218"/>
  <c r="M1213"/>
  <c r="C1213"/>
  <c r="O1212"/>
  <c r="M1212"/>
  <c r="C1212"/>
  <c r="O1211"/>
  <c r="M1211"/>
  <c r="C1211"/>
  <c r="O1210"/>
  <c r="M1210"/>
  <c r="C1210"/>
  <c r="O1209"/>
  <c r="M1209"/>
  <c r="C1209"/>
  <c r="O1208"/>
  <c r="M1208"/>
  <c r="C1208"/>
  <c r="C1206"/>
  <c r="O1205"/>
  <c r="C1205"/>
  <c r="O1203"/>
  <c r="C1203"/>
  <c r="O1202"/>
  <c r="M1202"/>
  <c r="C1202"/>
  <c r="O1198"/>
  <c r="C1198"/>
  <c r="O1197"/>
  <c r="M1197"/>
  <c r="C1197"/>
  <c r="C1196"/>
  <c r="C1195"/>
  <c r="O1194"/>
  <c r="C1194"/>
  <c r="O1193"/>
  <c r="C1193"/>
  <c r="O1192"/>
  <c r="C1192"/>
  <c r="O1191"/>
  <c r="C1191"/>
  <c r="O1190"/>
  <c r="C1190"/>
  <c r="M1189"/>
  <c r="C1189"/>
  <c r="O1188"/>
  <c r="C1188"/>
  <c r="O1186"/>
  <c r="M1186"/>
  <c r="C1186"/>
  <c r="M1183"/>
  <c r="C1183"/>
  <c r="M1182"/>
  <c r="C1182"/>
  <c r="C1181"/>
  <c r="O1180"/>
  <c r="C1180"/>
  <c r="M1179"/>
  <c r="C1179"/>
  <c r="O1178"/>
  <c r="M1178"/>
  <c r="C1178"/>
  <c r="M1177"/>
  <c r="C1177"/>
  <c r="O1176"/>
  <c r="C1176"/>
  <c r="M1175"/>
  <c r="C1175"/>
  <c r="O1174"/>
  <c r="C1174"/>
  <c r="O1173"/>
  <c r="C1173"/>
  <c r="O1172"/>
  <c r="M1172"/>
  <c r="C1172"/>
  <c r="O1171"/>
  <c r="M1171"/>
  <c r="C1171"/>
  <c r="O1170"/>
  <c r="M1170"/>
  <c r="C1170"/>
  <c r="O1169"/>
  <c r="C1169"/>
  <c r="O1168"/>
  <c r="M1168"/>
  <c r="C1168"/>
  <c r="M1167"/>
  <c r="C1167"/>
  <c r="O1166"/>
  <c r="M1166"/>
  <c r="C1166"/>
  <c r="O1165"/>
  <c r="M1165"/>
  <c r="C1165"/>
  <c r="O1164"/>
  <c r="M1164"/>
  <c r="C1164"/>
  <c r="O1163"/>
  <c r="M1163"/>
  <c r="C1163"/>
  <c r="O1162"/>
  <c r="C1162"/>
  <c r="O1161"/>
  <c r="M1161"/>
  <c r="C1161"/>
  <c r="S1160"/>
  <c r="Q1160"/>
  <c r="C1160"/>
  <c r="O1150"/>
  <c r="M1150"/>
  <c r="C1150"/>
  <c r="O1149"/>
  <c r="C1149"/>
  <c r="O1148"/>
  <c r="C1148"/>
  <c r="O1133"/>
  <c r="M1133"/>
  <c r="C1133"/>
  <c r="O1132"/>
  <c r="M1132"/>
  <c r="C1132"/>
  <c r="O1131"/>
  <c r="M1131"/>
  <c r="C1131"/>
  <c r="O1130"/>
  <c r="M1130"/>
  <c r="C1130"/>
  <c r="M1129"/>
  <c r="C1129"/>
  <c r="M1128"/>
  <c r="C1128"/>
  <c r="O1127"/>
  <c r="M1127"/>
  <c r="C1127"/>
  <c r="O1126"/>
  <c r="C1126"/>
  <c r="M1125"/>
  <c r="C1125"/>
  <c r="O1124"/>
  <c r="M1124"/>
  <c r="C1124"/>
  <c r="C1122"/>
  <c r="O1121"/>
  <c r="C1121"/>
  <c r="O1120"/>
  <c r="C1120"/>
  <c r="C1119"/>
  <c r="M1118"/>
  <c r="C1118"/>
  <c r="M1117"/>
  <c r="C1117"/>
  <c r="O1115"/>
  <c r="C1115"/>
  <c r="M1114"/>
  <c r="C1114"/>
  <c r="M1113"/>
  <c r="C1113"/>
  <c r="C1112"/>
  <c r="O1111"/>
  <c r="C1111"/>
  <c r="C1110"/>
  <c r="O1108"/>
  <c r="C1108"/>
  <c r="O1107"/>
  <c r="C1107"/>
  <c r="O1106"/>
  <c r="M1106"/>
  <c r="C1106"/>
  <c r="O1105"/>
  <c r="C1105"/>
  <c r="O1100"/>
  <c r="M1100"/>
  <c r="C1100"/>
  <c r="O1099"/>
  <c r="M1099"/>
  <c r="C1099"/>
  <c r="O1098"/>
  <c r="C1098"/>
  <c r="O1097"/>
  <c r="M1097"/>
  <c r="C1097"/>
  <c r="O1096"/>
  <c r="M1096"/>
  <c r="C1096"/>
  <c r="O1095"/>
  <c r="M1095"/>
  <c r="C1095"/>
  <c r="O1094"/>
  <c r="M1094"/>
  <c r="C1094"/>
  <c r="O1093"/>
  <c r="C1093"/>
  <c r="O1092"/>
  <c r="C1092"/>
  <c r="O1091"/>
  <c r="M1091"/>
  <c r="C1091"/>
  <c r="C1090"/>
  <c r="C1089"/>
  <c r="C1088"/>
  <c r="O1087"/>
  <c r="M1087"/>
  <c r="C1087"/>
  <c r="O1086"/>
  <c r="M1086"/>
  <c r="C1086"/>
  <c r="M1085"/>
  <c r="C1085"/>
  <c r="M1084"/>
  <c r="C1084"/>
  <c r="O1082"/>
  <c r="C1082"/>
  <c r="O1081"/>
  <c r="M1081"/>
  <c r="C1081"/>
  <c r="O1080"/>
  <c r="M1080"/>
  <c r="C1080"/>
  <c r="M1079"/>
  <c r="C1079"/>
  <c r="O1078"/>
  <c r="C1078"/>
  <c r="O1077"/>
  <c r="C1077"/>
  <c r="O1076"/>
  <c r="M1076"/>
  <c r="C1076"/>
  <c r="O1075"/>
  <c r="C1075"/>
  <c r="O1074"/>
  <c r="M1074"/>
  <c r="C1074"/>
  <c r="O1073"/>
  <c r="C1073"/>
  <c r="C1072"/>
  <c r="M1071"/>
  <c r="C1071"/>
  <c r="O1070"/>
  <c r="C1070"/>
  <c r="O1069"/>
  <c r="C1069"/>
  <c r="O1068"/>
  <c r="C1068"/>
  <c r="O1067"/>
  <c r="M1067"/>
  <c r="C1067"/>
  <c r="Q1065"/>
  <c r="M1065"/>
  <c r="C1065"/>
  <c r="O1064"/>
  <c r="C1064"/>
  <c r="O1063"/>
  <c r="C1063"/>
  <c r="C1060"/>
  <c r="O1059"/>
  <c r="C1059"/>
  <c r="O1058"/>
  <c r="C1058"/>
  <c r="O1057"/>
  <c r="C1057"/>
  <c r="O1056"/>
  <c r="C1056"/>
  <c r="C1055"/>
  <c r="O1054"/>
  <c r="M1054"/>
  <c r="C1054"/>
  <c r="O1053"/>
  <c r="C1053"/>
  <c r="S1052"/>
  <c r="Q1052"/>
  <c r="C1052"/>
  <c r="O1050"/>
  <c r="C1050"/>
  <c r="O1049"/>
  <c r="C1049"/>
  <c r="O1048"/>
  <c r="C1048"/>
  <c r="O1047"/>
  <c r="C1047"/>
  <c r="O1046"/>
  <c r="C1046"/>
  <c r="O1045"/>
  <c r="C1045"/>
  <c r="C1044"/>
  <c r="O1043"/>
  <c r="C1043"/>
  <c r="O1042"/>
  <c r="C1042"/>
  <c r="O1041"/>
  <c r="M1041"/>
  <c r="C1041"/>
  <c r="O1040"/>
  <c r="M1040"/>
  <c r="C1040"/>
  <c r="O1039"/>
  <c r="M1039"/>
  <c r="C1039"/>
  <c r="O1038"/>
  <c r="C1038"/>
  <c r="C1036"/>
  <c r="S1035"/>
  <c r="O1035"/>
  <c r="M1035"/>
  <c r="C1035"/>
  <c r="M1034"/>
  <c r="C1034"/>
  <c r="O1033"/>
  <c r="C1033"/>
  <c r="O1032"/>
  <c r="M1032"/>
  <c r="C1032"/>
  <c r="O1031"/>
  <c r="M1031"/>
  <c r="C1031"/>
  <c r="O1030"/>
  <c r="M1030"/>
  <c r="C1030"/>
  <c r="C1029"/>
  <c r="C1027"/>
  <c r="C1026"/>
  <c r="C1024"/>
  <c r="C1023"/>
  <c r="C1022"/>
  <c r="C1021"/>
  <c r="C1020"/>
  <c r="O1012"/>
  <c r="C1012"/>
  <c r="C1011"/>
  <c r="O1008"/>
  <c r="C1008"/>
  <c r="O1006"/>
  <c r="C1006"/>
  <c r="O1004"/>
  <c r="C1004"/>
  <c r="O1003"/>
  <c r="C1003"/>
  <c r="O1002"/>
  <c r="C1002"/>
  <c r="O1000"/>
  <c r="C1000"/>
  <c r="O999"/>
  <c r="C999"/>
  <c r="O998"/>
  <c r="C998"/>
  <c r="O997"/>
  <c r="M997"/>
  <c r="C997"/>
  <c r="O996"/>
  <c r="C996"/>
  <c r="O994"/>
  <c r="M994"/>
  <c r="C994"/>
  <c r="O993"/>
  <c r="C993"/>
  <c r="O992"/>
  <c r="C992"/>
  <c r="O991"/>
  <c r="C991"/>
  <c r="O990"/>
  <c r="C990"/>
  <c r="C989"/>
  <c r="C988"/>
  <c r="C987"/>
  <c r="C986"/>
  <c r="O985"/>
  <c r="C985"/>
  <c r="O982"/>
  <c r="C982"/>
  <c r="O981"/>
  <c r="C981"/>
  <c r="C980"/>
  <c r="O979"/>
  <c r="C979"/>
  <c r="O978"/>
  <c r="C978"/>
  <c r="O977"/>
  <c r="M977"/>
  <c r="C977"/>
  <c r="O975"/>
  <c r="M975"/>
  <c r="C975"/>
  <c r="O974"/>
  <c r="M974"/>
  <c r="C974"/>
  <c r="C973"/>
  <c r="O972"/>
  <c r="M972"/>
  <c r="C972"/>
  <c r="C971"/>
  <c r="M970"/>
  <c r="C970"/>
  <c r="M969"/>
  <c r="C969"/>
  <c r="M968"/>
  <c r="C968"/>
  <c r="M967"/>
  <c r="C967"/>
  <c r="O966"/>
  <c r="C966"/>
  <c r="O965"/>
  <c r="C965"/>
  <c r="O964"/>
  <c r="C964"/>
  <c r="O963"/>
  <c r="C963"/>
  <c r="O962"/>
  <c r="M962"/>
  <c r="C962"/>
  <c r="O961"/>
  <c r="C961"/>
  <c r="C960"/>
  <c r="O959"/>
  <c r="M959"/>
  <c r="C959"/>
  <c r="O958"/>
  <c r="M958"/>
  <c r="C958"/>
  <c r="C954"/>
  <c r="C953"/>
  <c r="S952"/>
  <c r="Q952"/>
  <c r="O952"/>
  <c r="C952"/>
  <c r="O951"/>
  <c r="C951"/>
  <c r="C950"/>
  <c r="O949"/>
  <c r="C949"/>
  <c r="O948"/>
  <c r="C948"/>
  <c r="C942"/>
  <c r="O941"/>
  <c r="C941"/>
  <c r="O940"/>
  <c r="C940"/>
  <c r="O939"/>
  <c r="C939"/>
  <c r="O936"/>
  <c r="C936"/>
  <c r="C1482"/>
  <c r="C1481"/>
  <c r="C1365"/>
  <c r="O1364"/>
  <c r="M1364"/>
  <c r="C1364"/>
  <c r="O1363"/>
  <c r="M1363"/>
  <c r="C1363"/>
  <c r="C1362"/>
  <c r="C1360"/>
  <c r="C1359"/>
  <c r="O1358"/>
  <c r="C1358"/>
  <c r="O1356"/>
  <c r="C1356"/>
  <c r="O1355"/>
  <c r="C1355"/>
  <c r="C1354"/>
  <c r="C1353"/>
  <c r="O1352"/>
  <c r="C1352"/>
  <c r="O1351"/>
  <c r="C1351"/>
  <c r="O1350"/>
  <c r="C1350"/>
  <c r="O1349"/>
  <c r="C1349"/>
  <c r="O1348"/>
  <c r="C1348"/>
  <c r="O1345"/>
  <c r="C1345"/>
  <c r="M1344"/>
  <c r="C1344"/>
  <c r="C1343"/>
  <c r="O1342"/>
  <c r="M1342"/>
  <c r="C1342"/>
  <c r="C1341"/>
  <c r="O1340"/>
  <c r="M1340"/>
  <c r="C1340"/>
  <c r="O1339"/>
  <c r="C1339"/>
  <c r="M1338"/>
  <c r="C1338"/>
  <c r="O1337"/>
  <c r="M1337"/>
  <c r="C1337"/>
  <c r="O1336"/>
  <c r="C1336"/>
  <c r="O1335"/>
  <c r="M1335"/>
  <c r="C1335"/>
  <c r="M1334"/>
  <c r="C1334"/>
  <c r="O1333"/>
  <c r="C1333"/>
  <c r="O1332"/>
  <c r="M1332"/>
  <c r="C1332"/>
  <c r="O1331"/>
  <c r="M1331"/>
  <c r="C1331"/>
  <c r="M1322"/>
  <c r="C1322"/>
  <c r="M1321"/>
  <c r="C1321"/>
  <c r="C1320"/>
  <c r="M1319"/>
  <c r="C1319"/>
  <c r="O1522"/>
  <c r="M1522"/>
  <c r="C1522"/>
  <c r="M1468"/>
  <c r="C1468"/>
  <c r="C1317"/>
  <c r="O1312"/>
  <c r="C1312"/>
  <c r="O1311"/>
  <c r="C1311"/>
  <c r="O1310"/>
  <c r="M1310"/>
  <c r="C1310"/>
  <c r="M1305"/>
  <c r="C1305"/>
  <c r="R934"/>
  <c r="Q934"/>
  <c r="N934"/>
  <c r="M934"/>
  <c r="I934"/>
  <c r="H934"/>
  <c r="G934"/>
  <c r="E934"/>
  <c r="D934"/>
  <c r="C932"/>
  <c r="C931"/>
  <c r="C928"/>
  <c r="C930"/>
  <c r="C921"/>
  <c r="C919"/>
  <c r="C916"/>
  <c r="C915"/>
  <c r="C913"/>
  <c r="C912"/>
  <c r="C927"/>
  <c r="C926"/>
  <c r="C925"/>
  <c r="C924"/>
  <c r="C917"/>
  <c r="C911"/>
  <c r="C910"/>
  <c r="C909"/>
  <c r="C906"/>
  <c r="C908"/>
  <c r="C907"/>
  <c r="C905"/>
  <c r="C929"/>
  <c r="C920"/>
  <c r="C922"/>
  <c r="C918"/>
  <c r="C914"/>
  <c r="C923"/>
  <c r="C933"/>
  <c r="U903"/>
  <c r="T903"/>
  <c r="S903"/>
  <c r="R903"/>
  <c r="Q903"/>
  <c r="P903"/>
  <c r="O903"/>
  <c r="N903"/>
  <c r="M903"/>
  <c r="L903"/>
  <c r="K903"/>
  <c r="J903"/>
  <c r="I903"/>
  <c r="H903"/>
  <c r="G903"/>
  <c r="F903"/>
  <c r="E903"/>
  <c r="D903"/>
  <c r="C902"/>
  <c r="C901"/>
  <c r="C899"/>
  <c r="C898"/>
  <c r="C897"/>
  <c r="C896"/>
  <c r="C895"/>
  <c r="C894"/>
  <c r="C893"/>
  <c r="C892"/>
  <c r="C891"/>
  <c r="U889"/>
  <c r="T889"/>
  <c r="S889"/>
  <c r="R889"/>
  <c r="Q889"/>
  <c r="P889"/>
  <c r="O889"/>
  <c r="N889"/>
  <c r="M889"/>
  <c r="L889"/>
  <c r="K889"/>
  <c r="J889"/>
  <c r="I889"/>
  <c r="H889"/>
  <c r="G889"/>
  <c r="F889"/>
  <c r="E889"/>
  <c r="D888"/>
  <c r="C888" s="1"/>
  <c r="D884"/>
  <c r="C884" s="1"/>
  <c r="C883"/>
  <c r="C882"/>
  <c r="C881"/>
  <c r="C880"/>
  <c r="D879"/>
  <c r="C879" s="1"/>
  <c r="D878"/>
  <c r="C878" s="1"/>
  <c r="D877"/>
  <c r="C877" s="1"/>
  <c r="C876"/>
  <c r="C875"/>
  <c r="C874"/>
  <c r="C873"/>
  <c r="C872"/>
  <c r="C871"/>
  <c r="C870"/>
  <c r="D869"/>
  <c r="C869" s="1"/>
  <c r="D868"/>
  <c r="C868" s="1"/>
  <c r="C867"/>
  <c r="D887"/>
  <c r="C887" s="1"/>
  <c r="C866"/>
  <c r="R864"/>
  <c r="Q864"/>
  <c r="P864"/>
  <c r="O864"/>
  <c r="N864"/>
  <c r="M864"/>
  <c r="J864"/>
  <c r="I864"/>
  <c r="H864"/>
  <c r="G864"/>
  <c r="F864"/>
  <c r="E864"/>
  <c r="D864"/>
  <c r="C861"/>
  <c r="C842"/>
  <c r="C843"/>
  <c r="C840"/>
  <c r="C841"/>
  <c r="C854"/>
  <c r="C853"/>
  <c r="C855"/>
  <c r="C850"/>
  <c r="C849"/>
  <c r="C851"/>
  <c r="C848"/>
  <c r="C847"/>
  <c r="C846"/>
  <c r="C845"/>
  <c r="C844"/>
  <c r="X837"/>
  <c r="X1938" s="1"/>
  <c r="W837"/>
  <c r="W1938" s="1"/>
  <c r="V837"/>
  <c r="V1938" s="1"/>
  <c r="U837"/>
  <c r="T837"/>
  <c r="S837"/>
  <c r="R837"/>
  <c r="Q837"/>
  <c r="P837"/>
  <c r="O837"/>
  <c r="N837"/>
  <c r="M837"/>
  <c r="L837"/>
  <c r="K837"/>
  <c r="J837"/>
  <c r="I837"/>
  <c r="H837"/>
  <c r="G837"/>
  <c r="F837"/>
  <c r="E837"/>
  <c r="D836"/>
  <c r="C836" s="1"/>
  <c r="D835"/>
  <c r="C835" s="1"/>
  <c r="C834"/>
  <c r="C833"/>
  <c r="C832"/>
  <c r="C831"/>
  <c r="C830"/>
  <c r="D828"/>
  <c r="C828" s="1"/>
  <c r="C829"/>
  <c r="C818"/>
  <c r="D817"/>
  <c r="C817" s="1"/>
  <c r="C807"/>
  <c r="D806"/>
  <c r="C806" s="1"/>
  <c r="C809"/>
  <c r="C808"/>
  <c r="D798"/>
  <c r="C798" s="1"/>
  <c r="C797"/>
  <c r="D796"/>
  <c r="C796" s="1"/>
  <c r="D805"/>
  <c r="C805" s="1"/>
  <c r="D804"/>
  <c r="C804" s="1"/>
  <c r="D803"/>
  <c r="C803" s="1"/>
  <c r="D802"/>
  <c r="C802" s="1"/>
  <c r="D801"/>
  <c r="C800"/>
  <c r="C799"/>
  <c r="C795"/>
  <c r="T793"/>
  <c r="S793"/>
  <c r="R793"/>
  <c r="Q793"/>
  <c r="P793"/>
  <c r="O793"/>
  <c r="N793"/>
  <c r="M793"/>
  <c r="J793"/>
  <c r="I793"/>
  <c r="H793"/>
  <c r="G793"/>
  <c r="F793"/>
  <c r="E793"/>
  <c r="D793"/>
  <c r="AC793" s="1"/>
  <c r="C792"/>
  <c r="C791"/>
  <c r="C790"/>
  <c r="C789"/>
  <c r="C788"/>
  <c r="C787"/>
  <c r="C786"/>
  <c r="C785"/>
  <c r="C781"/>
  <c r="C780"/>
  <c r="C779"/>
  <c r="C778"/>
  <c r="C784"/>
  <c r="C783"/>
  <c r="C782"/>
  <c r="C777"/>
  <c r="C776"/>
  <c r="C775"/>
  <c r="C774"/>
  <c r="C773"/>
  <c r="C770"/>
  <c r="C769"/>
  <c r="C768"/>
  <c r="C767"/>
  <c r="C743"/>
  <c r="C742"/>
  <c r="C739"/>
  <c r="C740"/>
  <c r="C738"/>
  <c r="C736"/>
  <c r="C735"/>
  <c r="C734"/>
  <c r="C765"/>
  <c r="C764"/>
  <c r="C763"/>
  <c r="C762"/>
  <c r="C761"/>
  <c r="C760"/>
  <c r="C759"/>
  <c r="C758"/>
  <c r="C757"/>
  <c r="C756"/>
  <c r="C755"/>
  <c r="C754"/>
  <c r="C766"/>
  <c r="C753"/>
  <c r="C752"/>
  <c r="C751"/>
  <c r="C750"/>
  <c r="U723"/>
  <c r="T723"/>
  <c r="S723"/>
  <c r="R723"/>
  <c r="Q723"/>
  <c r="P723"/>
  <c r="O723"/>
  <c r="N723"/>
  <c r="M723"/>
  <c r="L723"/>
  <c r="K723"/>
  <c r="J723"/>
  <c r="I723"/>
  <c r="H723"/>
  <c r="G723"/>
  <c r="F723"/>
  <c r="E723"/>
  <c r="D722"/>
  <c r="C722" s="1"/>
  <c r="D721"/>
  <c r="C721" s="1"/>
  <c r="D720"/>
  <c r="C720" s="1"/>
  <c r="D719"/>
  <c r="C719" s="1"/>
  <c r="D718"/>
  <c r="C718" s="1"/>
  <c r="D716"/>
  <c r="C716" s="1"/>
  <c r="D667"/>
  <c r="C667" s="1"/>
  <c r="D672"/>
  <c r="C672" s="1"/>
  <c r="D670"/>
  <c r="C670" s="1"/>
  <c r="C668"/>
  <c r="D666"/>
  <c r="C666" s="1"/>
  <c r="D663"/>
  <c r="C663" s="1"/>
  <c r="D662"/>
  <c r="C662" s="1"/>
  <c r="D661"/>
  <c r="C661" s="1"/>
  <c r="D660"/>
  <c r="C660" s="1"/>
  <c r="D659"/>
  <c r="C659" s="1"/>
  <c r="D664"/>
  <c r="C664" s="1"/>
  <c r="D705"/>
  <c r="C705" s="1"/>
  <c r="D701"/>
  <c r="C701" s="1"/>
  <c r="D700"/>
  <c r="C700" s="1"/>
  <c r="D707"/>
  <c r="C707" s="1"/>
  <c r="D706"/>
  <c r="C706" s="1"/>
  <c r="D704"/>
  <c r="C704" s="1"/>
  <c r="D703"/>
  <c r="C703" s="1"/>
  <c r="D699"/>
  <c r="C699" s="1"/>
  <c r="D635"/>
  <c r="C635" s="1"/>
  <c r="D676"/>
  <c r="C676" s="1"/>
  <c r="D679"/>
  <c r="C679" s="1"/>
  <c r="D678"/>
  <c r="C678" s="1"/>
  <c r="D677"/>
  <c r="C677" s="1"/>
  <c r="C625"/>
  <c r="C695"/>
  <c r="C691"/>
  <c r="D717"/>
  <c r="C717" s="1"/>
  <c r="D626"/>
  <c r="C626" s="1"/>
  <c r="D647"/>
  <c r="C647" s="1"/>
  <c r="D646"/>
  <c r="C646" s="1"/>
  <c r="D645"/>
  <c r="C645" s="1"/>
  <c r="D644"/>
  <c r="C644" s="1"/>
  <c r="D715"/>
  <c r="C715" s="1"/>
  <c r="D714"/>
  <c r="C714" s="1"/>
  <c r="D713"/>
  <c r="C713" s="1"/>
  <c r="D712"/>
  <c r="C712" s="1"/>
  <c r="D711"/>
  <c r="C711" s="1"/>
  <c r="D710"/>
  <c r="C710" s="1"/>
  <c r="D709"/>
  <c r="C709" s="1"/>
  <c r="C688"/>
  <c r="C689"/>
  <c r="C687"/>
  <c r="D686"/>
  <c r="C686" s="1"/>
  <c r="D690"/>
  <c r="C690" s="1"/>
  <c r="D675"/>
  <c r="C675" s="1"/>
  <c r="D674"/>
  <c r="C674" s="1"/>
  <c r="D629"/>
  <c r="C629" s="1"/>
  <c r="D628"/>
  <c r="C628" s="1"/>
  <c r="D698"/>
  <c r="C698" s="1"/>
  <c r="D697"/>
  <c r="C697" s="1"/>
  <c r="D696"/>
  <c r="C696" s="1"/>
  <c r="D694"/>
  <c r="C694" s="1"/>
  <c r="D693"/>
  <c r="C693" s="1"/>
  <c r="D692"/>
  <c r="C692" s="1"/>
  <c r="C639"/>
  <c r="C638"/>
  <c r="C637"/>
  <c r="C636"/>
  <c r="C630"/>
  <c r="C685"/>
  <c r="C684"/>
  <c r="C683"/>
  <c r="C682"/>
  <c r="C681"/>
  <c r="C680"/>
  <c r="D656"/>
  <c r="C656" s="1"/>
  <c r="D655"/>
  <c r="C655" s="1"/>
  <c r="D653"/>
  <c r="C653" s="1"/>
  <c r="D652"/>
  <c r="C652" s="1"/>
  <c r="D654"/>
  <c r="C654" s="1"/>
  <c r="D651"/>
  <c r="C651" s="1"/>
  <c r="D650"/>
  <c r="C650" s="1"/>
  <c r="D649"/>
  <c r="C649" s="1"/>
  <c r="D648"/>
  <c r="C648" s="1"/>
  <c r="D642"/>
  <c r="C642" s="1"/>
  <c r="D641"/>
  <c r="C641" s="1"/>
  <c r="D640"/>
  <c r="C640" s="1"/>
  <c r="D665"/>
  <c r="C665" s="1"/>
  <c r="D702"/>
  <c r="C702" s="1"/>
  <c r="D708"/>
  <c r="C708" s="1"/>
  <c r="D669"/>
  <c r="C669" s="1"/>
  <c r="D671"/>
  <c r="C671" s="1"/>
  <c r="D673"/>
  <c r="C673" s="1"/>
  <c r="D658"/>
  <c r="C658" s="1"/>
  <c r="D657"/>
  <c r="C657" s="1"/>
  <c r="C624"/>
  <c r="D643"/>
  <c r="C643" s="1"/>
  <c r="D633"/>
  <c r="C633" s="1"/>
  <c r="D632"/>
  <c r="C632" s="1"/>
  <c r="D631"/>
  <c r="C631" s="1"/>
  <c r="D634"/>
  <c r="C634" s="1"/>
  <c r="C627"/>
  <c r="D610"/>
  <c r="C610" s="1"/>
  <c r="C618"/>
  <c r="C617"/>
  <c r="D616"/>
  <c r="C616" s="1"/>
  <c r="D615"/>
  <c r="C615" s="1"/>
  <c r="D614"/>
  <c r="C614" s="1"/>
  <c r="D613"/>
  <c r="C613" s="1"/>
  <c r="D612"/>
  <c r="C612" s="1"/>
  <c r="D611"/>
  <c r="C611" s="1"/>
  <c r="D620"/>
  <c r="C620" s="1"/>
  <c r="D619"/>
  <c r="C619" s="1"/>
  <c r="D623"/>
  <c r="C623" s="1"/>
  <c r="D622"/>
  <c r="C622" s="1"/>
  <c r="D621"/>
  <c r="C621" s="1"/>
  <c r="U608"/>
  <c r="T608"/>
  <c r="S608"/>
  <c r="R608"/>
  <c r="Q608"/>
  <c r="P608"/>
  <c r="O608"/>
  <c r="N608"/>
  <c r="M608"/>
  <c r="L608"/>
  <c r="K608"/>
  <c r="J608"/>
  <c r="I608"/>
  <c r="H608"/>
  <c r="G608"/>
  <c r="F608"/>
  <c r="E608"/>
  <c r="D608"/>
  <c r="C421"/>
  <c r="C604"/>
  <c r="C603"/>
  <c r="C602"/>
  <c r="C601"/>
  <c r="C600"/>
  <c r="C599"/>
  <c r="C598"/>
  <c r="C597"/>
  <c r="C596"/>
  <c r="C595"/>
  <c r="C594"/>
  <c r="C607"/>
  <c r="C606"/>
  <c r="C605"/>
  <c r="C593"/>
  <c r="C592"/>
  <c r="C591"/>
  <c r="C590"/>
  <c r="C589"/>
  <c r="C588"/>
  <c r="C586"/>
  <c r="C587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34"/>
  <c r="C533"/>
  <c r="C532"/>
  <c r="C531"/>
  <c r="C530"/>
  <c r="C529"/>
  <c r="C525"/>
  <c r="C524"/>
  <c r="C523"/>
  <c r="C522"/>
  <c r="C521"/>
  <c r="C520"/>
  <c r="C510"/>
  <c r="C509"/>
  <c r="C508"/>
  <c r="C507"/>
  <c r="C506"/>
  <c r="C505"/>
  <c r="C504"/>
  <c r="C503"/>
  <c r="C502"/>
  <c r="C501"/>
  <c r="C422"/>
  <c r="C498"/>
  <c r="C500"/>
  <c r="C499"/>
  <c r="C484"/>
  <c r="C235"/>
  <c r="C442"/>
  <c r="C435"/>
  <c r="C434"/>
  <c r="C433"/>
  <c r="C432"/>
  <c r="C431"/>
  <c r="C430"/>
  <c r="C429"/>
  <c r="C428"/>
  <c r="C427"/>
  <c r="C426"/>
  <c r="C425"/>
  <c r="C424"/>
  <c r="C423"/>
  <c r="C420"/>
  <c r="C419"/>
  <c r="C418"/>
  <c r="C417"/>
  <c r="C416"/>
  <c r="C415"/>
  <c r="C413"/>
  <c r="C412"/>
  <c r="C414"/>
  <c r="C411"/>
  <c r="C409"/>
  <c r="C408"/>
  <c r="C406"/>
  <c r="C405"/>
  <c r="C404"/>
  <c r="C403"/>
  <c r="C402"/>
  <c r="C401"/>
  <c r="C400"/>
  <c r="C399"/>
  <c r="C398"/>
  <c r="C397"/>
  <c r="C396"/>
  <c r="C395"/>
  <c r="C389"/>
  <c r="C388"/>
  <c r="C387"/>
  <c r="C386"/>
  <c r="C385"/>
  <c r="C384"/>
  <c r="C383"/>
  <c r="C382"/>
  <c r="C381"/>
  <c r="C380"/>
  <c r="C394"/>
  <c r="C393"/>
  <c r="C392"/>
  <c r="C391"/>
  <c r="C390"/>
  <c r="C379"/>
  <c r="C378"/>
  <c r="C377"/>
  <c r="C376"/>
  <c r="C375"/>
  <c r="C374"/>
  <c r="C373"/>
  <c r="C372"/>
  <c r="C371"/>
  <c r="C370"/>
  <c r="C369"/>
  <c r="C368"/>
  <c r="C360"/>
  <c r="C359"/>
  <c r="C358"/>
  <c r="C357"/>
  <c r="C356"/>
  <c r="C355"/>
  <c r="C353"/>
  <c r="C352"/>
  <c r="C351"/>
  <c r="C350"/>
  <c r="C349"/>
  <c r="C367"/>
  <c r="C366"/>
  <c r="C365"/>
  <c r="C364"/>
  <c r="C363"/>
  <c r="C362"/>
  <c r="C361"/>
  <c r="C354"/>
  <c r="C348"/>
  <c r="C347"/>
  <c r="C346"/>
  <c r="C343"/>
  <c r="C342"/>
  <c r="C341"/>
  <c r="C340"/>
  <c r="C339"/>
  <c r="C344"/>
  <c r="C332"/>
  <c r="C331"/>
  <c r="C330"/>
  <c r="C329"/>
  <c r="C337"/>
  <c r="C336"/>
  <c r="C335"/>
  <c r="C334"/>
  <c r="C333"/>
  <c r="C338"/>
  <c r="C324"/>
  <c r="C323"/>
  <c r="C322"/>
  <c r="C321"/>
  <c r="C320"/>
  <c r="C319"/>
  <c r="C318"/>
  <c r="C317"/>
  <c r="C316"/>
  <c r="C315"/>
  <c r="C328"/>
  <c r="C327"/>
  <c r="C326"/>
  <c r="C325"/>
  <c r="C312"/>
  <c r="C311"/>
  <c r="C308"/>
  <c r="C306"/>
  <c r="C303"/>
  <c r="C302"/>
  <c r="C301"/>
  <c r="C300"/>
  <c r="C299"/>
  <c r="C298"/>
  <c r="C297"/>
  <c r="C296"/>
  <c r="C295"/>
  <c r="C314"/>
  <c r="C313"/>
  <c r="C310"/>
  <c r="C309"/>
  <c r="C307"/>
  <c r="C305"/>
  <c r="C304"/>
  <c r="C294"/>
  <c r="C291"/>
  <c r="C292"/>
  <c r="C290"/>
  <c r="C289"/>
  <c r="C288"/>
  <c r="C286"/>
  <c r="C285"/>
  <c r="C284"/>
  <c r="C287"/>
  <c r="C279"/>
  <c r="C272"/>
  <c r="C271"/>
  <c r="C270"/>
  <c r="C269"/>
  <c r="C268"/>
  <c r="C267"/>
  <c r="C266"/>
  <c r="C265"/>
  <c r="C264"/>
  <c r="C262"/>
  <c r="C261"/>
  <c r="C260"/>
  <c r="C259"/>
  <c r="C258"/>
  <c r="C263"/>
  <c r="C248"/>
  <c r="C247"/>
  <c r="C246"/>
  <c r="C245"/>
  <c r="C244"/>
  <c r="C243"/>
  <c r="C242"/>
  <c r="C241"/>
  <c r="C239"/>
  <c r="C240"/>
  <c r="C238"/>
  <c r="C237"/>
  <c r="C236"/>
  <c r="C482"/>
  <c r="C481"/>
  <c r="C478"/>
  <c r="C477"/>
  <c r="C480"/>
  <c r="C479"/>
  <c r="C483"/>
  <c r="C465"/>
  <c r="C464"/>
  <c r="C463"/>
  <c r="C462"/>
  <c r="C461"/>
  <c r="C460"/>
  <c r="C459"/>
  <c r="C458"/>
  <c r="C457"/>
  <c r="C456"/>
  <c r="C455"/>
  <c r="C454"/>
  <c r="C453"/>
  <c r="C452"/>
  <c r="C451"/>
  <c r="C444"/>
  <c r="C443"/>
  <c r="C441"/>
  <c r="C440"/>
  <c r="C439"/>
  <c r="C438"/>
  <c r="C437"/>
  <c r="C436"/>
  <c r="I233"/>
  <c r="G233"/>
  <c r="F233"/>
  <c r="D233"/>
  <c r="AC233" s="1"/>
  <c r="C232"/>
  <c r="C231"/>
  <c r="C229"/>
  <c r="C228"/>
  <c r="C230"/>
  <c r="U226"/>
  <c r="T226"/>
  <c r="R226"/>
  <c r="P226"/>
  <c r="N226"/>
  <c r="I226"/>
  <c r="H226"/>
  <c r="G226"/>
  <c r="F226"/>
  <c r="E226"/>
  <c r="C225"/>
  <c r="C224"/>
  <c r="D223"/>
  <c r="C223" s="1"/>
  <c r="D222"/>
  <c r="C222" s="1"/>
  <c r="D221"/>
  <c r="C221" s="1"/>
  <c r="D218"/>
  <c r="C218" s="1"/>
  <c r="D217"/>
  <c r="C217" s="1"/>
  <c r="D216"/>
  <c r="C216" s="1"/>
  <c r="D220"/>
  <c r="C220" s="1"/>
  <c r="D219"/>
  <c r="C219" s="1"/>
  <c r="C215"/>
  <c r="D214"/>
  <c r="C214" s="1"/>
  <c r="C213"/>
  <c r="D212"/>
  <c r="C212" s="1"/>
  <c r="D211"/>
  <c r="C211" s="1"/>
  <c r="D210"/>
  <c r="C210" s="1"/>
  <c r="D209"/>
  <c r="C209" s="1"/>
  <c r="D208"/>
  <c r="C208" s="1"/>
  <c r="D207"/>
  <c r="C207" s="1"/>
  <c r="D206"/>
  <c r="C206" s="1"/>
  <c r="D205"/>
  <c r="C205" s="1"/>
  <c r="D204"/>
  <c r="C204" s="1"/>
  <c r="D203"/>
  <c r="C203" s="1"/>
  <c r="O201"/>
  <c r="M201"/>
  <c r="D201"/>
  <c r="C201" s="1"/>
  <c r="O200"/>
  <c r="M200"/>
  <c r="D200"/>
  <c r="C200" s="1"/>
  <c r="D202"/>
  <c r="C202" s="1"/>
  <c r="D199"/>
  <c r="C199" s="1"/>
  <c r="D198"/>
  <c r="C198" s="1"/>
  <c r="D197"/>
  <c r="C197" s="1"/>
  <c r="D196"/>
  <c r="C196" s="1"/>
  <c r="D195"/>
  <c r="C195" s="1"/>
  <c r="D194"/>
  <c r="C194" s="1"/>
  <c r="D193"/>
  <c r="C193" s="1"/>
  <c r="D192"/>
  <c r="C192" s="1"/>
  <c r="D191"/>
  <c r="C191" s="1"/>
  <c r="C190"/>
  <c r="M189"/>
  <c r="D189"/>
  <c r="C189" s="1"/>
  <c r="D188"/>
  <c r="C188" s="1"/>
  <c r="D187"/>
  <c r="C187" s="1"/>
  <c r="D186"/>
  <c r="C186" s="1"/>
  <c r="S185"/>
  <c r="Q185"/>
  <c r="D185"/>
  <c r="C185" s="1"/>
  <c r="S184"/>
  <c r="Q184"/>
  <c r="D184"/>
  <c r="C184" s="1"/>
  <c r="S182"/>
  <c r="Q182"/>
  <c r="M182"/>
  <c r="D182"/>
  <c r="C182" s="1"/>
  <c r="D183"/>
  <c r="C183" s="1"/>
  <c r="S181"/>
  <c r="Q181"/>
  <c r="D181"/>
  <c r="C181" s="1"/>
  <c r="D177"/>
  <c r="C177" s="1"/>
  <c r="D176"/>
  <c r="C176" s="1"/>
  <c r="D175"/>
  <c r="C175" s="1"/>
  <c r="D180"/>
  <c r="C180" s="1"/>
  <c r="S179"/>
  <c r="D179"/>
  <c r="C179" s="1"/>
  <c r="D178"/>
  <c r="C178" s="1"/>
  <c r="D174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68"/>
  <c r="C171"/>
  <c r="C170"/>
  <c r="C164"/>
  <c r="C163"/>
  <c r="C167"/>
  <c r="C166"/>
  <c r="C165"/>
  <c r="C147"/>
  <c r="C131"/>
  <c r="C130"/>
  <c r="C129"/>
  <c r="C133"/>
  <c r="C132"/>
  <c r="C127"/>
  <c r="C128"/>
  <c r="C126"/>
  <c r="C125"/>
  <c r="C124"/>
  <c r="C123"/>
  <c r="C122"/>
  <c r="C121"/>
  <c r="C119"/>
  <c r="C118"/>
  <c r="C117"/>
  <c r="C116"/>
  <c r="C115"/>
  <c r="C113"/>
  <c r="C120"/>
  <c r="C114"/>
  <c r="C112"/>
  <c r="C110"/>
  <c r="C109"/>
  <c r="C108"/>
  <c r="C107"/>
  <c r="C160"/>
  <c r="C162"/>
  <c r="C169"/>
  <c r="C161"/>
  <c r="C159"/>
  <c r="C158"/>
  <c r="C157"/>
  <c r="C156"/>
  <c r="C155"/>
  <c r="C154"/>
  <c r="C153"/>
  <c r="C152"/>
  <c r="C151"/>
  <c r="C150"/>
  <c r="C149"/>
  <c r="C148"/>
  <c r="C146"/>
  <c r="C145"/>
  <c r="C144"/>
  <c r="C143"/>
  <c r="C142"/>
  <c r="C141"/>
  <c r="C140"/>
  <c r="C137"/>
  <c r="C136"/>
  <c r="C135"/>
  <c r="C134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4"/>
  <c r="C104" s="1"/>
  <c r="D103"/>
  <c r="C103" s="1"/>
  <c r="D101"/>
  <c r="C101" s="1"/>
  <c r="D100"/>
  <c r="C100" s="1"/>
  <c r="D102"/>
  <c r="C102" s="1"/>
  <c r="D97"/>
  <c r="C97" s="1"/>
  <c r="D99"/>
  <c r="C99" s="1"/>
  <c r="D98"/>
  <c r="C98" s="1"/>
  <c r="U95"/>
  <c r="T95"/>
  <c r="S95"/>
  <c r="R95"/>
  <c r="Q95"/>
  <c r="P95"/>
  <c r="O95"/>
  <c r="N95"/>
  <c r="M95"/>
  <c r="J95"/>
  <c r="I95"/>
  <c r="H95"/>
  <c r="G95"/>
  <c r="F95"/>
  <c r="E95"/>
  <c r="D95"/>
  <c r="C91"/>
  <c r="C31"/>
  <c r="C54"/>
  <c r="C29"/>
  <c r="C52"/>
  <c r="C51"/>
  <c r="C23"/>
  <c r="C24"/>
  <c r="C32"/>
  <c r="C28"/>
  <c r="C30"/>
  <c r="C66"/>
  <c r="C22"/>
  <c r="C58"/>
  <c r="C57"/>
  <c r="C56"/>
  <c r="C55"/>
  <c r="C21"/>
  <c r="C20"/>
  <c r="C90"/>
  <c r="C92"/>
  <c r="C49"/>
  <c r="C43"/>
  <c r="C47"/>
  <c r="C45"/>
  <c r="C44"/>
  <c r="C42"/>
  <c r="C40"/>
  <c r="C39"/>
  <c r="C38"/>
  <c r="C41"/>
  <c r="C37"/>
  <c r="C48"/>
  <c r="C46"/>
  <c r="C53"/>
  <c r="C50"/>
  <c r="C27"/>
  <c r="C26"/>
  <c r="C25"/>
  <c r="C34"/>
  <c r="C33"/>
  <c r="C36"/>
  <c r="C35"/>
  <c r="C67"/>
  <c r="C71"/>
  <c r="C70"/>
  <c r="C69"/>
  <c r="C6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7"/>
  <c r="C16"/>
  <c r="C15"/>
  <c r="C14"/>
  <c r="C13"/>
  <c r="C12"/>
  <c r="C11"/>
  <c r="C10"/>
  <c r="AC1585" l="1"/>
  <c r="AC18"/>
  <c r="AC95"/>
  <c r="AC172"/>
  <c r="AC864"/>
  <c r="C1917"/>
  <c r="AC903"/>
  <c r="AC934"/>
  <c r="AC608"/>
  <c r="AC1645"/>
  <c r="C889"/>
  <c r="C864"/>
  <c r="C793"/>
  <c r="C1593"/>
  <c r="C1645"/>
  <c r="C1931"/>
  <c r="AB10"/>
  <c r="AC10"/>
  <c r="AD10"/>
  <c r="C172"/>
  <c r="C233"/>
  <c r="C903"/>
  <c r="C934"/>
  <c r="S1562"/>
  <c r="C1785"/>
  <c r="C608"/>
  <c r="C1708"/>
  <c r="C1716"/>
  <c r="C1821"/>
  <c r="C1887"/>
  <c r="C723"/>
  <c r="C1585"/>
  <c r="C1668"/>
  <c r="C1562"/>
  <c r="C1740"/>
  <c r="C1802"/>
  <c r="C1924"/>
  <c r="C95"/>
  <c r="C1723"/>
  <c r="C1724" s="1"/>
  <c r="E1938"/>
  <c r="I1938"/>
  <c r="U1938"/>
  <c r="Q226"/>
  <c r="D1832"/>
  <c r="D1903"/>
  <c r="M1562"/>
  <c r="D837"/>
  <c r="AC837" s="1"/>
  <c r="O226"/>
  <c r="G1938"/>
  <c r="K1938"/>
  <c r="O1562"/>
  <c r="Q1562"/>
  <c r="D1937"/>
  <c r="F1938"/>
  <c r="J1938"/>
  <c r="R1938"/>
  <c r="D226"/>
  <c r="AC226" s="1"/>
  <c r="M226"/>
  <c r="D1760"/>
  <c r="C105"/>
  <c r="C174"/>
  <c r="C226" s="1"/>
  <c r="C801"/>
  <c r="C837" s="1"/>
  <c r="D889"/>
  <c r="AC889" s="1"/>
  <c r="D1579"/>
  <c r="AC1579" s="1"/>
  <c r="C1743"/>
  <c r="C1760" s="1"/>
  <c r="D1828"/>
  <c r="C1830"/>
  <c r="C1832" s="1"/>
  <c r="C1906"/>
  <c r="C1907" s="1"/>
  <c r="C18"/>
  <c r="H1938"/>
  <c r="L1938"/>
  <c r="P1938"/>
  <c r="T1938"/>
  <c r="S226"/>
  <c r="S1938" s="1"/>
  <c r="D1708"/>
  <c r="N1724"/>
  <c r="N1938" s="1"/>
  <c r="D1740"/>
  <c r="D1785"/>
  <c r="C1811"/>
  <c r="C1813" s="1"/>
  <c r="D1924"/>
  <c r="D105"/>
  <c r="AC105" s="1"/>
  <c r="D723"/>
  <c r="AC723" s="1"/>
  <c r="C1564"/>
  <c r="C1579" s="1"/>
  <c r="D1668"/>
  <c r="C1824"/>
  <c r="C1828" s="1"/>
  <c r="C1849"/>
  <c r="C1852" s="1"/>
  <c r="C1889"/>
  <c r="C1903" s="1"/>
  <c r="C1934"/>
  <c r="C1937" s="1"/>
  <c r="Q1938" l="1"/>
  <c r="O1938"/>
  <c r="C1938"/>
  <c r="M1938"/>
  <c r="D1938"/>
  <c r="D75" i="13"/>
  <c r="C75" s="1"/>
  <c r="D76"/>
  <c r="C76" s="1"/>
  <c r="D77"/>
  <c r="C77" s="1"/>
  <c r="C78"/>
  <c r="D79"/>
  <c r="C79" s="1"/>
  <c r="C80"/>
  <c r="D81"/>
  <c r="C81" s="1"/>
  <c r="D82"/>
  <c r="C82" s="1"/>
  <c r="D83"/>
  <c r="C83" s="1"/>
  <c r="D84"/>
  <c r="C84" s="1"/>
  <c r="C85"/>
  <c r="D86"/>
  <c r="C86" s="1"/>
  <c r="C87"/>
  <c r="C88"/>
  <c r="C89"/>
  <c r="C90"/>
  <c r="C91"/>
  <c r="C92"/>
  <c r="C93"/>
  <c r="C94"/>
  <c r="D95"/>
  <c r="C95" s="1"/>
  <c r="D96"/>
  <c r="C96" s="1"/>
  <c r="C97"/>
  <c r="D98"/>
  <c r="C98" s="1"/>
  <c r="C99"/>
  <c r="D100"/>
  <c r="C100" s="1"/>
  <c r="D101"/>
  <c r="C101" s="1"/>
  <c r="D102"/>
  <c r="C102" s="1"/>
  <c r="D103"/>
  <c r="C103" s="1"/>
  <c r="D104"/>
  <c r="C104" s="1"/>
  <c r="C105"/>
  <c r="D106"/>
  <c r="C106" s="1"/>
  <c r="C107"/>
  <c r="C108"/>
  <c r="D109"/>
  <c r="C109" s="1"/>
  <c r="D110"/>
  <c r="C110" s="1"/>
  <c r="D111"/>
  <c r="C111" s="1"/>
  <c r="C112"/>
  <c r="C113"/>
  <c r="C114"/>
  <c r="C115"/>
  <c r="C116"/>
  <c r="C117"/>
  <c r="D118"/>
  <c r="C118" s="1"/>
  <c r="C119"/>
  <c r="C120"/>
  <c r="C121"/>
  <c r="C122"/>
  <c r="C123"/>
  <c r="C124"/>
  <c r="C125"/>
  <c r="D126"/>
  <c r="C126" s="1"/>
  <c r="D127"/>
  <c r="C127" s="1"/>
  <c r="D128"/>
  <c r="C128" s="1"/>
  <c r="D129"/>
  <c r="C129" s="1"/>
  <c r="D74"/>
  <c r="C236"/>
  <c r="C237"/>
  <c r="D238"/>
  <c r="C238" s="1"/>
  <c r="C239"/>
  <c r="D240"/>
  <c r="C240" s="1"/>
  <c r="D241"/>
  <c r="C241" s="1"/>
  <c r="D242"/>
  <c r="C242" s="1"/>
  <c r="C243"/>
  <c r="C196"/>
  <c r="D197"/>
  <c r="C197" s="1"/>
  <c r="D198"/>
  <c r="C198" s="1"/>
  <c r="C199"/>
  <c r="D200"/>
  <c r="C200" s="1"/>
  <c r="D201"/>
  <c r="C201" s="1"/>
  <c r="C202"/>
  <c r="C203"/>
  <c r="D204"/>
  <c r="C204" s="1"/>
  <c r="D205"/>
  <c r="C205" s="1"/>
  <c r="D206"/>
  <c r="C206" s="1"/>
  <c r="D207"/>
  <c r="C207" s="1"/>
  <c r="C208"/>
  <c r="C209"/>
  <c r="D210"/>
  <c r="C210" s="1"/>
  <c r="C211"/>
  <c r="C212"/>
  <c r="C213"/>
  <c r="D214"/>
  <c r="C214" s="1"/>
  <c r="D215"/>
  <c r="C215" s="1"/>
  <c r="D216"/>
  <c r="C216" s="1"/>
  <c r="D217"/>
  <c r="C217" s="1"/>
  <c r="D218"/>
  <c r="C218" s="1"/>
  <c r="C219"/>
  <c r="C220"/>
  <c r="C221"/>
  <c r="D222"/>
  <c r="C222" s="1"/>
  <c r="C223"/>
  <c r="D224"/>
  <c r="C224" s="1"/>
  <c r="C225"/>
  <c r="D226"/>
  <c r="C226" s="1"/>
  <c r="D227"/>
  <c r="C227" s="1"/>
  <c r="D228"/>
  <c r="C228" s="1"/>
  <c r="D229"/>
  <c r="C229" s="1"/>
  <c r="D230"/>
  <c r="C230" s="1"/>
  <c r="D231"/>
  <c r="C231" s="1"/>
  <c r="D232"/>
  <c r="C232" s="1"/>
  <c r="C233"/>
  <c r="D234"/>
  <c r="C234" s="1"/>
  <c r="C235"/>
  <c r="D244"/>
  <c r="C244" s="1"/>
  <c r="C245"/>
  <c r="D246"/>
  <c r="C246" s="1"/>
  <c r="C247"/>
  <c r="D248"/>
  <c r="C248" s="1"/>
  <c r="C249"/>
  <c r="C250"/>
  <c r="C251"/>
  <c r="D252"/>
  <c r="C252" s="1"/>
  <c r="C253"/>
  <c r="D254"/>
  <c r="C254" s="1"/>
  <c r="D255"/>
  <c r="C255" s="1"/>
  <c r="D256"/>
  <c r="C256" s="1"/>
  <c r="C257"/>
  <c r="D258"/>
  <c r="C258" s="1"/>
  <c r="D259"/>
  <c r="C259" s="1"/>
  <c r="D260"/>
  <c r="C260" s="1"/>
  <c r="C261"/>
  <c r="D262"/>
  <c r="C262" s="1"/>
  <c r="D263"/>
  <c r="C263" s="1"/>
  <c r="D264"/>
  <c r="C264" s="1"/>
  <c r="D265"/>
  <c r="C265" s="1"/>
  <c r="D266"/>
  <c r="C266" s="1"/>
  <c r="D267"/>
  <c r="C267" s="1"/>
  <c r="C268"/>
  <c r="C269"/>
  <c r="C270"/>
  <c r="D271"/>
  <c r="C271" s="1"/>
  <c r="D272"/>
  <c r="C272" s="1"/>
  <c r="C273"/>
  <c r="D274"/>
  <c r="C274" s="1"/>
  <c r="D275"/>
  <c r="C275" s="1"/>
  <c r="C276"/>
  <c r="D277"/>
  <c r="C277" s="1"/>
  <c r="D278"/>
  <c r="C278" s="1"/>
  <c r="D279"/>
  <c r="C279" s="1"/>
  <c r="D280"/>
  <c r="C280" s="1"/>
  <c r="D281"/>
  <c r="C281" s="1"/>
  <c r="D282"/>
  <c r="C282" s="1"/>
  <c r="D283"/>
  <c r="C283" s="1"/>
  <c r="D284"/>
  <c r="C284" s="1"/>
  <c r="C285"/>
  <c r="C286"/>
  <c r="D287"/>
  <c r="C287" s="1"/>
  <c r="C288"/>
  <c r="D289"/>
  <c r="C289" s="1"/>
  <c r="D290"/>
  <c r="C290" s="1"/>
  <c r="D291"/>
  <c r="C291" s="1"/>
  <c r="C292"/>
  <c r="C293"/>
  <c r="D294"/>
  <c r="C294" s="1"/>
  <c r="D295"/>
  <c r="C295" s="1"/>
  <c r="D296"/>
  <c r="C296" s="1"/>
  <c r="C297"/>
  <c r="C298"/>
  <c r="D299"/>
  <c r="C299" s="1"/>
  <c r="D300"/>
  <c r="C300" s="1"/>
  <c r="C301"/>
  <c r="D302"/>
  <c r="C302" s="1"/>
  <c r="C303"/>
  <c r="D304"/>
  <c r="C304" s="1"/>
  <c r="D305"/>
  <c r="C305" s="1"/>
  <c r="D306"/>
  <c r="C306" s="1"/>
  <c r="D307"/>
  <c r="C307" s="1"/>
  <c r="D308"/>
  <c r="C308" s="1"/>
  <c r="D309"/>
  <c r="C309" s="1"/>
  <c r="D310"/>
  <c r="C310" s="1"/>
  <c r="D311"/>
  <c r="C311" s="1"/>
  <c r="C312"/>
  <c r="D313"/>
  <c r="C313" s="1"/>
  <c r="D314"/>
  <c r="C314" s="1"/>
  <c r="D315"/>
  <c r="C315" s="1"/>
  <c r="D316"/>
  <c r="C316" s="1"/>
  <c r="D317"/>
  <c r="C317" s="1"/>
  <c r="C318"/>
  <c r="C319"/>
  <c r="D320"/>
  <c r="C320" s="1"/>
  <c r="C321"/>
  <c r="D322"/>
  <c r="C322" s="1"/>
  <c r="D323"/>
  <c r="C323" s="1"/>
  <c r="D324"/>
  <c r="C324" s="1"/>
  <c r="D325"/>
  <c r="C325" s="1"/>
  <c r="D326"/>
  <c r="C326" s="1"/>
  <c r="D327"/>
  <c r="C327" s="1"/>
  <c r="C328"/>
  <c r="D329"/>
  <c r="C329" s="1"/>
  <c r="C330"/>
  <c r="D331"/>
  <c r="C331" s="1"/>
  <c r="D332"/>
  <c r="C332" s="1"/>
  <c r="D333"/>
  <c r="C333" s="1"/>
  <c r="D334"/>
  <c r="C334" s="1"/>
  <c r="D335"/>
  <c r="C335" s="1"/>
  <c r="D336"/>
  <c r="C336" s="1"/>
  <c r="D337"/>
  <c r="C337" s="1"/>
  <c r="D338"/>
  <c r="C338" s="1"/>
  <c r="D339"/>
  <c r="C339" s="1"/>
  <c r="D340"/>
  <c r="C340" s="1"/>
  <c r="D341"/>
  <c r="C341" s="1"/>
  <c r="C342"/>
  <c r="C343"/>
  <c r="C344"/>
  <c r="D345"/>
  <c r="C345" s="1"/>
  <c r="D346"/>
  <c r="C346" s="1"/>
  <c r="D347"/>
  <c r="C347" s="1"/>
  <c r="D348"/>
  <c r="C348" s="1"/>
  <c r="C349"/>
  <c r="D350"/>
  <c r="C350" s="1"/>
  <c r="D351"/>
  <c r="C351" s="1"/>
  <c r="D352"/>
  <c r="C352" s="1"/>
  <c r="D353"/>
  <c r="C353" s="1"/>
  <c r="C195"/>
  <c r="E528" l="1"/>
  <c r="D527"/>
  <c r="C527" s="1"/>
  <c r="D526"/>
  <c r="C526" s="1"/>
  <c r="G524"/>
  <c r="E524"/>
  <c r="D523"/>
  <c r="D524" s="1"/>
  <c r="U521"/>
  <c r="T521"/>
  <c r="S521"/>
  <c r="R521"/>
  <c r="Q521"/>
  <c r="P521"/>
  <c r="O521"/>
  <c r="N521"/>
  <c r="M521"/>
  <c r="I521"/>
  <c r="E521"/>
  <c r="C520"/>
  <c r="C519"/>
  <c r="D518"/>
  <c r="C518" s="1"/>
  <c r="D517"/>
  <c r="C517" s="1"/>
  <c r="C516"/>
  <c r="D515"/>
  <c r="C515" s="1"/>
  <c r="D514"/>
  <c r="D513"/>
  <c r="C513" s="1"/>
  <c r="E511"/>
  <c r="D510"/>
  <c r="C510" s="1"/>
  <c r="D509"/>
  <c r="C509" s="1"/>
  <c r="D508"/>
  <c r="C508" s="1"/>
  <c r="D507"/>
  <c r="C507" s="1"/>
  <c r="D506"/>
  <c r="C506" s="1"/>
  <c r="D505"/>
  <c r="C505" s="1"/>
  <c r="D504"/>
  <c r="C504" s="1"/>
  <c r="D503"/>
  <c r="C503" s="1"/>
  <c r="D502"/>
  <c r="C502" s="1"/>
  <c r="D501"/>
  <c r="C501" s="1"/>
  <c r="D500"/>
  <c r="C500" s="1"/>
  <c r="N498"/>
  <c r="M498"/>
  <c r="C497"/>
  <c r="C498" s="1"/>
  <c r="N495"/>
  <c r="M495"/>
  <c r="C494"/>
  <c r="C493"/>
  <c r="C492"/>
  <c r="C491"/>
  <c r="C490"/>
  <c r="N488"/>
  <c r="M488"/>
  <c r="H488"/>
  <c r="G488"/>
  <c r="F488"/>
  <c r="D487"/>
  <c r="C487" s="1"/>
  <c r="C486"/>
  <c r="D485"/>
  <c r="C485" s="1"/>
  <c r="D484"/>
  <c r="C484" s="1"/>
  <c r="D483"/>
  <c r="C483" s="1"/>
  <c r="D482"/>
  <c r="C482" s="1"/>
  <c r="D481"/>
  <c r="C481" s="1"/>
  <c r="D480"/>
  <c r="C480" s="1"/>
  <c r="D479"/>
  <c r="C479" s="1"/>
  <c r="D478"/>
  <c r="C478" s="1"/>
  <c r="D477"/>
  <c r="C477" s="1"/>
  <c r="C476"/>
  <c r="C475"/>
  <c r="C474"/>
  <c r="R472"/>
  <c r="Q472"/>
  <c r="C471"/>
  <c r="C472" s="1"/>
  <c r="I469"/>
  <c r="H469"/>
  <c r="G469"/>
  <c r="D468"/>
  <c r="N466"/>
  <c r="M466"/>
  <c r="C465"/>
  <c r="C464"/>
  <c r="I462"/>
  <c r="H462"/>
  <c r="G462"/>
  <c r="E462"/>
  <c r="D461"/>
  <c r="C461" s="1"/>
  <c r="D460"/>
  <c r="C460" s="1"/>
  <c r="D459"/>
  <c r="C459" s="1"/>
  <c r="D458"/>
  <c r="C458" s="1"/>
  <c r="D457"/>
  <c r="C457" s="1"/>
  <c r="D456"/>
  <c r="C456" s="1"/>
  <c r="D455"/>
  <c r="C455" s="1"/>
  <c r="D454"/>
  <c r="C454" s="1"/>
  <c r="D453"/>
  <c r="C453" s="1"/>
  <c r="D452"/>
  <c r="N450"/>
  <c r="M450"/>
  <c r="E450"/>
  <c r="D449"/>
  <c r="C449" s="1"/>
  <c r="D448"/>
  <c r="C448" s="1"/>
  <c r="N446"/>
  <c r="M446"/>
  <c r="E446"/>
  <c r="C445"/>
  <c r="D444"/>
  <c r="C444" s="1"/>
  <c r="D443"/>
  <c r="C443" s="1"/>
  <c r="D442"/>
  <c r="C442" s="1"/>
  <c r="D441"/>
  <c r="C441" s="1"/>
  <c r="D440"/>
  <c r="C440" s="1"/>
  <c r="D439"/>
  <c r="C439" s="1"/>
  <c r="D438"/>
  <c r="C438" s="1"/>
  <c r="D437"/>
  <c r="C437" s="1"/>
  <c r="D436"/>
  <c r="C436" s="1"/>
  <c r="D435"/>
  <c r="C435" s="1"/>
  <c r="D434"/>
  <c r="D433"/>
  <c r="C433" s="1"/>
  <c r="R431"/>
  <c r="Q431"/>
  <c r="N431"/>
  <c r="M431"/>
  <c r="C430"/>
  <c r="C429"/>
  <c r="C428"/>
  <c r="C427"/>
  <c r="C426"/>
  <c r="T424"/>
  <c r="S424"/>
  <c r="R424"/>
  <c r="Q424"/>
  <c r="N424"/>
  <c r="M424"/>
  <c r="H424"/>
  <c r="G424"/>
  <c r="E424"/>
  <c r="D423"/>
  <c r="D424" s="1"/>
  <c r="C422"/>
  <c r="C421"/>
  <c r="C420"/>
  <c r="C419"/>
  <c r="C418"/>
  <c r="C417"/>
  <c r="AD415"/>
  <c r="N415"/>
  <c r="M415"/>
  <c r="G415"/>
  <c r="AC414"/>
  <c r="C414" s="1"/>
  <c r="D413"/>
  <c r="C413" s="1"/>
  <c r="C412"/>
  <c r="AC411"/>
  <c r="D411"/>
  <c r="N409"/>
  <c r="M409"/>
  <c r="H409"/>
  <c r="D408"/>
  <c r="C408" s="1"/>
  <c r="D407"/>
  <c r="C407" s="1"/>
  <c r="T405"/>
  <c r="S405"/>
  <c r="N405"/>
  <c r="M405"/>
  <c r="I405"/>
  <c r="H405"/>
  <c r="G405"/>
  <c r="E405"/>
  <c r="D404"/>
  <c r="C404" s="1"/>
  <c r="D403"/>
  <c r="C403" s="1"/>
  <c r="D402"/>
  <c r="C402" s="1"/>
  <c r="D401"/>
  <c r="C401" s="1"/>
  <c r="T399"/>
  <c r="S399"/>
  <c r="R399"/>
  <c r="Q399"/>
  <c r="I399"/>
  <c r="H399"/>
  <c r="D398"/>
  <c r="C398" s="1"/>
  <c r="C399" s="1"/>
  <c r="N396"/>
  <c r="M396"/>
  <c r="C395"/>
  <c r="C394"/>
  <c r="R392"/>
  <c r="Q392"/>
  <c r="P392"/>
  <c r="O392"/>
  <c r="N392"/>
  <c r="M392"/>
  <c r="H392"/>
  <c r="C391"/>
  <c r="C390"/>
  <c r="C389"/>
  <c r="C388"/>
  <c r="C387"/>
  <c r="C386"/>
  <c r="C385"/>
  <c r="C384"/>
  <c r="C383"/>
  <c r="C382"/>
  <c r="T380"/>
  <c r="S380"/>
  <c r="R380"/>
  <c r="Q380"/>
  <c r="N380"/>
  <c r="M380"/>
  <c r="I380"/>
  <c r="H380"/>
  <c r="G380"/>
  <c r="E380"/>
  <c r="D379"/>
  <c r="C379" s="1"/>
  <c r="C378"/>
  <c r="N376"/>
  <c r="M376"/>
  <c r="C375"/>
  <c r="C376" s="1"/>
  <c r="T373"/>
  <c r="S373"/>
  <c r="R373"/>
  <c r="Q373"/>
  <c r="N373"/>
  <c r="M373"/>
  <c r="G373"/>
  <c r="E373"/>
  <c r="D372"/>
  <c r="D373" s="1"/>
  <c r="AD370"/>
  <c r="AC370"/>
  <c r="T370"/>
  <c r="S370"/>
  <c r="R370"/>
  <c r="Q370"/>
  <c r="P370"/>
  <c r="O370"/>
  <c r="N370"/>
  <c r="M370"/>
  <c r="I370"/>
  <c r="H370"/>
  <c r="G370"/>
  <c r="F370"/>
  <c r="E370"/>
  <c r="D369"/>
  <c r="C369" s="1"/>
  <c r="D368"/>
  <c r="C368" s="1"/>
  <c r="D367"/>
  <c r="C367" s="1"/>
  <c r="D366"/>
  <c r="C366" s="1"/>
  <c r="D365"/>
  <c r="C365" s="1"/>
  <c r="C364"/>
  <c r="D363"/>
  <c r="C363" s="1"/>
  <c r="D362"/>
  <c r="C362" s="1"/>
  <c r="D361"/>
  <c r="C361" s="1"/>
  <c r="D360"/>
  <c r="T358"/>
  <c r="S358"/>
  <c r="R358"/>
  <c r="Q358"/>
  <c r="I358"/>
  <c r="H358"/>
  <c r="G358"/>
  <c r="E358"/>
  <c r="D357"/>
  <c r="C357" s="1"/>
  <c r="D356"/>
  <c r="C356" s="1"/>
  <c r="AD354"/>
  <c r="AB354"/>
  <c r="AB529" s="1"/>
  <c r="AA354"/>
  <c r="AA529" s="1"/>
  <c r="Z354"/>
  <c r="Z529" s="1"/>
  <c r="Y354"/>
  <c r="Y529" s="1"/>
  <c r="X354"/>
  <c r="X529" s="1"/>
  <c r="W354"/>
  <c r="W529" s="1"/>
  <c r="V354"/>
  <c r="U354"/>
  <c r="T354"/>
  <c r="S354"/>
  <c r="R354"/>
  <c r="Q354"/>
  <c r="P354"/>
  <c r="O354"/>
  <c r="N354"/>
  <c r="M354"/>
  <c r="L354"/>
  <c r="K354"/>
  <c r="J354"/>
  <c r="J529" s="1"/>
  <c r="I354"/>
  <c r="H354"/>
  <c r="G354"/>
  <c r="F354"/>
  <c r="E354"/>
  <c r="R193"/>
  <c r="Q193"/>
  <c r="N193"/>
  <c r="M193"/>
  <c r="C192"/>
  <c r="C191"/>
  <c r="C190"/>
  <c r="C189"/>
  <c r="C188"/>
  <c r="N186"/>
  <c r="M186"/>
  <c r="H186"/>
  <c r="G186"/>
  <c r="F186"/>
  <c r="C185"/>
  <c r="D184"/>
  <c r="D186" s="1"/>
  <c r="T182"/>
  <c r="S182"/>
  <c r="R182"/>
  <c r="Q182"/>
  <c r="P182"/>
  <c r="O182"/>
  <c r="N182"/>
  <c r="M182"/>
  <c r="H182"/>
  <c r="G182"/>
  <c r="F182"/>
  <c r="E182"/>
  <c r="C181"/>
  <c r="C180"/>
  <c r="D179"/>
  <c r="C179" s="1"/>
  <c r="D178"/>
  <c r="C178" s="1"/>
  <c r="D177"/>
  <c r="C177" s="1"/>
  <c r="D176"/>
  <c r="T174"/>
  <c r="S174"/>
  <c r="R174"/>
  <c r="Q174"/>
  <c r="N174"/>
  <c r="M174"/>
  <c r="I174"/>
  <c r="H174"/>
  <c r="G174"/>
  <c r="F174"/>
  <c r="E174"/>
  <c r="D173"/>
  <c r="C173" s="1"/>
  <c r="D172"/>
  <c r="C172" s="1"/>
  <c r="D171"/>
  <c r="C171" s="1"/>
  <c r="C170"/>
  <c r="C169"/>
  <c r="D168"/>
  <c r="C168" s="1"/>
  <c r="D167"/>
  <c r="C167" s="1"/>
  <c r="D166"/>
  <c r="C166" s="1"/>
  <c r="D165"/>
  <c r="C165" s="1"/>
  <c r="C164"/>
  <c r="U162"/>
  <c r="T162"/>
  <c r="S162"/>
  <c r="R162"/>
  <c r="Q162"/>
  <c r="N162"/>
  <c r="M162"/>
  <c r="I162"/>
  <c r="H162"/>
  <c r="G162"/>
  <c r="F162"/>
  <c r="E162"/>
  <c r="D161"/>
  <c r="C161" s="1"/>
  <c r="D160"/>
  <c r="C160" s="1"/>
  <c r="D159"/>
  <c r="C159" s="1"/>
  <c r="C158"/>
  <c r="D157"/>
  <c r="C157" s="1"/>
  <c r="C156"/>
  <c r="D155"/>
  <c r="C155" s="1"/>
  <c r="D154"/>
  <c r="C154" s="1"/>
  <c r="D153"/>
  <c r="C153" s="1"/>
  <c r="C152"/>
  <c r="C151"/>
  <c r="C150"/>
  <c r="D149"/>
  <c r="C149" s="1"/>
  <c r="D148"/>
  <c r="C148" s="1"/>
  <c r="R146"/>
  <c r="Q146"/>
  <c r="N146"/>
  <c r="M146"/>
  <c r="H146"/>
  <c r="G146"/>
  <c r="F146"/>
  <c r="D145"/>
  <c r="C145" s="1"/>
  <c r="D144"/>
  <c r="C144" s="1"/>
  <c r="C143"/>
  <c r="C142"/>
  <c r="D141"/>
  <c r="C141" s="1"/>
  <c r="C140"/>
  <c r="C139"/>
  <c r="C138"/>
  <c r="C137"/>
  <c r="C136"/>
  <c r="C135"/>
  <c r="C134"/>
  <c r="C133"/>
  <c r="C132"/>
  <c r="V130"/>
  <c r="U130"/>
  <c r="T130"/>
  <c r="S130"/>
  <c r="R130"/>
  <c r="Q130"/>
  <c r="N130"/>
  <c r="M130"/>
  <c r="L130"/>
  <c r="K130"/>
  <c r="I130"/>
  <c r="H130"/>
  <c r="G130"/>
  <c r="F130"/>
  <c r="E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6"/>
  <c r="AK75"/>
  <c r="C74"/>
  <c r="AK74" s="1"/>
  <c r="AD72"/>
  <c r="AC71"/>
  <c r="C71" s="1"/>
  <c r="AC70"/>
  <c r="C70" s="1"/>
  <c r="AC69"/>
  <c r="C69" s="1"/>
  <c r="AC68"/>
  <c r="C68" s="1"/>
  <c r="R66"/>
  <c r="Q66"/>
  <c r="N66"/>
  <c r="M66"/>
  <c r="I66"/>
  <c r="H66"/>
  <c r="G66"/>
  <c r="F66"/>
  <c r="C65"/>
  <c r="C64"/>
  <c r="C63"/>
  <c r="C62"/>
  <c r="D61"/>
  <c r="C61" s="1"/>
  <c r="C60"/>
  <c r="C59"/>
  <c r="D58"/>
  <c r="C58" s="1"/>
  <c r="D57"/>
  <c r="C57" s="1"/>
  <c r="D56"/>
  <c r="C55"/>
  <c r="C54"/>
  <c r="C53"/>
  <c r="C52"/>
  <c r="C51"/>
  <c r="D50"/>
  <c r="C50" s="1"/>
  <c r="C49"/>
  <c r="V47"/>
  <c r="T47"/>
  <c r="S47"/>
  <c r="N47"/>
  <c r="M47"/>
  <c r="C46"/>
  <c r="C45"/>
  <c r="R43"/>
  <c r="Q43"/>
  <c r="N43"/>
  <c r="M43"/>
  <c r="H43"/>
  <c r="G43"/>
  <c r="F43"/>
  <c r="E43"/>
  <c r="D42"/>
  <c r="C42" s="1"/>
  <c r="D41"/>
  <c r="C41" s="1"/>
  <c r="D40"/>
  <c r="C40" s="1"/>
  <c r="D39"/>
  <c r="C39" s="1"/>
  <c r="C38"/>
  <c r="D37"/>
  <c r="C37" s="1"/>
  <c r="D36"/>
  <c r="C36" s="1"/>
  <c r="C35"/>
  <c r="C34"/>
  <c r="D33"/>
  <c r="C33" s="1"/>
  <c r="C32"/>
  <c r="C31"/>
  <c r="C30"/>
  <c r="D29"/>
  <c r="C29" s="1"/>
  <c r="D28"/>
  <c r="C28" s="1"/>
  <c r="C27"/>
  <c r="C26"/>
  <c r="D25"/>
  <c r="C25" s="1"/>
  <c r="D24"/>
  <c r="C24" s="1"/>
  <c r="C23"/>
  <c r="C22"/>
  <c r="C21"/>
  <c r="D20"/>
  <c r="C20" s="1"/>
  <c r="D19"/>
  <c r="C19" s="1"/>
  <c r="D18"/>
  <c r="C18" s="1"/>
  <c r="D17"/>
  <c r="C17" s="1"/>
  <c r="C16"/>
  <c r="D15"/>
  <c r="C15" s="1"/>
  <c r="T13"/>
  <c r="S13"/>
  <c r="R13"/>
  <c r="Q13"/>
  <c r="N13"/>
  <c r="M13"/>
  <c r="H13"/>
  <c r="G13"/>
  <c r="E13"/>
  <c r="D12"/>
  <c r="D11"/>
  <c r="C466" l="1"/>
  <c r="AD529"/>
  <c r="K529"/>
  <c r="O529"/>
  <c r="E529"/>
  <c r="N529"/>
  <c r="H529"/>
  <c r="M529"/>
  <c r="Q529"/>
  <c r="U529"/>
  <c r="S529"/>
  <c r="V529"/>
  <c r="R529"/>
  <c r="L529"/>
  <c r="F529"/>
  <c r="I529"/>
  <c r="P529"/>
  <c r="T529"/>
  <c r="G529"/>
  <c r="J530"/>
  <c r="K530"/>
  <c r="D13"/>
  <c r="D358"/>
  <c r="Z530"/>
  <c r="D370"/>
  <c r="C528"/>
  <c r="D399"/>
  <c r="D521"/>
  <c r="AC354"/>
  <c r="Y530"/>
  <c r="D392"/>
  <c r="AB530"/>
  <c r="C514"/>
  <c r="C521" s="1"/>
  <c r="C523"/>
  <c r="C524" s="1"/>
  <c r="C193"/>
  <c r="C411"/>
  <c r="C415" s="1"/>
  <c r="X530"/>
  <c r="C431"/>
  <c r="D409"/>
  <c r="M530"/>
  <c r="S530"/>
  <c r="O530"/>
  <c r="C11"/>
  <c r="C162"/>
  <c r="C360"/>
  <c r="C370" s="1"/>
  <c r="D380"/>
  <c r="C405"/>
  <c r="C495"/>
  <c r="AE530"/>
  <c r="G530"/>
  <c r="D462"/>
  <c r="D66"/>
  <c r="C72"/>
  <c r="D182"/>
  <c r="D450"/>
  <c r="C452"/>
  <c r="C462" s="1"/>
  <c r="D528"/>
  <c r="D446"/>
  <c r="C434"/>
  <c r="C446" s="1"/>
  <c r="C43"/>
  <c r="W530"/>
  <c r="H530"/>
  <c r="D43"/>
  <c r="R530"/>
  <c r="F530"/>
  <c r="D162"/>
  <c r="C176"/>
  <c r="C182" s="1"/>
  <c r="P530"/>
  <c r="D405"/>
  <c r="AC415"/>
  <c r="AA530"/>
  <c r="Q530"/>
  <c r="C56"/>
  <c r="C66" s="1"/>
  <c r="I530"/>
  <c r="L530"/>
  <c r="V530"/>
  <c r="C146"/>
  <c r="C174"/>
  <c r="C450"/>
  <c r="C511"/>
  <c r="AC72"/>
  <c r="AD530"/>
  <c r="D130"/>
  <c r="AK77"/>
  <c r="D469"/>
  <c r="C468"/>
  <c r="C469" s="1"/>
  <c r="C12"/>
  <c r="C47"/>
  <c r="D174"/>
  <c r="C372"/>
  <c r="C373" s="1"/>
  <c r="C392"/>
  <c r="C396"/>
  <c r="E530"/>
  <c r="N530"/>
  <c r="T530"/>
  <c r="U530"/>
  <c r="D354"/>
  <c r="C358"/>
  <c r="C380"/>
  <c r="C409"/>
  <c r="C488"/>
  <c r="D511"/>
  <c r="D488"/>
  <c r="D146"/>
  <c r="D415"/>
  <c r="C423"/>
  <c r="C424" s="1"/>
  <c r="C184"/>
  <c r="C186" s="1"/>
  <c r="E538" i="3"/>
  <c r="I538"/>
  <c r="M538"/>
  <c r="N538"/>
  <c r="O538"/>
  <c r="P538"/>
  <c r="Q538"/>
  <c r="R538"/>
  <c r="S538"/>
  <c r="T538"/>
  <c r="U538"/>
  <c r="C536"/>
  <c r="C537"/>
  <c r="E463"/>
  <c r="AC529" i="13" l="1"/>
  <c r="D529"/>
  <c r="C354"/>
  <c r="D530"/>
  <c r="AC530"/>
  <c r="C13"/>
  <c r="C130"/>
  <c r="AK130" s="1"/>
  <c r="BP205" i="11"/>
  <c r="BQ205"/>
  <c r="BR205"/>
  <c r="BS205"/>
  <c r="BT205"/>
  <c r="BU205"/>
  <c r="BV205"/>
  <c r="BW205"/>
  <c r="BX205"/>
  <c r="BY205"/>
  <c r="BZ205"/>
  <c r="CA205"/>
  <c r="CB205"/>
  <c r="CC205"/>
  <c r="CD205"/>
  <c r="CE205"/>
  <c r="CF205"/>
  <c r="CG205"/>
  <c r="CH205"/>
  <c r="CI205"/>
  <c r="CJ205"/>
  <c r="CK205"/>
  <c r="CL205"/>
  <c r="CM205"/>
  <c r="CN205"/>
  <c r="CO205"/>
  <c r="CP205"/>
  <c r="CQ205"/>
  <c r="CR205"/>
  <c r="BP206"/>
  <c r="BQ206"/>
  <c r="BR206"/>
  <c r="BS206"/>
  <c r="BT206"/>
  <c r="BU206"/>
  <c r="BV206"/>
  <c r="BW206"/>
  <c r="BX206"/>
  <c r="BY206"/>
  <c r="BZ206"/>
  <c r="CA206"/>
  <c r="CB206"/>
  <c r="CC206"/>
  <c r="CD206"/>
  <c r="CE206"/>
  <c r="CF206"/>
  <c r="CG206"/>
  <c r="CH206"/>
  <c r="CI206"/>
  <c r="CJ206"/>
  <c r="CK206"/>
  <c r="CL206"/>
  <c r="CM206"/>
  <c r="CN206"/>
  <c r="CO206"/>
  <c r="CP206"/>
  <c r="CQ206"/>
  <c r="CR206"/>
  <c r="BP207"/>
  <c r="BQ207"/>
  <c r="BR207"/>
  <c r="BS207"/>
  <c r="BT207"/>
  <c r="BU207"/>
  <c r="BV207"/>
  <c r="BW207"/>
  <c r="BX207"/>
  <c r="BY207"/>
  <c r="BZ207"/>
  <c r="CA207"/>
  <c r="CB207"/>
  <c r="CC207"/>
  <c r="CD207"/>
  <c r="CE207"/>
  <c r="CF207"/>
  <c r="CG207"/>
  <c r="CH207"/>
  <c r="CI207"/>
  <c r="CJ207"/>
  <c r="CK207"/>
  <c r="CL207"/>
  <c r="CM207"/>
  <c r="CN207"/>
  <c r="CO207"/>
  <c r="CP207"/>
  <c r="CQ207"/>
  <c r="CR207"/>
  <c r="BP208"/>
  <c r="BQ208"/>
  <c r="BR208"/>
  <c r="BS208"/>
  <c r="BT208"/>
  <c r="BU208"/>
  <c r="BV208"/>
  <c r="BW208"/>
  <c r="BX208"/>
  <c r="BY208"/>
  <c r="BZ208"/>
  <c r="CA208"/>
  <c r="CB208"/>
  <c r="CC208"/>
  <c r="CD208"/>
  <c r="CE208"/>
  <c r="CF208"/>
  <c r="CG208"/>
  <c r="CH208"/>
  <c r="CI208"/>
  <c r="CJ208"/>
  <c r="CK208"/>
  <c r="CL208"/>
  <c r="CM208"/>
  <c r="CN208"/>
  <c r="CO208"/>
  <c r="CP208"/>
  <c r="CQ208"/>
  <c r="CR208"/>
  <c r="BP209"/>
  <c r="BQ209"/>
  <c r="BR209"/>
  <c r="BS209"/>
  <c r="BT209"/>
  <c r="BU209"/>
  <c r="BV209"/>
  <c r="BW209"/>
  <c r="BX209"/>
  <c r="BY209"/>
  <c r="BZ209"/>
  <c r="CA209"/>
  <c r="CB209"/>
  <c r="CC209"/>
  <c r="CD209"/>
  <c r="CE209"/>
  <c r="CF209"/>
  <c r="CG209"/>
  <c r="CH209"/>
  <c r="CI209"/>
  <c r="CJ209"/>
  <c r="CK209"/>
  <c r="CL209"/>
  <c r="CM209"/>
  <c r="CN209"/>
  <c r="CO209"/>
  <c r="CP209"/>
  <c r="CQ209"/>
  <c r="CR209"/>
  <c r="BP210"/>
  <c r="BQ210"/>
  <c r="BR210"/>
  <c r="BS210"/>
  <c r="BT210"/>
  <c r="BU210"/>
  <c r="BV210"/>
  <c r="BW210"/>
  <c r="BX210"/>
  <c r="BY210"/>
  <c r="BZ210"/>
  <c r="CA210"/>
  <c r="CB210"/>
  <c r="CC210"/>
  <c r="CD210"/>
  <c r="CE210"/>
  <c r="CF210"/>
  <c r="CG210"/>
  <c r="CH210"/>
  <c r="CI210"/>
  <c r="CJ210"/>
  <c r="CK210"/>
  <c r="CL210"/>
  <c r="CM210"/>
  <c r="CN210"/>
  <c r="CO210"/>
  <c r="CP210"/>
  <c r="CQ210"/>
  <c r="CR210"/>
  <c r="BP211"/>
  <c r="BQ211"/>
  <c r="BR211"/>
  <c r="BS211"/>
  <c r="BT211"/>
  <c r="BU211"/>
  <c r="BV211"/>
  <c r="BW211"/>
  <c r="BX211"/>
  <c r="BY211"/>
  <c r="BZ211"/>
  <c r="CA211"/>
  <c r="CB211"/>
  <c r="CC211"/>
  <c r="CD211"/>
  <c r="CE211"/>
  <c r="CF211"/>
  <c r="CG211"/>
  <c r="CH211"/>
  <c r="CI211"/>
  <c r="CJ211"/>
  <c r="CK211"/>
  <c r="CL211"/>
  <c r="CM211"/>
  <c r="CN211"/>
  <c r="CO211"/>
  <c r="CP211"/>
  <c r="CQ211"/>
  <c r="CR211"/>
  <c r="BP212"/>
  <c r="BQ212"/>
  <c r="BR212"/>
  <c r="BS212"/>
  <c r="BT212"/>
  <c r="BU212"/>
  <c r="BV212"/>
  <c r="BW212"/>
  <c r="BX212"/>
  <c r="BY212"/>
  <c r="BZ212"/>
  <c r="CA212"/>
  <c r="CB212"/>
  <c r="CC212"/>
  <c r="CD212"/>
  <c r="CE212"/>
  <c r="CF212"/>
  <c r="CG212"/>
  <c r="CH212"/>
  <c r="CI212"/>
  <c r="CJ212"/>
  <c r="CK212"/>
  <c r="CL212"/>
  <c r="CM212"/>
  <c r="CN212"/>
  <c r="CO212"/>
  <c r="CP212"/>
  <c r="CQ212"/>
  <c r="CR212"/>
  <c r="BP213"/>
  <c r="BQ213"/>
  <c r="BR213"/>
  <c r="BS213"/>
  <c r="BT213"/>
  <c r="BU213"/>
  <c r="BV213"/>
  <c r="BW213"/>
  <c r="BX213"/>
  <c r="BY213"/>
  <c r="BZ213"/>
  <c r="CA213"/>
  <c r="CB213"/>
  <c r="CC213"/>
  <c r="CD213"/>
  <c r="CE213"/>
  <c r="CF213"/>
  <c r="CG213"/>
  <c r="CH213"/>
  <c r="CI213"/>
  <c r="CJ213"/>
  <c r="CK213"/>
  <c r="CL213"/>
  <c r="CM213"/>
  <c r="CN213"/>
  <c r="CO213"/>
  <c r="CP213"/>
  <c r="CQ213"/>
  <c r="CR213"/>
  <c r="BP214"/>
  <c r="BQ214"/>
  <c r="BR214"/>
  <c r="BS214"/>
  <c r="BT214"/>
  <c r="BU214"/>
  <c r="BV214"/>
  <c r="BW214"/>
  <c r="BX214"/>
  <c r="BY214"/>
  <c r="BZ214"/>
  <c r="CA214"/>
  <c r="CB214"/>
  <c r="CC214"/>
  <c r="CD214"/>
  <c r="CE214"/>
  <c r="CF214"/>
  <c r="CG214"/>
  <c r="CH214"/>
  <c r="CI214"/>
  <c r="CJ214"/>
  <c r="CK214"/>
  <c r="CL214"/>
  <c r="CM214"/>
  <c r="CN214"/>
  <c r="CO214"/>
  <c r="CP214"/>
  <c r="CQ214"/>
  <c r="CR214"/>
  <c r="BP215"/>
  <c r="BQ215"/>
  <c r="BR215"/>
  <c r="BS215"/>
  <c r="BT215"/>
  <c r="BU215"/>
  <c r="BV215"/>
  <c r="BW215"/>
  <c r="BX215"/>
  <c r="BY215"/>
  <c r="BZ215"/>
  <c r="CA215"/>
  <c r="CB215"/>
  <c r="CC215"/>
  <c r="CD215"/>
  <c r="CE215"/>
  <c r="CF215"/>
  <c r="CG215"/>
  <c r="CH215"/>
  <c r="CI215"/>
  <c r="CJ215"/>
  <c r="CK215"/>
  <c r="CL215"/>
  <c r="CM215"/>
  <c r="CN215"/>
  <c r="CO215"/>
  <c r="CP215"/>
  <c r="CQ215"/>
  <c r="CR215"/>
  <c r="BP216"/>
  <c r="BQ216"/>
  <c r="BR216"/>
  <c r="BS216"/>
  <c r="BT216"/>
  <c r="BU216"/>
  <c r="BV216"/>
  <c r="BW216"/>
  <c r="BX216"/>
  <c r="BY216"/>
  <c r="BZ216"/>
  <c r="CA216"/>
  <c r="CB216"/>
  <c r="CC216"/>
  <c r="CD216"/>
  <c r="CE216"/>
  <c r="CF216"/>
  <c r="CG216"/>
  <c r="CH216"/>
  <c r="CI216"/>
  <c r="CJ216"/>
  <c r="CK216"/>
  <c r="CL216"/>
  <c r="CM216"/>
  <c r="CN216"/>
  <c r="CO216"/>
  <c r="CP216"/>
  <c r="CQ216"/>
  <c r="CR216"/>
  <c r="BP217"/>
  <c r="BQ217"/>
  <c r="BR217"/>
  <c r="BS217"/>
  <c r="BT217"/>
  <c r="BU217"/>
  <c r="BV217"/>
  <c r="BW217"/>
  <c r="BX217"/>
  <c r="BY217"/>
  <c r="BZ217"/>
  <c r="CA217"/>
  <c r="CB217"/>
  <c r="CC217"/>
  <c r="CD217"/>
  <c r="CE217"/>
  <c r="CF217"/>
  <c r="CG217"/>
  <c r="CH217"/>
  <c r="CI217"/>
  <c r="CJ217"/>
  <c r="CK217"/>
  <c r="CL217"/>
  <c r="CM217"/>
  <c r="CN217"/>
  <c r="CO217"/>
  <c r="CP217"/>
  <c r="CQ217"/>
  <c r="CR217"/>
  <c r="BP218"/>
  <c r="BQ218"/>
  <c r="BR218"/>
  <c r="BS218"/>
  <c r="BT218"/>
  <c r="BU218"/>
  <c r="BV218"/>
  <c r="BW218"/>
  <c r="BX218"/>
  <c r="BY218"/>
  <c r="BZ218"/>
  <c r="CA218"/>
  <c r="CB218"/>
  <c r="CC218"/>
  <c r="CD218"/>
  <c r="CE218"/>
  <c r="CF218"/>
  <c r="CG218"/>
  <c r="CH218"/>
  <c r="CI218"/>
  <c r="CJ218"/>
  <c r="CK218"/>
  <c r="CL218"/>
  <c r="CM218"/>
  <c r="CN218"/>
  <c r="CO218"/>
  <c r="CP218"/>
  <c r="CQ218"/>
  <c r="CR218"/>
  <c r="BP219"/>
  <c r="BQ219"/>
  <c r="BR219"/>
  <c r="BS219"/>
  <c r="BT219"/>
  <c r="BU219"/>
  <c r="BV219"/>
  <c r="BW219"/>
  <c r="BX219"/>
  <c r="BY219"/>
  <c r="BZ219"/>
  <c r="CA219"/>
  <c r="CB219"/>
  <c r="CC219"/>
  <c r="CD219"/>
  <c r="CE219"/>
  <c r="CF219"/>
  <c r="CG219"/>
  <c r="CH219"/>
  <c r="CI219"/>
  <c r="CJ219"/>
  <c r="CK219"/>
  <c r="CL219"/>
  <c r="CM219"/>
  <c r="CN219"/>
  <c r="CO219"/>
  <c r="CP219"/>
  <c r="CQ219"/>
  <c r="CR219"/>
  <c r="BP220"/>
  <c r="BQ220"/>
  <c r="BR220"/>
  <c r="BS220"/>
  <c r="BT220"/>
  <c r="BU220"/>
  <c r="BV220"/>
  <c r="BW220"/>
  <c r="BX220"/>
  <c r="BY220"/>
  <c r="BZ220"/>
  <c r="CA220"/>
  <c r="CB220"/>
  <c r="CC220"/>
  <c r="CD220"/>
  <c r="CE220"/>
  <c r="CF220"/>
  <c r="CG220"/>
  <c r="CH220"/>
  <c r="CI220"/>
  <c r="CJ220"/>
  <c r="CK220"/>
  <c r="CL220"/>
  <c r="CM220"/>
  <c r="CN220"/>
  <c r="CO220"/>
  <c r="CP220"/>
  <c r="CQ220"/>
  <c r="CR220"/>
  <c r="BP221"/>
  <c r="BQ221"/>
  <c r="BR221"/>
  <c r="BS221"/>
  <c r="BT221"/>
  <c r="BU221"/>
  <c r="BV221"/>
  <c r="BW221"/>
  <c r="BX221"/>
  <c r="BY221"/>
  <c r="BZ221"/>
  <c r="CA221"/>
  <c r="CB221"/>
  <c r="CC221"/>
  <c r="CD221"/>
  <c r="CE221"/>
  <c r="CF221"/>
  <c r="CG221"/>
  <c r="CH221"/>
  <c r="CI221"/>
  <c r="CJ221"/>
  <c r="CK221"/>
  <c r="CL221"/>
  <c r="CM221"/>
  <c r="CN221"/>
  <c r="CO221"/>
  <c r="CP221"/>
  <c r="CQ221"/>
  <c r="CR221"/>
  <c r="BP222"/>
  <c r="BQ222"/>
  <c r="BR222"/>
  <c r="BS222"/>
  <c r="BT222"/>
  <c r="BU222"/>
  <c r="BV222"/>
  <c r="BW222"/>
  <c r="BX222"/>
  <c r="BY222"/>
  <c r="BZ222"/>
  <c r="CA222"/>
  <c r="CB222"/>
  <c r="CC222"/>
  <c r="CD222"/>
  <c r="CE222"/>
  <c r="CF222"/>
  <c r="CG222"/>
  <c r="CH222"/>
  <c r="CI222"/>
  <c r="CJ222"/>
  <c r="CK222"/>
  <c r="CL222"/>
  <c r="CM222"/>
  <c r="CN222"/>
  <c r="CO222"/>
  <c r="CP222"/>
  <c r="CQ222"/>
  <c r="CR222"/>
  <c r="BP223"/>
  <c r="BQ223"/>
  <c r="BR223"/>
  <c r="BS223"/>
  <c r="BT223"/>
  <c r="BU223"/>
  <c r="BV223"/>
  <c r="BW223"/>
  <c r="BX223"/>
  <c r="BY223"/>
  <c r="BZ223"/>
  <c r="CA223"/>
  <c r="CB223"/>
  <c r="CC223"/>
  <c r="CD223"/>
  <c r="CE223"/>
  <c r="CF223"/>
  <c r="CG223"/>
  <c r="CH223"/>
  <c r="CI223"/>
  <c r="CJ223"/>
  <c r="CK223"/>
  <c r="CL223"/>
  <c r="CM223"/>
  <c r="CN223"/>
  <c r="CO223"/>
  <c r="CP223"/>
  <c r="CQ223"/>
  <c r="CR223"/>
  <c r="BP224"/>
  <c r="BQ224"/>
  <c r="BR224"/>
  <c r="BS224"/>
  <c r="BT224"/>
  <c r="BU224"/>
  <c r="BV224"/>
  <c r="BW224"/>
  <c r="BX224"/>
  <c r="BY224"/>
  <c r="BZ224"/>
  <c r="CA224"/>
  <c r="CB224"/>
  <c r="CC224"/>
  <c r="CD224"/>
  <c r="CE224"/>
  <c r="CF224"/>
  <c r="CG224"/>
  <c r="CH224"/>
  <c r="CI224"/>
  <c r="CJ224"/>
  <c r="CK224"/>
  <c r="CL224"/>
  <c r="CM224"/>
  <c r="CN224"/>
  <c r="CO224"/>
  <c r="CP224"/>
  <c r="CQ224"/>
  <c r="CR224"/>
  <c r="BP225"/>
  <c r="BQ225"/>
  <c r="BR225"/>
  <c r="BS225"/>
  <c r="BT225"/>
  <c r="BU225"/>
  <c r="BV225"/>
  <c r="BW225"/>
  <c r="BX225"/>
  <c r="BY225"/>
  <c r="BZ225"/>
  <c r="CA225"/>
  <c r="CB225"/>
  <c r="CC225"/>
  <c r="CD225"/>
  <c r="CE225"/>
  <c r="CF225"/>
  <c r="CG225"/>
  <c r="CH225"/>
  <c r="CI225"/>
  <c r="CJ225"/>
  <c r="CK225"/>
  <c r="CL225"/>
  <c r="CM225"/>
  <c r="CN225"/>
  <c r="CO225"/>
  <c r="CP225"/>
  <c r="CQ225"/>
  <c r="CR225"/>
  <c r="BP226"/>
  <c r="BQ226"/>
  <c r="BR226"/>
  <c r="BS226"/>
  <c r="BT226"/>
  <c r="BU226"/>
  <c r="BV226"/>
  <c r="BW226"/>
  <c r="BX226"/>
  <c r="BY226"/>
  <c r="BZ226"/>
  <c r="CA226"/>
  <c r="CB226"/>
  <c r="CC226"/>
  <c r="CD226"/>
  <c r="CE226"/>
  <c r="CF226"/>
  <c r="CG226"/>
  <c r="CH226"/>
  <c r="CI226"/>
  <c r="CJ226"/>
  <c r="CK226"/>
  <c r="CL226"/>
  <c r="CM226"/>
  <c r="CN226"/>
  <c r="CO226"/>
  <c r="CP226"/>
  <c r="CQ226"/>
  <c r="CR226"/>
  <c r="BP227"/>
  <c r="BQ227"/>
  <c r="BR227"/>
  <c r="BS227"/>
  <c r="BT227"/>
  <c r="BU227"/>
  <c r="BV227"/>
  <c r="BW227"/>
  <c r="BX227"/>
  <c r="BY227"/>
  <c r="BZ227"/>
  <c r="CA227"/>
  <c r="CB227"/>
  <c r="CC227"/>
  <c r="CD227"/>
  <c r="CE227"/>
  <c r="CF227"/>
  <c r="CG227"/>
  <c r="CH227"/>
  <c r="CI227"/>
  <c r="CJ227"/>
  <c r="CK227"/>
  <c r="CL227"/>
  <c r="CM227"/>
  <c r="CN227"/>
  <c r="CO227"/>
  <c r="CP227"/>
  <c r="CQ227"/>
  <c r="CR227"/>
  <c r="BP228"/>
  <c r="BQ228"/>
  <c r="BR228"/>
  <c r="BS228"/>
  <c r="BT228"/>
  <c r="BU228"/>
  <c r="BV228"/>
  <c r="BW228"/>
  <c r="BX228"/>
  <c r="BY228"/>
  <c r="BZ228"/>
  <c r="CA228"/>
  <c r="CB228"/>
  <c r="CC228"/>
  <c r="CD228"/>
  <c r="CE228"/>
  <c r="CF228"/>
  <c r="CG228"/>
  <c r="CH228"/>
  <c r="CI228"/>
  <c r="CJ228"/>
  <c r="CK228"/>
  <c r="CL228"/>
  <c r="CM228"/>
  <c r="CN228"/>
  <c r="CO228"/>
  <c r="CP228"/>
  <c r="CQ228"/>
  <c r="CR228"/>
  <c r="BP229"/>
  <c r="BQ229"/>
  <c r="BR229"/>
  <c r="BS229"/>
  <c r="BT229"/>
  <c r="BU229"/>
  <c r="BV229"/>
  <c r="BW229"/>
  <c r="BX229"/>
  <c r="BY229"/>
  <c r="BZ229"/>
  <c r="CA229"/>
  <c r="CB229"/>
  <c r="CC229"/>
  <c r="CD229"/>
  <c r="CE229"/>
  <c r="CF229"/>
  <c r="CG229"/>
  <c r="CH229"/>
  <c r="CI229"/>
  <c r="CJ229"/>
  <c r="CK229"/>
  <c r="CL229"/>
  <c r="CM229"/>
  <c r="CN229"/>
  <c r="CO229"/>
  <c r="CP229"/>
  <c r="CQ229"/>
  <c r="CR229"/>
  <c r="BP230"/>
  <c r="BQ230"/>
  <c r="BR230"/>
  <c r="BS230"/>
  <c r="BT230"/>
  <c r="BU230"/>
  <c r="BV230"/>
  <c r="BW230"/>
  <c r="BX230"/>
  <c r="BY230"/>
  <c r="BZ230"/>
  <c r="CA230"/>
  <c r="CB230"/>
  <c r="CC230"/>
  <c r="CD230"/>
  <c r="CE230"/>
  <c r="CF230"/>
  <c r="CG230"/>
  <c r="CH230"/>
  <c r="CI230"/>
  <c r="CJ230"/>
  <c r="CK230"/>
  <c r="CL230"/>
  <c r="CM230"/>
  <c r="CN230"/>
  <c r="CO230"/>
  <c r="CP230"/>
  <c r="CQ230"/>
  <c r="CR230"/>
  <c r="BP231"/>
  <c r="BQ231"/>
  <c r="BR231"/>
  <c r="BS231"/>
  <c r="BT231"/>
  <c r="BU231"/>
  <c r="BV231"/>
  <c r="BW231"/>
  <c r="BX231"/>
  <c r="BY231"/>
  <c r="BZ231"/>
  <c r="CA231"/>
  <c r="CB231"/>
  <c r="CC231"/>
  <c r="CD231"/>
  <c r="CE231"/>
  <c r="CF231"/>
  <c r="CG231"/>
  <c r="CH231"/>
  <c r="CI231"/>
  <c r="CJ231"/>
  <c r="CK231"/>
  <c r="CL231"/>
  <c r="CM231"/>
  <c r="CN231"/>
  <c r="CO231"/>
  <c r="CP231"/>
  <c r="CQ231"/>
  <c r="CR231"/>
  <c r="BP232"/>
  <c r="BQ232"/>
  <c r="BR232"/>
  <c r="BS232"/>
  <c r="BT232"/>
  <c r="BU232"/>
  <c r="BV232"/>
  <c r="BW232"/>
  <c r="BX232"/>
  <c r="BY232"/>
  <c r="BZ232"/>
  <c r="CA232"/>
  <c r="CB232"/>
  <c r="CC232"/>
  <c r="CD232"/>
  <c r="CE232"/>
  <c r="CF232"/>
  <c r="CG232"/>
  <c r="CH232"/>
  <c r="CI232"/>
  <c r="CJ232"/>
  <c r="CK232"/>
  <c r="CL232"/>
  <c r="CM232"/>
  <c r="CN232"/>
  <c r="CO232"/>
  <c r="CP232"/>
  <c r="CQ232"/>
  <c r="CR232"/>
  <c r="BP233"/>
  <c r="BQ233"/>
  <c r="BR233"/>
  <c r="BS233"/>
  <c r="BT233"/>
  <c r="BU233"/>
  <c r="BV233"/>
  <c r="BW233"/>
  <c r="BX233"/>
  <c r="BY233"/>
  <c r="BZ233"/>
  <c r="CA233"/>
  <c r="CB233"/>
  <c r="CC233"/>
  <c r="CD233"/>
  <c r="CE233"/>
  <c r="CF233"/>
  <c r="CG233"/>
  <c r="CH233"/>
  <c r="CI233"/>
  <c r="CJ233"/>
  <c r="CK233"/>
  <c r="CL233"/>
  <c r="CM233"/>
  <c r="CN233"/>
  <c r="CO233"/>
  <c r="CP233"/>
  <c r="CQ233"/>
  <c r="CR233"/>
  <c r="BP234"/>
  <c r="BQ234"/>
  <c r="BR234"/>
  <c r="BS234"/>
  <c r="BT234"/>
  <c r="BU234"/>
  <c r="BV234"/>
  <c r="BW234"/>
  <c r="BX234"/>
  <c r="BY234"/>
  <c r="BZ234"/>
  <c r="CA234"/>
  <c r="CB234"/>
  <c r="CC234"/>
  <c r="CD234"/>
  <c r="CE234"/>
  <c r="CF234"/>
  <c r="CG234"/>
  <c r="CH234"/>
  <c r="CI234"/>
  <c r="CJ234"/>
  <c r="CK234"/>
  <c r="CL234"/>
  <c r="CM234"/>
  <c r="CN234"/>
  <c r="CO234"/>
  <c r="CP234"/>
  <c r="CQ234"/>
  <c r="CR234"/>
  <c r="BP235"/>
  <c r="BQ235"/>
  <c r="BR235"/>
  <c r="BS235"/>
  <c r="BT235"/>
  <c r="BU235"/>
  <c r="BV235"/>
  <c r="BW235"/>
  <c r="BX235"/>
  <c r="BY235"/>
  <c r="BZ235"/>
  <c r="CA235"/>
  <c r="CB235"/>
  <c r="CC235"/>
  <c r="CD235"/>
  <c r="CE235"/>
  <c r="CF235"/>
  <c r="CG235"/>
  <c r="CH235"/>
  <c r="CI235"/>
  <c r="CJ235"/>
  <c r="CK235"/>
  <c r="CL235"/>
  <c r="CM235"/>
  <c r="CN235"/>
  <c r="CO235"/>
  <c r="CP235"/>
  <c r="CQ235"/>
  <c r="CR235"/>
  <c r="BP236"/>
  <c r="BQ236"/>
  <c r="BR236"/>
  <c r="BS236"/>
  <c r="BT236"/>
  <c r="BU236"/>
  <c r="BV236"/>
  <c r="BW236"/>
  <c r="BX236"/>
  <c r="BY236"/>
  <c r="BZ236"/>
  <c r="CA236"/>
  <c r="CB236"/>
  <c r="CC236"/>
  <c r="CD236"/>
  <c r="CE236"/>
  <c r="CF236"/>
  <c r="CG236"/>
  <c r="CH236"/>
  <c r="CI236"/>
  <c r="CJ236"/>
  <c r="CK236"/>
  <c r="CL236"/>
  <c r="CM236"/>
  <c r="CN236"/>
  <c r="CO236"/>
  <c r="CP236"/>
  <c r="CQ236"/>
  <c r="CR236"/>
  <c r="BP237"/>
  <c r="BQ237"/>
  <c r="BR237"/>
  <c r="BS237"/>
  <c r="BT237"/>
  <c r="BU237"/>
  <c r="BV237"/>
  <c r="BW237"/>
  <c r="BX237"/>
  <c r="BY237"/>
  <c r="BZ237"/>
  <c r="CA237"/>
  <c r="CB237"/>
  <c r="CC237"/>
  <c r="CD237"/>
  <c r="CE237"/>
  <c r="CF237"/>
  <c r="CG237"/>
  <c r="CH237"/>
  <c r="CI237"/>
  <c r="CJ237"/>
  <c r="CK237"/>
  <c r="CL237"/>
  <c r="CM237"/>
  <c r="CN237"/>
  <c r="CO237"/>
  <c r="CP237"/>
  <c r="CQ237"/>
  <c r="CR237"/>
  <c r="BP238"/>
  <c r="BQ238"/>
  <c r="BR238"/>
  <c r="BS238"/>
  <c r="BT238"/>
  <c r="BU238"/>
  <c r="BV238"/>
  <c r="BW238"/>
  <c r="BX238"/>
  <c r="BY238"/>
  <c r="BZ238"/>
  <c r="CA238"/>
  <c r="CB238"/>
  <c r="CC238"/>
  <c r="CD238"/>
  <c r="CE238"/>
  <c r="CF238"/>
  <c r="CG238"/>
  <c r="CH238"/>
  <c r="CI238"/>
  <c r="CJ238"/>
  <c r="CK238"/>
  <c r="CL238"/>
  <c r="CM238"/>
  <c r="CN238"/>
  <c r="CO238"/>
  <c r="CP238"/>
  <c r="CQ238"/>
  <c r="CR238"/>
  <c r="BP239"/>
  <c r="BQ239"/>
  <c r="BR239"/>
  <c r="BS239"/>
  <c r="BT239"/>
  <c r="BU239"/>
  <c r="BV239"/>
  <c r="BW239"/>
  <c r="BX239"/>
  <c r="BY239"/>
  <c r="BZ239"/>
  <c r="CA239"/>
  <c r="CB239"/>
  <c r="CC239"/>
  <c r="CD239"/>
  <c r="CE239"/>
  <c r="CF239"/>
  <c r="CG239"/>
  <c r="CH239"/>
  <c r="CI239"/>
  <c r="CJ239"/>
  <c r="CK239"/>
  <c r="CL239"/>
  <c r="CM239"/>
  <c r="CN239"/>
  <c r="CO239"/>
  <c r="CP239"/>
  <c r="CQ239"/>
  <c r="CR239"/>
  <c r="BP240"/>
  <c r="BQ240"/>
  <c r="BR240"/>
  <c r="BS240"/>
  <c r="BT240"/>
  <c r="BU240"/>
  <c r="BV240"/>
  <c r="BW240"/>
  <c r="BX240"/>
  <c r="BY240"/>
  <c r="BZ240"/>
  <c r="CA240"/>
  <c r="CB240"/>
  <c r="CC240"/>
  <c r="CD240"/>
  <c r="CE240"/>
  <c r="CF240"/>
  <c r="CG240"/>
  <c r="CH240"/>
  <c r="CI240"/>
  <c r="CJ240"/>
  <c r="CK240"/>
  <c r="CL240"/>
  <c r="CM240"/>
  <c r="CN240"/>
  <c r="CO240"/>
  <c r="CP240"/>
  <c r="CQ240"/>
  <c r="CR240"/>
  <c r="BP241"/>
  <c r="BQ241"/>
  <c r="BR241"/>
  <c r="BS241"/>
  <c r="BT241"/>
  <c r="BU241"/>
  <c r="BV241"/>
  <c r="BW241"/>
  <c r="BX241"/>
  <c r="BY241"/>
  <c r="BZ241"/>
  <c r="CA241"/>
  <c r="CB241"/>
  <c r="CC241"/>
  <c r="CD241"/>
  <c r="CE241"/>
  <c r="CF241"/>
  <c r="CG241"/>
  <c r="CH241"/>
  <c r="CI241"/>
  <c r="CJ241"/>
  <c r="CK241"/>
  <c r="CL241"/>
  <c r="CM241"/>
  <c r="CN241"/>
  <c r="CO241"/>
  <c r="CP241"/>
  <c r="CQ241"/>
  <c r="CR241"/>
  <c r="BP242"/>
  <c r="BQ242"/>
  <c r="BR242"/>
  <c r="BS242"/>
  <c r="BT242"/>
  <c r="BU242"/>
  <c r="BV242"/>
  <c r="BW242"/>
  <c r="BX242"/>
  <c r="BY242"/>
  <c r="BZ242"/>
  <c r="CA242"/>
  <c r="CB242"/>
  <c r="CC242"/>
  <c r="CD242"/>
  <c r="CE242"/>
  <c r="CF242"/>
  <c r="CG242"/>
  <c r="CH242"/>
  <c r="CI242"/>
  <c r="CJ242"/>
  <c r="CK242"/>
  <c r="CL242"/>
  <c r="CM242"/>
  <c r="CN242"/>
  <c r="CO242"/>
  <c r="CP242"/>
  <c r="CQ242"/>
  <c r="CR242"/>
  <c r="BP243"/>
  <c r="BQ243"/>
  <c r="BR243"/>
  <c r="BS243"/>
  <c r="BT243"/>
  <c r="BU243"/>
  <c r="BV243"/>
  <c r="BW243"/>
  <c r="BX243"/>
  <c r="BY243"/>
  <c r="BZ243"/>
  <c r="CA243"/>
  <c r="CB243"/>
  <c r="CC243"/>
  <c r="CD243"/>
  <c r="CE243"/>
  <c r="CF243"/>
  <c r="CG243"/>
  <c r="CH243"/>
  <c r="CI243"/>
  <c r="CJ243"/>
  <c r="CK243"/>
  <c r="CL243"/>
  <c r="CM243"/>
  <c r="CN243"/>
  <c r="CO243"/>
  <c r="CP243"/>
  <c r="CQ243"/>
  <c r="CR243"/>
  <c r="BP244"/>
  <c r="BQ244"/>
  <c r="BR244"/>
  <c r="BS244"/>
  <c r="BT244"/>
  <c r="BU244"/>
  <c r="BV244"/>
  <c r="BW244"/>
  <c r="BX244"/>
  <c r="BY244"/>
  <c r="BZ244"/>
  <c r="CA244"/>
  <c r="CB244"/>
  <c r="CC244"/>
  <c r="CD244"/>
  <c r="CE244"/>
  <c r="CF244"/>
  <c r="CG244"/>
  <c r="CH244"/>
  <c r="CI244"/>
  <c r="CJ244"/>
  <c r="CK244"/>
  <c r="CL244"/>
  <c r="CM244"/>
  <c r="CN244"/>
  <c r="CO244"/>
  <c r="CP244"/>
  <c r="CQ244"/>
  <c r="CR244"/>
  <c r="BP245"/>
  <c r="BQ245"/>
  <c r="BR245"/>
  <c r="BS245"/>
  <c r="BT245"/>
  <c r="BU245"/>
  <c r="BV245"/>
  <c r="BW245"/>
  <c r="BX245"/>
  <c r="BY245"/>
  <c r="BZ245"/>
  <c r="CA245"/>
  <c r="CB245"/>
  <c r="CC245"/>
  <c r="CD245"/>
  <c r="CE245"/>
  <c r="CF245"/>
  <c r="CG245"/>
  <c r="CH245"/>
  <c r="CI245"/>
  <c r="CJ245"/>
  <c r="CK245"/>
  <c r="CL245"/>
  <c r="CM245"/>
  <c r="CN245"/>
  <c r="CO245"/>
  <c r="CP245"/>
  <c r="CQ245"/>
  <c r="CR245"/>
  <c r="BP246"/>
  <c r="BQ246"/>
  <c r="BR246"/>
  <c r="BS246"/>
  <c r="BT246"/>
  <c r="BU246"/>
  <c r="BV246"/>
  <c r="BW246"/>
  <c r="BX246"/>
  <c r="BY246"/>
  <c r="BZ246"/>
  <c r="CA246"/>
  <c r="CB246"/>
  <c r="CC246"/>
  <c r="CD246"/>
  <c r="CE246"/>
  <c r="CF246"/>
  <c r="CG246"/>
  <c r="CH246"/>
  <c r="CI246"/>
  <c r="CJ246"/>
  <c r="CK246"/>
  <c r="CL246"/>
  <c r="CM246"/>
  <c r="CN246"/>
  <c r="CO246"/>
  <c r="CP246"/>
  <c r="CQ246"/>
  <c r="CR246"/>
  <c r="BP247"/>
  <c r="BQ247"/>
  <c r="BR247"/>
  <c r="BS247"/>
  <c r="BT247"/>
  <c r="BU247"/>
  <c r="BV247"/>
  <c r="BW247"/>
  <c r="BX247"/>
  <c r="BY247"/>
  <c r="BZ247"/>
  <c r="CA247"/>
  <c r="CB247"/>
  <c r="CC247"/>
  <c r="CD247"/>
  <c r="CE247"/>
  <c r="CF247"/>
  <c r="CG247"/>
  <c r="CH247"/>
  <c r="CI247"/>
  <c r="CJ247"/>
  <c r="CK247"/>
  <c r="CL247"/>
  <c r="CM247"/>
  <c r="CN247"/>
  <c r="CO247"/>
  <c r="CP247"/>
  <c r="CQ247"/>
  <c r="CR247"/>
  <c r="BP248"/>
  <c r="BQ248"/>
  <c r="BR248"/>
  <c r="BS248"/>
  <c r="BT248"/>
  <c r="BU248"/>
  <c r="BV248"/>
  <c r="BW248"/>
  <c r="BX248"/>
  <c r="BY248"/>
  <c r="BZ248"/>
  <c r="CA248"/>
  <c r="CB248"/>
  <c r="CC248"/>
  <c r="CD248"/>
  <c r="CE248"/>
  <c r="CF248"/>
  <c r="CG248"/>
  <c r="CH248"/>
  <c r="CI248"/>
  <c r="CJ248"/>
  <c r="CK248"/>
  <c r="CL248"/>
  <c r="CM248"/>
  <c r="CN248"/>
  <c r="CO248"/>
  <c r="CP248"/>
  <c r="CQ248"/>
  <c r="CR248"/>
  <c r="BP249"/>
  <c r="BQ249"/>
  <c r="BR249"/>
  <c r="BS249"/>
  <c r="BT249"/>
  <c r="BU249"/>
  <c r="BV249"/>
  <c r="BW249"/>
  <c r="BX249"/>
  <c r="BY249"/>
  <c r="BZ249"/>
  <c r="CA249"/>
  <c r="CB249"/>
  <c r="CC249"/>
  <c r="CD249"/>
  <c r="CE249"/>
  <c r="CF249"/>
  <c r="CG249"/>
  <c r="CH249"/>
  <c r="CI249"/>
  <c r="CJ249"/>
  <c r="CK249"/>
  <c r="CL249"/>
  <c r="CM249"/>
  <c r="CN249"/>
  <c r="CO249"/>
  <c r="CP249"/>
  <c r="CQ249"/>
  <c r="CR249"/>
  <c r="BP250"/>
  <c r="BQ250"/>
  <c r="BR250"/>
  <c r="BS250"/>
  <c r="BT250"/>
  <c r="BU250"/>
  <c r="BV250"/>
  <c r="BW250"/>
  <c r="BX250"/>
  <c r="BY250"/>
  <c r="BZ250"/>
  <c r="CA250"/>
  <c r="CB250"/>
  <c r="CC250"/>
  <c r="CD250"/>
  <c r="CE250"/>
  <c r="CF250"/>
  <c r="CG250"/>
  <c r="CH250"/>
  <c r="CI250"/>
  <c r="CJ250"/>
  <c r="CK250"/>
  <c r="CL250"/>
  <c r="CM250"/>
  <c r="CN250"/>
  <c r="CO250"/>
  <c r="CP250"/>
  <c r="CQ250"/>
  <c r="CR250"/>
  <c r="BP251"/>
  <c r="BQ251"/>
  <c r="BR251"/>
  <c r="BS251"/>
  <c r="BT251"/>
  <c r="BU251"/>
  <c r="BV251"/>
  <c r="BW251"/>
  <c r="BX251"/>
  <c r="BY251"/>
  <c r="BZ251"/>
  <c r="CA251"/>
  <c r="CB251"/>
  <c r="CC251"/>
  <c r="CD251"/>
  <c r="CE251"/>
  <c r="CF251"/>
  <c r="CG251"/>
  <c r="CH251"/>
  <c r="CI251"/>
  <c r="CJ251"/>
  <c r="CK251"/>
  <c r="CL251"/>
  <c r="CM251"/>
  <c r="CN251"/>
  <c r="CO251"/>
  <c r="CP251"/>
  <c r="CQ251"/>
  <c r="CR251"/>
  <c r="BP252"/>
  <c r="BQ252"/>
  <c r="BR252"/>
  <c r="BS252"/>
  <c r="BT252"/>
  <c r="BU252"/>
  <c r="BV252"/>
  <c r="BW252"/>
  <c r="BX252"/>
  <c r="BY252"/>
  <c r="BZ252"/>
  <c r="CA252"/>
  <c r="CB252"/>
  <c r="CC252"/>
  <c r="CD252"/>
  <c r="CE252"/>
  <c r="CF252"/>
  <c r="CG252"/>
  <c r="CH252"/>
  <c r="CI252"/>
  <c r="CJ252"/>
  <c r="CK252"/>
  <c r="CL252"/>
  <c r="CM252"/>
  <c r="CN252"/>
  <c r="CO252"/>
  <c r="CP252"/>
  <c r="CQ252"/>
  <c r="CR252"/>
  <c r="BP253"/>
  <c r="BQ253"/>
  <c r="BR253"/>
  <c r="BS253"/>
  <c r="BT253"/>
  <c r="BU253"/>
  <c r="BV253"/>
  <c r="BW253"/>
  <c r="BX253"/>
  <c r="BY253"/>
  <c r="BZ253"/>
  <c r="CA253"/>
  <c r="CB253"/>
  <c r="CC253"/>
  <c r="CD253"/>
  <c r="CE253"/>
  <c r="CF253"/>
  <c r="CG253"/>
  <c r="CH253"/>
  <c r="CI253"/>
  <c r="CJ253"/>
  <c r="CK253"/>
  <c r="CL253"/>
  <c r="CM253"/>
  <c r="CN253"/>
  <c r="CO253"/>
  <c r="CP253"/>
  <c r="CQ253"/>
  <c r="CR253"/>
  <c r="BP254"/>
  <c r="BQ254"/>
  <c r="BR254"/>
  <c r="BS254"/>
  <c r="BT254"/>
  <c r="BU254"/>
  <c r="BV254"/>
  <c r="BW254"/>
  <c r="BX254"/>
  <c r="BY254"/>
  <c r="BZ254"/>
  <c r="CA254"/>
  <c r="CB254"/>
  <c r="CC254"/>
  <c r="CD254"/>
  <c r="CE254"/>
  <c r="CF254"/>
  <c r="CG254"/>
  <c r="CH254"/>
  <c r="CI254"/>
  <c r="CJ254"/>
  <c r="CK254"/>
  <c r="CL254"/>
  <c r="CM254"/>
  <c r="CN254"/>
  <c r="CO254"/>
  <c r="CP254"/>
  <c r="CQ254"/>
  <c r="CR254"/>
  <c r="BP255"/>
  <c r="BQ255"/>
  <c r="BR255"/>
  <c r="BS255"/>
  <c r="BT255"/>
  <c r="BU255"/>
  <c r="BV255"/>
  <c r="BW255"/>
  <c r="BX255"/>
  <c r="BY255"/>
  <c r="BZ255"/>
  <c r="CA255"/>
  <c r="CB255"/>
  <c r="CC255"/>
  <c r="CD255"/>
  <c r="CE255"/>
  <c r="CF255"/>
  <c r="CG255"/>
  <c r="CH255"/>
  <c r="CI255"/>
  <c r="CJ255"/>
  <c r="CK255"/>
  <c r="CL255"/>
  <c r="CM255"/>
  <c r="CN255"/>
  <c r="CO255"/>
  <c r="CP255"/>
  <c r="CQ255"/>
  <c r="CR255"/>
  <c r="BP256"/>
  <c r="BQ256"/>
  <c r="BR256"/>
  <c r="BS256"/>
  <c r="BT256"/>
  <c r="BU256"/>
  <c r="BV256"/>
  <c r="BW256"/>
  <c r="BX256"/>
  <c r="BY256"/>
  <c r="BZ256"/>
  <c r="CA256"/>
  <c r="CB256"/>
  <c r="CC256"/>
  <c r="CD256"/>
  <c r="CE256"/>
  <c r="CF256"/>
  <c r="CG256"/>
  <c r="CH256"/>
  <c r="CI256"/>
  <c r="CJ256"/>
  <c r="CK256"/>
  <c r="CL256"/>
  <c r="CM256"/>
  <c r="CN256"/>
  <c r="CO256"/>
  <c r="CP256"/>
  <c r="CQ256"/>
  <c r="CR256"/>
  <c r="BP257"/>
  <c r="BQ257"/>
  <c r="BR257"/>
  <c r="BS257"/>
  <c r="BT257"/>
  <c r="BU257"/>
  <c r="BV257"/>
  <c r="BW257"/>
  <c r="BX257"/>
  <c r="BY257"/>
  <c r="BZ257"/>
  <c r="CA257"/>
  <c r="CB257"/>
  <c r="CC257"/>
  <c r="CD257"/>
  <c r="CE257"/>
  <c r="CF257"/>
  <c r="CG257"/>
  <c r="CH257"/>
  <c r="CI257"/>
  <c r="CJ257"/>
  <c r="CK257"/>
  <c r="CL257"/>
  <c r="CM257"/>
  <c r="CN257"/>
  <c r="CO257"/>
  <c r="CP257"/>
  <c r="CQ257"/>
  <c r="CR257"/>
  <c r="BP258"/>
  <c r="BQ258"/>
  <c r="BR258"/>
  <c r="BS258"/>
  <c r="BT258"/>
  <c r="BU258"/>
  <c r="BV258"/>
  <c r="BW258"/>
  <c r="BX258"/>
  <c r="BY258"/>
  <c r="BZ258"/>
  <c r="CA258"/>
  <c r="CB258"/>
  <c r="CC258"/>
  <c r="CD258"/>
  <c r="CE258"/>
  <c r="CF258"/>
  <c r="CG258"/>
  <c r="CH258"/>
  <c r="CI258"/>
  <c r="CJ258"/>
  <c r="CK258"/>
  <c r="CL258"/>
  <c r="CM258"/>
  <c r="CN258"/>
  <c r="CO258"/>
  <c r="CP258"/>
  <c r="CQ258"/>
  <c r="CR258"/>
  <c r="BP259"/>
  <c r="BQ259"/>
  <c r="BR259"/>
  <c r="BS259"/>
  <c r="BT259"/>
  <c r="BU259"/>
  <c r="BV259"/>
  <c r="BW259"/>
  <c r="BX259"/>
  <c r="BY259"/>
  <c r="BZ259"/>
  <c r="CA259"/>
  <c r="CB259"/>
  <c r="CC259"/>
  <c r="CD259"/>
  <c r="CE259"/>
  <c r="CF259"/>
  <c r="CG259"/>
  <c r="CH259"/>
  <c r="CI259"/>
  <c r="CJ259"/>
  <c r="CK259"/>
  <c r="CL259"/>
  <c r="CM259"/>
  <c r="CN259"/>
  <c r="CO259"/>
  <c r="CP259"/>
  <c r="CQ259"/>
  <c r="CR259"/>
  <c r="BP260"/>
  <c r="BQ260"/>
  <c r="BR260"/>
  <c r="BS260"/>
  <c r="BT260"/>
  <c r="BU260"/>
  <c r="BV260"/>
  <c r="BW260"/>
  <c r="BX260"/>
  <c r="BY260"/>
  <c r="BZ260"/>
  <c r="CA260"/>
  <c r="CB260"/>
  <c r="CC260"/>
  <c r="CD260"/>
  <c r="CE260"/>
  <c r="CF260"/>
  <c r="CG260"/>
  <c r="CH260"/>
  <c r="CI260"/>
  <c r="CJ260"/>
  <c r="CK260"/>
  <c r="CL260"/>
  <c r="CM260"/>
  <c r="CN260"/>
  <c r="CO260"/>
  <c r="CP260"/>
  <c r="CQ260"/>
  <c r="CR260"/>
  <c r="BP261"/>
  <c r="BQ261"/>
  <c r="BR261"/>
  <c r="BS261"/>
  <c r="BT261"/>
  <c r="BU261"/>
  <c r="BV261"/>
  <c r="BW261"/>
  <c r="BX261"/>
  <c r="BY261"/>
  <c r="BZ261"/>
  <c r="CA261"/>
  <c r="CB261"/>
  <c r="CC261"/>
  <c r="CD261"/>
  <c r="CE261"/>
  <c r="CF261"/>
  <c r="CG261"/>
  <c r="CH261"/>
  <c r="CI261"/>
  <c r="CJ261"/>
  <c r="CK261"/>
  <c r="CL261"/>
  <c r="CM261"/>
  <c r="CN261"/>
  <c r="CO261"/>
  <c r="CP261"/>
  <c r="CQ261"/>
  <c r="CR261"/>
  <c r="BP262"/>
  <c r="BQ262"/>
  <c r="BR262"/>
  <c r="BS262"/>
  <c r="BT262"/>
  <c r="BU262"/>
  <c r="BV262"/>
  <c r="BW262"/>
  <c r="BX262"/>
  <c r="BY262"/>
  <c r="BZ262"/>
  <c r="CA262"/>
  <c r="CB262"/>
  <c r="CC262"/>
  <c r="CD262"/>
  <c r="CE262"/>
  <c r="CF262"/>
  <c r="CG262"/>
  <c r="CH262"/>
  <c r="CI262"/>
  <c r="CJ262"/>
  <c r="CK262"/>
  <c r="CL262"/>
  <c r="CM262"/>
  <c r="CN262"/>
  <c r="CO262"/>
  <c r="CP262"/>
  <c r="CQ262"/>
  <c r="CR262"/>
  <c r="BP263"/>
  <c r="BQ263"/>
  <c r="BR263"/>
  <c r="BS263"/>
  <c r="BT263"/>
  <c r="BU263"/>
  <c r="BV263"/>
  <c r="BW263"/>
  <c r="BX263"/>
  <c r="BY263"/>
  <c r="BZ263"/>
  <c r="CA263"/>
  <c r="CB263"/>
  <c r="CC263"/>
  <c r="CD263"/>
  <c r="CE263"/>
  <c r="CF263"/>
  <c r="CG263"/>
  <c r="CH263"/>
  <c r="CI263"/>
  <c r="CJ263"/>
  <c r="CK263"/>
  <c r="CL263"/>
  <c r="CM263"/>
  <c r="CN263"/>
  <c r="CO263"/>
  <c r="CP263"/>
  <c r="CQ263"/>
  <c r="CR263"/>
  <c r="BP264"/>
  <c r="BQ264"/>
  <c r="BR264"/>
  <c r="BS264"/>
  <c r="BT264"/>
  <c r="BU264"/>
  <c r="BV264"/>
  <c r="BW264"/>
  <c r="BX264"/>
  <c r="BY264"/>
  <c r="BZ264"/>
  <c r="CA264"/>
  <c r="CB264"/>
  <c r="CC264"/>
  <c r="CD264"/>
  <c r="CE264"/>
  <c r="CF264"/>
  <c r="CG264"/>
  <c r="CH264"/>
  <c r="CI264"/>
  <c r="CJ264"/>
  <c r="CK264"/>
  <c r="CL264"/>
  <c r="CM264"/>
  <c r="CN264"/>
  <c r="CO264"/>
  <c r="CP264"/>
  <c r="CQ264"/>
  <c r="CR264"/>
  <c r="BP265"/>
  <c r="BQ265"/>
  <c r="BR265"/>
  <c r="BS265"/>
  <c r="BT265"/>
  <c r="BU265"/>
  <c r="BV265"/>
  <c r="BW265"/>
  <c r="BX265"/>
  <c r="BY265"/>
  <c r="BZ265"/>
  <c r="CA265"/>
  <c r="CB265"/>
  <c r="CC265"/>
  <c r="CD265"/>
  <c r="CE265"/>
  <c r="CF265"/>
  <c r="CG265"/>
  <c r="CH265"/>
  <c r="CI265"/>
  <c r="CJ265"/>
  <c r="CK265"/>
  <c r="CL265"/>
  <c r="CM265"/>
  <c r="CN265"/>
  <c r="CO265"/>
  <c r="CP265"/>
  <c r="CQ265"/>
  <c r="CR265"/>
  <c r="BP266"/>
  <c r="BQ266"/>
  <c r="BR266"/>
  <c r="BS266"/>
  <c r="BT266"/>
  <c r="BU266"/>
  <c r="BV266"/>
  <c r="BW266"/>
  <c r="BX266"/>
  <c r="BY266"/>
  <c r="BZ266"/>
  <c r="CA266"/>
  <c r="CB266"/>
  <c r="CC266"/>
  <c r="CD266"/>
  <c r="CE266"/>
  <c r="CF266"/>
  <c r="CG266"/>
  <c r="CH266"/>
  <c r="CI266"/>
  <c r="CJ266"/>
  <c r="CK266"/>
  <c r="CL266"/>
  <c r="CM266"/>
  <c r="CN266"/>
  <c r="CO266"/>
  <c r="CP266"/>
  <c r="CQ266"/>
  <c r="CR266"/>
  <c r="BP267"/>
  <c r="BQ267"/>
  <c r="BR267"/>
  <c r="BS267"/>
  <c r="BT267"/>
  <c r="BU267"/>
  <c r="BV267"/>
  <c r="BW267"/>
  <c r="BX267"/>
  <c r="BY267"/>
  <c r="BZ267"/>
  <c r="CA267"/>
  <c r="CB267"/>
  <c r="CC267"/>
  <c r="CD267"/>
  <c r="CE267"/>
  <c r="CF267"/>
  <c r="CG267"/>
  <c r="CH267"/>
  <c r="CI267"/>
  <c r="CJ267"/>
  <c r="CK267"/>
  <c r="CL267"/>
  <c r="CM267"/>
  <c r="CN267"/>
  <c r="CO267"/>
  <c r="CP267"/>
  <c r="CQ267"/>
  <c r="CR267"/>
  <c r="BP268"/>
  <c r="BQ268"/>
  <c r="BR268"/>
  <c r="BS268"/>
  <c r="BT268"/>
  <c r="BU268"/>
  <c r="BV268"/>
  <c r="BW268"/>
  <c r="BX268"/>
  <c r="BY268"/>
  <c r="BZ268"/>
  <c r="CA268"/>
  <c r="CB268"/>
  <c r="CC268"/>
  <c r="CD268"/>
  <c r="CE268"/>
  <c r="CF268"/>
  <c r="CG268"/>
  <c r="CH268"/>
  <c r="CI268"/>
  <c r="CJ268"/>
  <c r="CK268"/>
  <c r="CL268"/>
  <c r="CM268"/>
  <c r="CN268"/>
  <c r="CO268"/>
  <c r="CP268"/>
  <c r="CQ268"/>
  <c r="CR268"/>
  <c r="BP269"/>
  <c r="BQ269"/>
  <c r="BR269"/>
  <c r="BS269"/>
  <c r="BT269"/>
  <c r="BU269"/>
  <c r="BV269"/>
  <c r="BW269"/>
  <c r="BX269"/>
  <c r="BY269"/>
  <c r="BZ269"/>
  <c r="CA269"/>
  <c r="CB269"/>
  <c r="CC269"/>
  <c r="CD269"/>
  <c r="CE269"/>
  <c r="CF269"/>
  <c r="CG269"/>
  <c r="CH269"/>
  <c r="CI269"/>
  <c r="CJ269"/>
  <c r="CK269"/>
  <c r="CL269"/>
  <c r="CM269"/>
  <c r="CN269"/>
  <c r="CO269"/>
  <c r="CP269"/>
  <c r="CQ269"/>
  <c r="CR269"/>
  <c r="BP270"/>
  <c r="BQ270"/>
  <c r="BR270"/>
  <c r="BS270"/>
  <c r="BT270"/>
  <c r="BU270"/>
  <c r="BV270"/>
  <c r="BW270"/>
  <c r="BX270"/>
  <c r="BY270"/>
  <c r="BZ270"/>
  <c r="CA270"/>
  <c r="CB270"/>
  <c r="CC270"/>
  <c r="CD270"/>
  <c r="CE270"/>
  <c r="CF270"/>
  <c r="CG270"/>
  <c r="CH270"/>
  <c r="CI270"/>
  <c r="CJ270"/>
  <c r="CK270"/>
  <c r="CL270"/>
  <c r="CM270"/>
  <c r="CN270"/>
  <c r="CO270"/>
  <c r="CP270"/>
  <c r="CQ270"/>
  <c r="CR270"/>
  <c r="BP271"/>
  <c r="BQ271"/>
  <c r="BR271"/>
  <c r="BS271"/>
  <c r="BT271"/>
  <c r="BU271"/>
  <c r="BV271"/>
  <c r="BW271"/>
  <c r="BX271"/>
  <c r="BY271"/>
  <c r="BZ271"/>
  <c r="CA271"/>
  <c r="CB271"/>
  <c r="CC271"/>
  <c r="CD271"/>
  <c r="CE271"/>
  <c r="CF271"/>
  <c r="CG271"/>
  <c r="CH271"/>
  <c r="CI271"/>
  <c r="CJ271"/>
  <c r="CK271"/>
  <c r="CL271"/>
  <c r="CM271"/>
  <c r="CN271"/>
  <c r="CO271"/>
  <c r="CP271"/>
  <c r="CQ271"/>
  <c r="CR271"/>
  <c r="BP272"/>
  <c r="BQ272"/>
  <c r="BR272"/>
  <c r="BS272"/>
  <c r="BT272"/>
  <c r="BU272"/>
  <c r="BV272"/>
  <c r="BW272"/>
  <c r="BX272"/>
  <c r="BY272"/>
  <c r="BZ272"/>
  <c r="CA272"/>
  <c r="CB272"/>
  <c r="CC272"/>
  <c r="CD272"/>
  <c r="CE272"/>
  <c r="CF272"/>
  <c r="CG272"/>
  <c r="CH272"/>
  <c r="CI272"/>
  <c r="CJ272"/>
  <c r="CK272"/>
  <c r="CL272"/>
  <c r="CM272"/>
  <c r="CN272"/>
  <c r="CO272"/>
  <c r="CP272"/>
  <c r="CQ272"/>
  <c r="CR272"/>
  <c r="BP273"/>
  <c r="BQ273"/>
  <c r="BR273"/>
  <c r="BS273"/>
  <c r="BT273"/>
  <c r="BU273"/>
  <c r="BV273"/>
  <c r="BW273"/>
  <c r="BX273"/>
  <c r="BY273"/>
  <c r="BZ273"/>
  <c r="CA273"/>
  <c r="CB273"/>
  <c r="CC273"/>
  <c r="CD273"/>
  <c r="CE273"/>
  <c r="CF273"/>
  <c r="CG273"/>
  <c r="CH273"/>
  <c r="CI273"/>
  <c r="CJ273"/>
  <c r="CK273"/>
  <c r="CL273"/>
  <c r="CM273"/>
  <c r="CN273"/>
  <c r="CO273"/>
  <c r="CP273"/>
  <c r="CQ273"/>
  <c r="CR273"/>
  <c r="BP274"/>
  <c r="BQ274"/>
  <c r="BR274"/>
  <c r="BS274"/>
  <c r="BT274"/>
  <c r="BU274"/>
  <c r="BV274"/>
  <c r="BW274"/>
  <c r="BX274"/>
  <c r="BY274"/>
  <c r="BZ274"/>
  <c r="CA274"/>
  <c r="CB274"/>
  <c r="CC274"/>
  <c r="CD274"/>
  <c r="CE274"/>
  <c r="CF274"/>
  <c r="CG274"/>
  <c r="CH274"/>
  <c r="CI274"/>
  <c r="CJ274"/>
  <c r="CK274"/>
  <c r="CL274"/>
  <c r="CM274"/>
  <c r="CN274"/>
  <c r="CO274"/>
  <c r="CP274"/>
  <c r="CQ274"/>
  <c r="CR274"/>
  <c r="BP275"/>
  <c r="BQ275"/>
  <c r="BR275"/>
  <c r="BS275"/>
  <c r="BT275"/>
  <c r="BU275"/>
  <c r="BV275"/>
  <c r="BW275"/>
  <c r="BX275"/>
  <c r="BY275"/>
  <c r="BZ275"/>
  <c r="CA275"/>
  <c r="CB275"/>
  <c r="CC275"/>
  <c r="CD275"/>
  <c r="CE275"/>
  <c r="CF275"/>
  <c r="CG275"/>
  <c r="CH275"/>
  <c r="CI275"/>
  <c r="CJ275"/>
  <c r="CK275"/>
  <c r="CL275"/>
  <c r="CM275"/>
  <c r="CN275"/>
  <c r="CO275"/>
  <c r="CP275"/>
  <c r="CQ275"/>
  <c r="CR275"/>
  <c r="BP276"/>
  <c r="BQ276"/>
  <c r="BR276"/>
  <c r="BS276"/>
  <c r="BT276"/>
  <c r="BU276"/>
  <c r="BV276"/>
  <c r="BW276"/>
  <c r="BX276"/>
  <c r="BY276"/>
  <c r="BZ276"/>
  <c r="CA276"/>
  <c r="CB276"/>
  <c r="CC276"/>
  <c r="CD276"/>
  <c r="CE276"/>
  <c r="CF276"/>
  <c r="CG276"/>
  <c r="CH276"/>
  <c r="CI276"/>
  <c r="CJ276"/>
  <c r="CK276"/>
  <c r="CL276"/>
  <c r="CM276"/>
  <c r="CN276"/>
  <c r="CO276"/>
  <c r="CP276"/>
  <c r="CQ276"/>
  <c r="CR276"/>
  <c r="BP277"/>
  <c r="BQ277"/>
  <c r="BR277"/>
  <c r="BS277"/>
  <c r="BT277"/>
  <c r="BU277"/>
  <c r="BV277"/>
  <c r="BW277"/>
  <c r="BX277"/>
  <c r="BY277"/>
  <c r="BZ277"/>
  <c r="CA277"/>
  <c r="CB277"/>
  <c r="CC277"/>
  <c r="CD277"/>
  <c r="CE277"/>
  <c r="CF277"/>
  <c r="CG277"/>
  <c r="CH277"/>
  <c r="CI277"/>
  <c r="CJ277"/>
  <c r="CK277"/>
  <c r="CL277"/>
  <c r="CM277"/>
  <c r="CN277"/>
  <c r="CO277"/>
  <c r="CP277"/>
  <c r="CQ277"/>
  <c r="CR277"/>
  <c r="BP278"/>
  <c r="BQ278"/>
  <c r="BR278"/>
  <c r="BS278"/>
  <c r="BT278"/>
  <c r="BU278"/>
  <c r="BV278"/>
  <c r="BW278"/>
  <c r="BX278"/>
  <c r="BY278"/>
  <c r="BZ278"/>
  <c r="CA278"/>
  <c r="CB278"/>
  <c r="CC278"/>
  <c r="CD278"/>
  <c r="CE278"/>
  <c r="CF278"/>
  <c r="CG278"/>
  <c r="CH278"/>
  <c r="CI278"/>
  <c r="CJ278"/>
  <c r="CK278"/>
  <c r="CL278"/>
  <c r="CM278"/>
  <c r="CN278"/>
  <c r="CO278"/>
  <c r="CP278"/>
  <c r="CQ278"/>
  <c r="CR278"/>
  <c r="BP279"/>
  <c r="BQ279"/>
  <c r="BR279"/>
  <c r="BS279"/>
  <c r="BT279"/>
  <c r="BU279"/>
  <c r="BV279"/>
  <c r="BW279"/>
  <c r="BX279"/>
  <c r="BY279"/>
  <c r="BZ279"/>
  <c r="CA279"/>
  <c r="CB279"/>
  <c r="CC279"/>
  <c r="CD279"/>
  <c r="CE279"/>
  <c r="CF279"/>
  <c r="CG279"/>
  <c r="CH279"/>
  <c r="CI279"/>
  <c r="CJ279"/>
  <c r="CK279"/>
  <c r="CL279"/>
  <c r="CM279"/>
  <c r="CN279"/>
  <c r="CO279"/>
  <c r="CP279"/>
  <c r="CQ279"/>
  <c r="CR279"/>
  <c r="BP280"/>
  <c r="BQ280"/>
  <c r="BR280"/>
  <c r="BS280"/>
  <c r="BT280"/>
  <c r="BU280"/>
  <c r="BV280"/>
  <c r="BW280"/>
  <c r="BX280"/>
  <c r="BY280"/>
  <c r="BZ280"/>
  <c r="CA280"/>
  <c r="CB280"/>
  <c r="CC280"/>
  <c r="CD280"/>
  <c r="CE280"/>
  <c r="CF280"/>
  <c r="CG280"/>
  <c r="CH280"/>
  <c r="CI280"/>
  <c r="CJ280"/>
  <c r="CK280"/>
  <c r="CL280"/>
  <c r="CM280"/>
  <c r="CN280"/>
  <c r="CO280"/>
  <c r="CP280"/>
  <c r="CQ280"/>
  <c r="CR280"/>
  <c r="BP281"/>
  <c r="BQ281"/>
  <c r="BR281"/>
  <c r="BS281"/>
  <c r="BT281"/>
  <c r="BU281"/>
  <c r="BV281"/>
  <c r="BW281"/>
  <c r="BX281"/>
  <c r="BY281"/>
  <c r="BZ281"/>
  <c r="CA281"/>
  <c r="CB281"/>
  <c r="CC281"/>
  <c r="CD281"/>
  <c r="CE281"/>
  <c r="CF281"/>
  <c r="CG281"/>
  <c r="CH281"/>
  <c r="CI281"/>
  <c r="CJ281"/>
  <c r="CK281"/>
  <c r="CL281"/>
  <c r="CM281"/>
  <c r="CN281"/>
  <c r="CO281"/>
  <c r="CP281"/>
  <c r="CQ281"/>
  <c r="CR281"/>
  <c r="BP282"/>
  <c r="BQ282"/>
  <c r="BR282"/>
  <c r="BS282"/>
  <c r="BT282"/>
  <c r="BU282"/>
  <c r="BV282"/>
  <c r="BW282"/>
  <c r="BX282"/>
  <c r="BY282"/>
  <c r="BZ282"/>
  <c r="CA282"/>
  <c r="CB282"/>
  <c r="CC282"/>
  <c r="CD282"/>
  <c r="CE282"/>
  <c r="CF282"/>
  <c r="CG282"/>
  <c r="CH282"/>
  <c r="CI282"/>
  <c r="CJ282"/>
  <c r="CK282"/>
  <c r="CL282"/>
  <c r="CM282"/>
  <c r="CN282"/>
  <c r="CO282"/>
  <c r="CP282"/>
  <c r="CQ282"/>
  <c r="CR282"/>
  <c r="BP283"/>
  <c r="BQ283"/>
  <c r="BR283"/>
  <c r="BS283"/>
  <c r="BT283"/>
  <c r="BU283"/>
  <c r="BV283"/>
  <c r="BW283"/>
  <c r="BX283"/>
  <c r="BY283"/>
  <c r="BZ283"/>
  <c r="CA283"/>
  <c r="CB283"/>
  <c r="CC283"/>
  <c r="CD283"/>
  <c r="CE283"/>
  <c r="CF283"/>
  <c r="CG283"/>
  <c r="CH283"/>
  <c r="CI283"/>
  <c r="CJ283"/>
  <c r="CK283"/>
  <c r="CL283"/>
  <c r="CM283"/>
  <c r="CN283"/>
  <c r="CO283"/>
  <c r="CP283"/>
  <c r="CQ283"/>
  <c r="CR283"/>
  <c r="BP284"/>
  <c r="BQ284"/>
  <c r="BR284"/>
  <c r="BS284"/>
  <c r="BT284"/>
  <c r="BU284"/>
  <c r="BV284"/>
  <c r="BW284"/>
  <c r="BX284"/>
  <c r="BY284"/>
  <c r="BZ284"/>
  <c r="CA284"/>
  <c r="CB284"/>
  <c r="CC284"/>
  <c r="CD284"/>
  <c r="CE284"/>
  <c r="CF284"/>
  <c r="CG284"/>
  <c r="CH284"/>
  <c r="CI284"/>
  <c r="CJ284"/>
  <c r="CK284"/>
  <c r="CL284"/>
  <c r="CM284"/>
  <c r="CN284"/>
  <c r="CO284"/>
  <c r="CP284"/>
  <c r="CQ284"/>
  <c r="CR284"/>
  <c r="BP285"/>
  <c r="BQ285"/>
  <c r="BR285"/>
  <c r="BS285"/>
  <c r="BT285"/>
  <c r="BU285"/>
  <c r="BV285"/>
  <c r="BW285"/>
  <c r="BX285"/>
  <c r="BY285"/>
  <c r="BZ285"/>
  <c r="CA285"/>
  <c r="CB285"/>
  <c r="CC285"/>
  <c r="CD285"/>
  <c r="CE285"/>
  <c r="CF285"/>
  <c r="CG285"/>
  <c r="CH285"/>
  <c r="CI285"/>
  <c r="CJ285"/>
  <c r="CK285"/>
  <c r="CL285"/>
  <c r="CM285"/>
  <c r="CN285"/>
  <c r="CO285"/>
  <c r="CP285"/>
  <c r="CQ285"/>
  <c r="CR285"/>
  <c r="BP286"/>
  <c r="BQ286"/>
  <c r="BR286"/>
  <c r="BS286"/>
  <c r="BT286"/>
  <c r="BU286"/>
  <c r="BV286"/>
  <c r="BW286"/>
  <c r="BX286"/>
  <c r="BY286"/>
  <c r="BZ286"/>
  <c r="CA286"/>
  <c r="CB286"/>
  <c r="CC286"/>
  <c r="CD286"/>
  <c r="CE286"/>
  <c r="CF286"/>
  <c r="CG286"/>
  <c r="CH286"/>
  <c r="CI286"/>
  <c r="CJ286"/>
  <c r="CK286"/>
  <c r="CL286"/>
  <c r="CM286"/>
  <c r="CN286"/>
  <c r="CO286"/>
  <c r="CP286"/>
  <c r="CQ286"/>
  <c r="CR286"/>
  <c r="BP287"/>
  <c r="BQ287"/>
  <c r="BR287"/>
  <c r="BS287"/>
  <c r="BT287"/>
  <c r="BU287"/>
  <c r="BV287"/>
  <c r="BW287"/>
  <c r="BX287"/>
  <c r="BY287"/>
  <c r="BZ287"/>
  <c r="CA287"/>
  <c r="CB287"/>
  <c r="CC287"/>
  <c r="CD287"/>
  <c r="CE287"/>
  <c r="CF287"/>
  <c r="CG287"/>
  <c r="CH287"/>
  <c r="CI287"/>
  <c r="CJ287"/>
  <c r="CK287"/>
  <c r="CL287"/>
  <c r="CM287"/>
  <c r="CN287"/>
  <c r="CO287"/>
  <c r="CP287"/>
  <c r="CQ287"/>
  <c r="CR287"/>
  <c r="BP288"/>
  <c r="BQ288"/>
  <c r="BR288"/>
  <c r="BS288"/>
  <c r="BT288"/>
  <c r="BU288"/>
  <c r="BV288"/>
  <c r="BW288"/>
  <c r="BX288"/>
  <c r="BY288"/>
  <c r="BZ288"/>
  <c r="CA288"/>
  <c r="CB288"/>
  <c r="CC288"/>
  <c r="CD288"/>
  <c r="CE288"/>
  <c r="CF288"/>
  <c r="CG288"/>
  <c r="CH288"/>
  <c r="CI288"/>
  <c r="CJ288"/>
  <c r="CK288"/>
  <c r="CL288"/>
  <c r="CM288"/>
  <c r="CN288"/>
  <c r="CO288"/>
  <c r="CP288"/>
  <c r="CQ288"/>
  <c r="CR288"/>
  <c r="BP289"/>
  <c r="BQ289"/>
  <c r="BR289"/>
  <c r="BS289"/>
  <c r="BT289"/>
  <c r="BU289"/>
  <c r="BV289"/>
  <c r="BW289"/>
  <c r="BX289"/>
  <c r="BY289"/>
  <c r="BZ289"/>
  <c r="CA289"/>
  <c r="CB289"/>
  <c r="CC289"/>
  <c r="CD289"/>
  <c r="CE289"/>
  <c r="CF289"/>
  <c r="CG289"/>
  <c r="CH289"/>
  <c r="CI289"/>
  <c r="CJ289"/>
  <c r="CK289"/>
  <c r="CL289"/>
  <c r="CM289"/>
  <c r="CN289"/>
  <c r="CO289"/>
  <c r="CP289"/>
  <c r="CQ289"/>
  <c r="CR289"/>
  <c r="BP290"/>
  <c r="BQ290"/>
  <c r="BR290"/>
  <c r="BS290"/>
  <c r="BT290"/>
  <c r="BU290"/>
  <c r="BV290"/>
  <c r="BW290"/>
  <c r="BX290"/>
  <c r="BY290"/>
  <c r="BZ290"/>
  <c r="CA290"/>
  <c r="CB290"/>
  <c r="CC290"/>
  <c r="CD290"/>
  <c r="CE290"/>
  <c r="CF290"/>
  <c r="CG290"/>
  <c r="CH290"/>
  <c r="CI290"/>
  <c r="CJ290"/>
  <c r="CK290"/>
  <c r="CL290"/>
  <c r="CM290"/>
  <c r="CN290"/>
  <c r="CO290"/>
  <c r="CP290"/>
  <c r="CQ290"/>
  <c r="CR290"/>
  <c r="BP291"/>
  <c r="BQ291"/>
  <c r="BR291"/>
  <c r="BS291"/>
  <c r="BT291"/>
  <c r="BU291"/>
  <c r="BV291"/>
  <c r="BW291"/>
  <c r="BX291"/>
  <c r="BY291"/>
  <c r="BZ291"/>
  <c r="CA291"/>
  <c r="CB291"/>
  <c r="CC291"/>
  <c r="CD291"/>
  <c r="CE291"/>
  <c r="CF291"/>
  <c r="CG291"/>
  <c r="CH291"/>
  <c r="CI291"/>
  <c r="CJ291"/>
  <c r="CK291"/>
  <c r="CL291"/>
  <c r="CM291"/>
  <c r="CN291"/>
  <c r="CO291"/>
  <c r="CP291"/>
  <c r="CQ291"/>
  <c r="CR291"/>
  <c r="BP292"/>
  <c r="BQ292"/>
  <c r="BR292"/>
  <c r="BS292"/>
  <c r="BT292"/>
  <c r="BU292"/>
  <c r="BV292"/>
  <c r="BW292"/>
  <c r="BX292"/>
  <c r="BY292"/>
  <c r="BZ292"/>
  <c r="CA292"/>
  <c r="CB292"/>
  <c r="CC292"/>
  <c r="CD292"/>
  <c r="CE292"/>
  <c r="CF292"/>
  <c r="CG292"/>
  <c r="CH292"/>
  <c r="CI292"/>
  <c r="CJ292"/>
  <c r="CK292"/>
  <c r="CL292"/>
  <c r="CM292"/>
  <c r="CN292"/>
  <c r="CO292"/>
  <c r="CP292"/>
  <c r="CQ292"/>
  <c r="CR292"/>
  <c r="BP293"/>
  <c r="BQ293"/>
  <c r="BR293"/>
  <c r="BS293"/>
  <c r="BT293"/>
  <c r="BU293"/>
  <c r="BV293"/>
  <c r="BW293"/>
  <c r="BX293"/>
  <c r="BY293"/>
  <c r="BZ293"/>
  <c r="CA293"/>
  <c r="CB293"/>
  <c r="CC293"/>
  <c r="CD293"/>
  <c r="CE293"/>
  <c r="CF293"/>
  <c r="CG293"/>
  <c r="CH293"/>
  <c r="CI293"/>
  <c r="CJ293"/>
  <c r="CK293"/>
  <c r="CL293"/>
  <c r="CM293"/>
  <c r="CN293"/>
  <c r="CO293"/>
  <c r="CP293"/>
  <c r="CQ293"/>
  <c r="CR293"/>
  <c r="BP294"/>
  <c r="BQ294"/>
  <c r="BR294"/>
  <c r="BS294"/>
  <c r="BT294"/>
  <c r="BU294"/>
  <c r="BV294"/>
  <c r="BW294"/>
  <c r="BX294"/>
  <c r="BY294"/>
  <c r="BZ294"/>
  <c r="CA294"/>
  <c r="CB294"/>
  <c r="CC294"/>
  <c r="CD294"/>
  <c r="CE294"/>
  <c r="CF294"/>
  <c r="CG294"/>
  <c r="CH294"/>
  <c r="CI294"/>
  <c r="CJ294"/>
  <c r="CK294"/>
  <c r="CL294"/>
  <c r="CM294"/>
  <c r="CN294"/>
  <c r="CO294"/>
  <c r="CP294"/>
  <c r="CQ294"/>
  <c r="CR294"/>
  <c r="BP295"/>
  <c r="BQ295"/>
  <c r="BR295"/>
  <c r="BS295"/>
  <c r="BT295"/>
  <c r="BU295"/>
  <c r="BV295"/>
  <c r="BW295"/>
  <c r="BX295"/>
  <c r="BY295"/>
  <c r="BZ295"/>
  <c r="CA295"/>
  <c r="CB295"/>
  <c r="CC295"/>
  <c r="CD295"/>
  <c r="CE295"/>
  <c r="CF295"/>
  <c r="CG295"/>
  <c r="CH295"/>
  <c r="CI295"/>
  <c r="CJ295"/>
  <c r="CK295"/>
  <c r="CL295"/>
  <c r="CM295"/>
  <c r="CN295"/>
  <c r="CO295"/>
  <c r="CP295"/>
  <c r="CQ295"/>
  <c r="CR295"/>
  <c r="BP296"/>
  <c r="BQ296"/>
  <c r="BR296"/>
  <c r="BS296"/>
  <c r="BT296"/>
  <c r="BU296"/>
  <c r="BV296"/>
  <c r="BW296"/>
  <c r="BX296"/>
  <c r="BY296"/>
  <c r="BZ296"/>
  <c r="CA296"/>
  <c r="CB296"/>
  <c r="CC296"/>
  <c r="CD296"/>
  <c r="CE296"/>
  <c r="CF296"/>
  <c r="CG296"/>
  <c r="CH296"/>
  <c r="CI296"/>
  <c r="CJ296"/>
  <c r="CK296"/>
  <c r="CL296"/>
  <c r="CM296"/>
  <c r="CN296"/>
  <c r="CO296"/>
  <c r="CP296"/>
  <c r="CQ296"/>
  <c r="CR296"/>
  <c r="BP297"/>
  <c r="BQ297"/>
  <c r="BR297"/>
  <c r="BS297"/>
  <c r="BT297"/>
  <c r="BU297"/>
  <c r="BV297"/>
  <c r="BW297"/>
  <c r="BX297"/>
  <c r="BY297"/>
  <c r="BZ297"/>
  <c r="CA297"/>
  <c r="CB297"/>
  <c r="CC297"/>
  <c r="CD297"/>
  <c r="CE297"/>
  <c r="CF297"/>
  <c r="CG297"/>
  <c r="CH297"/>
  <c r="CI297"/>
  <c r="CJ297"/>
  <c r="CK297"/>
  <c r="CL297"/>
  <c r="CM297"/>
  <c r="CN297"/>
  <c r="CO297"/>
  <c r="CP297"/>
  <c r="CQ297"/>
  <c r="CR297"/>
  <c r="BP298"/>
  <c r="BQ298"/>
  <c r="BR298"/>
  <c r="BS298"/>
  <c r="BT298"/>
  <c r="BU298"/>
  <c r="BV298"/>
  <c r="BW298"/>
  <c r="BX298"/>
  <c r="BY298"/>
  <c r="BZ298"/>
  <c r="CA298"/>
  <c r="CB298"/>
  <c r="CC298"/>
  <c r="CD298"/>
  <c r="CE298"/>
  <c r="CF298"/>
  <c r="CG298"/>
  <c r="CH298"/>
  <c r="CI298"/>
  <c r="CJ298"/>
  <c r="CK298"/>
  <c r="CL298"/>
  <c r="CM298"/>
  <c r="CN298"/>
  <c r="CO298"/>
  <c r="CP298"/>
  <c r="CQ298"/>
  <c r="CR298"/>
  <c r="BP299"/>
  <c r="BQ299"/>
  <c r="BR299"/>
  <c r="BS299"/>
  <c r="BT299"/>
  <c r="BU299"/>
  <c r="BV299"/>
  <c r="BW299"/>
  <c r="BX299"/>
  <c r="BY299"/>
  <c r="BZ299"/>
  <c r="CA299"/>
  <c r="CB299"/>
  <c r="CC299"/>
  <c r="CD299"/>
  <c r="CE299"/>
  <c r="CF299"/>
  <c r="CG299"/>
  <c r="CH299"/>
  <c r="CI299"/>
  <c r="CJ299"/>
  <c r="CK299"/>
  <c r="CL299"/>
  <c r="CM299"/>
  <c r="CN299"/>
  <c r="CO299"/>
  <c r="CP299"/>
  <c r="CQ299"/>
  <c r="CR299"/>
  <c r="BP300"/>
  <c r="BQ300"/>
  <c r="BR300"/>
  <c r="BS300"/>
  <c r="BT300"/>
  <c r="BU300"/>
  <c r="BV300"/>
  <c r="BW300"/>
  <c r="BX300"/>
  <c r="BY300"/>
  <c r="BZ300"/>
  <c r="CA300"/>
  <c r="CB300"/>
  <c r="CC300"/>
  <c r="CD300"/>
  <c r="CE300"/>
  <c r="CF300"/>
  <c r="CG300"/>
  <c r="CH300"/>
  <c r="CI300"/>
  <c r="CJ300"/>
  <c r="CK300"/>
  <c r="CL300"/>
  <c r="CM300"/>
  <c r="CN300"/>
  <c r="CO300"/>
  <c r="CP300"/>
  <c r="CQ300"/>
  <c r="CR300"/>
  <c r="BP301"/>
  <c r="BQ301"/>
  <c r="BR301"/>
  <c r="BS301"/>
  <c r="BT301"/>
  <c r="BU301"/>
  <c r="BV301"/>
  <c r="BW301"/>
  <c r="BX301"/>
  <c r="BY301"/>
  <c r="BZ301"/>
  <c r="CA301"/>
  <c r="CB301"/>
  <c r="CC301"/>
  <c r="CD301"/>
  <c r="CE301"/>
  <c r="CF301"/>
  <c r="CG301"/>
  <c r="CH301"/>
  <c r="CI301"/>
  <c r="CJ301"/>
  <c r="CK301"/>
  <c r="CL301"/>
  <c r="CM301"/>
  <c r="CN301"/>
  <c r="CO301"/>
  <c r="CP301"/>
  <c r="CQ301"/>
  <c r="CR301"/>
  <c r="BP302"/>
  <c r="BQ302"/>
  <c r="BR302"/>
  <c r="BS302"/>
  <c r="BT302"/>
  <c r="BU302"/>
  <c r="BV302"/>
  <c r="BW302"/>
  <c r="BX302"/>
  <c r="BY302"/>
  <c r="BZ302"/>
  <c r="CA302"/>
  <c r="CB302"/>
  <c r="CC302"/>
  <c r="CD302"/>
  <c r="CE302"/>
  <c r="CF302"/>
  <c r="CG302"/>
  <c r="CH302"/>
  <c r="CI302"/>
  <c r="CJ302"/>
  <c r="CK302"/>
  <c r="CL302"/>
  <c r="CM302"/>
  <c r="CN302"/>
  <c r="CO302"/>
  <c r="CP302"/>
  <c r="CQ302"/>
  <c r="CR302"/>
  <c r="BP303"/>
  <c r="BQ303"/>
  <c r="BR303"/>
  <c r="BS303"/>
  <c r="BT303"/>
  <c r="BU303"/>
  <c r="BV303"/>
  <c r="BW303"/>
  <c r="BX303"/>
  <c r="BY303"/>
  <c r="BZ303"/>
  <c r="CA303"/>
  <c r="CB303"/>
  <c r="CC303"/>
  <c r="CD303"/>
  <c r="CE303"/>
  <c r="CF303"/>
  <c r="CG303"/>
  <c r="CH303"/>
  <c r="CI303"/>
  <c r="CJ303"/>
  <c r="CK303"/>
  <c r="CL303"/>
  <c r="CM303"/>
  <c r="CN303"/>
  <c r="CO303"/>
  <c r="CP303"/>
  <c r="CQ303"/>
  <c r="CR303"/>
  <c r="BP304"/>
  <c r="BQ304"/>
  <c r="BR304"/>
  <c r="BS304"/>
  <c r="BT304"/>
  <c r="BU304"/>
  <c r="BV304"/>
  <c r="BW304"/>
  <c r="BX304"/>
  <c r="BY304"/>
  <c r="BZ304"/>
  <c r="CA304"/>
  <c r="CB304"/>
  <c r="CC304"/>
  <c r="CD304"/>
  <c r="CE304"/>
  <c r="CF304"/>
  <c r="CG304"/>
  <c r="CH304"/>
  <c r="CI304"/>
  <c r="CJ304"/>
  <c r="CK304"/>
  <c r="CL304"/>
  <c r="CM304"/>
  <c r="CN304"/>
  <c r="CO304"/>
  <c r="CP304"/>
  <c r="CQ304"/>
  <c r="CR304"/>
  <c r="BP305"/>
  <c r="BQ305"/>
  <c r="BR305"/>
  <c r="BS305"/>
  <c r="BT305"/>
  <c r="BU305"/>
  <c r="BV305"/>
  <c r="BW305"/>
  <c r="BX305"/>
  <c r="BY305"/>
  <c r="BZ305"/>
  <c r="CA305"/>
  <c r="CB305"/>
  <c r="CC305"/>
  <c r="CD305"/>
  <c r="CE305"/>
  <c r="CF305"/>
  <c r="CG305"/>
  <c r="CH305"/>
  <c r="CI305"/>
  <c r="CJ305"/>
  <c r="CK305"/>
  <c r="CL305"/>
  <c r="CM305"/>
  <c r="CN305"/>
  <c r="CO305"/>
  <c r="CP305"/>
  <c r="CQ305"/>
  <c r="CR305"/>
  <c r="BP306"/>
  <c r="BQ306"/>
  <c r="BR306"/>
  <c r="BS306"/>
  <c r="BT306"/>
  <c r="BU306"/>
  <c r="BV306"/>
  <c r="BW306"/>
  <c r="BX306"/>
  <c r="BY306"/>
  <c r="BZ306"/>
  <c r="CA306"/>
  <c r="CB306"/>
  <c r="CC306"/>
  <c r="CD306"/>
  <c r="CE306"/>
  <c r="CF306"/>
  <c r="CG306"/>
  <c r="CH306"/>
  <c r="CI306"/>
  <c r="CJ306"/>
  <c r="CK306"/>
  <c r="CL306"/>
  <c r="CM306"/>
  <c r="CN306"/>
  <c r="CO306"/>
  <c r="CP306"/>
  <c r="CQ306"/>
  <c r="CR306"/>
  <c r="BP307"/>
  <c r="BQ307"/>
  <c r="BR307"/>
  <c r="BS307"/>
  <c r="BT307"/>
  <c r="BU307"/>
  <c r="BV307"/>
  <c r="BW307"/>
  <c r="BX307"/>
  <c r="BY307"/>
  <c r="BZ307"/>
  <c r="CA307"/>
  <c r="CB307"/>
  <c r="CC307"/>
  <c r="CD307"/>
  <c r="CE307"/>
  <c r="CF307"/>
  <c r="CG307"/>
  <c r="CH307"/>
  <c r="CI307"/>
  <c r="CJ307"/>
  <c r="CK307"/>
  <c r="CL307"/>
  <c r="CM307"/>
  <c r="CN307"/>
  <c r="CO307"/>
  <c r="CP307"/>
  <c r="CQ307"/>
  <c r="CR307"/>
  <c r="BP308"/>
  <c r="BQ308"/>
  <c r="BR308"/>
  <c r="BS308"/>
  <c r="BT308"/>
  <c r="BU308"/>
  <c r="BV308"/>
  <c r="BW308"/>
  <c r="BX308"/>
  <c r="BY308"/>
  <c r="BZ308"/>
  <c r="CA308"/>
  <c r="CB308"/>
  <c r="CC308"/>
  <c r="CD308"/>
  <c r="CE308"/>
  <c r="CF308"/>
  <c r="CG308"/>
  <c r="CH308"/>
  <c r="CI308"/>
  <c r="CJ308"/>
  <c r="CK308"/>
  <c r="CL308"/>
  <c r="CM308"/>
  <c r="CN308"/>
  <c r="CO308"/>
  <c r="CP308"/>
  <c r="CQ308"/>
  <c r="CR308"/>
  <c r="BP309"/>
  <c r="BQ309"/>
  <c r="BR309"/>
  <c r="BS309"/>
  <c r="BT309"/>
  <c r="BU309"/>
  <c r="BV309"/>
  <c r="BW309"/>
  <c r="BX309"/>
  <c r="BY309"/>
  <c r="BZ309"/>
  <c r="CA309"/>
  <c r="CB309"/>
  <c r="CC309"/>
  <c r="CD309"/>
  <c r="CE309"/>
  <c r="CF309"/>
  <c r="CG309"/>
  <c r="CH309"/>
  <c r="CI309"/>
  <c r="CJ309"/>
  <c r="CK309"/>
  <c r="CL309"/>
  <c r="CM309"/>
  <c r="CN309"/>
  <c r="CO309"/>
  <c r="CP309"/>
  <c r="CQ309"/>
  <c r="CR309"/>
  <c r="BP310"/>
  <c r="BQ310"/>
  <c r="BR310"/>
  <c r="BS310"/>
  <c r="BT310"/>
  <c r="BU310"/>
  <c r="BV310"/>
  <c r="BW310"/>
  <c r="BX310"/>
  <c r="BY310"/>
  <c r="BZ310"/>
  <c r="CA310"/>
  <c r="CB310"/>
  <c r="CC310"/>
  <c r="CD310"/>
  <c r="CE310"/>
  <c r="CF310"/>
  <c r="CG310"/>
  <c r="CH310"/>
  <c r="CI310"/>
  <c r="CJ310"/>
  <c r="CK310"/>
  <c r="CL310"/>
  <c r="CM310"/>
  <c r="CN310"/>
  <c r="CO310"/>
  <c r="CP310"/>
  <c r="CQ310"/>
  <c r="CR310"/>
  <c r="BP311"/>
  <c r="BQ311"/>
  <c r="BR311"/>
  <c r="BS311"/>
  <c r="BT311"/>
  <c r="BU311"/>
  <c r="BV311"/>
  <c r="BW311"/>
  <c r="BX311"/>
  <c r="BY311"/>
  <c r="BZ311"/>
  <c r="CA311"/>
  <c r="CB311"/>
  <c r="CC311"/>
  <c r="CD311"/>
  <c r="CE311"/>
  <c r="CF311"/>
  <c r="CG311"/>
  <c r="CH311"/>
  <c r="CI311"/>
  <c r="CJ311"/>
  <c r="CK311"/>
  <c r="CL311"/>
  <c r="CM311"/>
  <c r="CN311"/>
  <c r="CO311"/>
  <c r="CP311"/>
  <c r="CQ311"/>
  <c r="CR311"/>
  <c r="BP312"/>
  <c r="BQ312"/>
  <c r="BR312"/>
  <c r="BS312"/>
  <c r="BT312"/>
  <c r="BU312"/>
  <c r="BV312"/>
  <c r="BW312"/>
  <c r="BX312"/>
  <c r="BY312"/>
  <c r="BZ312"/>
  <c r="CA312"/>
  <c r="CB312"/>
  <c r="CC312"/>
  <c r="CD312"/>
  <c r="CE312"/>
  <c r="CF312"/>
  <c r="CG312"/>
  <c r="CH312"/>
  <c r="CI312"/>
  <c r="CJ312"/>
  <c r="CK312"/>
  <c r="CL312"/>
  <c r="CM312"/>
  <c r="CN312"/>
  <c r="CO312"/>
  <c r="CP312"/>
  <c r="CQ312"/>
  <c r="CR312"/>
  <c r="BP313"/>
  <c r="BQ313"/>
  <c r="BR313"/>
  <c r="BS313"/>
  <c r="BT313"/>
  <c r="BU313"/>
  <c r="BV313"/>
  <c r="BW313"/>
  <c r="BX313"/>
  <c r="BY313"/>
  <c r="BZ313"/>
  <c r="CA313"/>
  <c r="CB313"/>
  <c r="CC313"/>
  <c r="CD313"/>
  <c r="CE313"/>
  <c r="CF313"/>
  <c r="CG313"/>
  <c r="CH313"/>
  <c r="CI313"/>
  <c r="CJ313"/>
  <c r="CK313"/>
  <c r="CL313"/>
  <c r="CM313"/>
  <c r="CN313"/>
  <c r="CO313"/>
  <c r="CP313"/>
  <c r="CQ313"/>
  <c r="CR313"/>
  <c r="BP314"/>
  <c r="BQ314"/>
  <c r="BR314"/>
  <c r="BS314"/>
  <c r="BT314"/>
  <c r="BU314"/>
  <c r="BV314"/>
  <c r="BW314"/>
  <c r="BX314"/>
  <c r="BY314"/>
  <c r="BZ314"/>
  <c r="CA314"/>
  <c r="CB314"/>
  <c r="CC314"/>
  <c r="CD314"/>
  <c r="CE314"/>
  <c r="CF314"/>
  <c r="CG314"/>
  <c r="CH314"/>
  <c r="CI314"/>
  <c r="CJ314"/>
  <c r="CK314"/>
  <c r="CL314"/>
  <c r="CM314"/>
  <c r="CN314"/>
  <c r="CO314"/>
  <c r="CP314"/>
  <c r="CQ314"/>
  <c r="CR314"/>
  <c r="BP315"/>
  <c r="BQ315"/>
  <c r="BR315"/>
  <c r="BS315"/>
  <c r="BT315"/>
  <c r="BU315"/>
  <c r="BV315"/>
  <c r="BW315"/>
  <c r="BX315"/>
  <c r="BY315"/>
  <c r="BZ315"/>
  <c r="CA315"/>
  <c r="CB315"/>
  <c r="CC315"/>
  <c r="CD315"/>
  <c r="CE315"/>
  <c r="CF315"/>
  <c r="CG315"/>
  <c r="CH315"/>
  <c r="CI315"/>
  <c r="CJ315"/>
  <c r="CK315"/>
  <c r="CL315"/>
  <c r="CM315"/>
  <c r="CN315"/>
  <c r="CO315"/>
  <c r="CP315"/>
  <c r="CQ315"/>
  <c r="CR315"/>
  <c r="BP316"/>
  <c r="BQ316"/>
  <c r="BR316"/>
  <c r="BS316"/>
  <c r="BT316"/>
  <c r="BU316"/>
  <c r="BV316"/>
  <c r="BW316"/>
  <c r="BX316"/>
  <c r="BY316"/>
  <c r="BZ316"/>
  <c r="CA316"/>
  <c r="CB316"/>
  <c r="CC316"/>
  <c r="CD316"/>
  <c r="CE316"/>
  <c r="CF316"/>
  <c r="CG316"/>
  <c r="CH316"/>
  <c r="CI316"/>
  <c r="CJ316"/>
  <c r="CK316"/>
  <c r="CL316"/>
  <c r="CM316"/>
  <c r="CN316"/>
  <c r="CO316"/>
  <c r="CP316"/>
  <c r="CQ316"/>
  <c r="CR316"/>
  <c r="BP317"/>
  <c r="BQ317"/>
  <c r="BR317"/>
  <c r="BS317"/>
  <c r="BT317"/>
  <c r="BU317"/>
  <c r="BV317"/>
  <c r="BW317"/>
  <c r="BX317"/>
  <c r="BY317"/>
  <c r="BZ317"/>
  <c r="CA317"/>
  <c r="CB317"/>
  <c r="CC317"/>
  <c r="CD317"/>
  <c r="CE317"/>
  <c r="CF317"/>
  <c r="CG317"/>
  <c r="CH317"/>
  <c r="CI317"/>
  <c r="CJ317"/>
  <c r="CK317"/>
  <c r="CL317"/>
  <c r="CM317"/>
  <c r="CN317"/>
  <c r="CO317"/>
  <c r="CP317"/>
  <c r="CQ317"/>
  <c r="CR317"/>
  <c r="BP318"/>
  <c r="BQ318"/>
  <c r="BR318"/>
  <c r="BS318"/>
  <c r="BT318"/>
  <c r="BU318"/>
  <c r="BV318"/>
  <c r="BW318"/>
  <c r="BX318"/>
  <c r="BY318"/>
  <c r="BZ318"/>
  <c r="CA318"/>
  <c r="CB318"/>
  <c r="CC318"/>
  <c r="CD318"/>
  <c r="CE318"/>
  <c r="CF318"/>
  <c r="CG318"/>
  <c r="CH318"/>
  <c r="CI318"/>
  <c r="CJ318"/>
  <c r="CK318"/>
  <c r="CL318"/>
  <c r="CM318"/>
  <c r="CN318"/>
  <c r="CO318"/>
  <c r="CP318"/>
  <c r="CQ318"/>
  <c r="CR318"/>
  <c r="BP319"/>
  <c r="BQ319"/>
  <c r="BR319"/>
  <c r="BS319"/>
  <c r="BT319"/>
  <c r="BU319"/>
  <c r="BV319"/>
  <c r="BW319"/>
  <c r="BX319"/>
  <c r="BY319"/>
  <c r="BZ319"/>
  <c r="CA319"/>
  <c r="CB319"/>
  <c r="CC319"/>
  <c r="CD319"/>
  <c r="CE319"/>
  <c r="CF319"/>
  <c r="CG319"/>
  <c r="CH319"/>
  <c r="CI319"/>
  <c r="CJ319"/>
  <c r="CK319"/>
  <c r="CL319"/>
  <c r="CM319"/>
  <c r="CN319"/>
  <c r="CO319"/>
  <c r="CP319"/>
  <c r="CQ319"/>
  <c r="CR319"/>
  <c r="BP320"/>
  <c r="BQ320"/>
  <c r="BR320"/>
  <c r="BS320"/>
  <c r="BT320"/>
  <c r="BU320"/>
  <c r="BV320"/>
  <c r="BW320"/>
  <c r="BX320"/>
  <c r="BY320"/>
  <c r="BZ320"/>
  <c r="CA320"/>
  <c r="CB320"/>
  <c r="CC320"/>
  <c r="CD320"/>
  <c r="CE320"/>
  <c r="CF320"/>
  <c r="CG320"/>
  <c r="CH320"/>
  <c r="CI320"/>
  <c r="CJ320"/>
  <c r="CK320"/>
  <c r="CL320"/>
  <c r="CM320"/>
  <c r="CN320"/>
  <c r="CO320"/>
  <c r="CP320"/>
  <c r="CQ320"/>
  <c r="CR320"/>
  <c r="BP321"/>
  <c r="BQ321"/>
  <c r="BR321"/>
  <c r="BS321"/>
  <c r="BT321"/>
  <c r="BU321"/>
  <c r="BV321"/>
  <c r="BW321"/>
  <c r="BX321"/>
  <c r="BY321"/>
  <c r="BZ321"/>
  <c r="CA321"/>
  <c r="CB321"/>
  <c r="CC321"/>
  <c r="CD321"/>
  <c r="CE321"/>
  <c r="CF321"/>
  <c r="CG321"/>
  <c r="CH321"/>
  <c r="CI321"/>
  <c r="CJ321"/>
  <c r="CK321"/>
  <c r="CL321"/>
  <c r="CM321"/>
  <c r="CN321"/>
  <c r="CO321"/>
  <c r="CP321"/>
  <c r="CQ321"/>
  <c r="CR321"/>
  <c r="BP322"/>
  <c r="BQ322"/>
  <c r="BR322"/>
  <c r="BS322"/>
  <c r="BT322"/>
  <c r="BU322"/>
  <c r="BV322"/>
  <c r="BW322"/>
  <c r="BX322"/>
  <c r="BY322"/>
  <c r="BZ322"/>
  <c r="CA322"/>
  <c r="CB322"/>
  <c r="CC322"/>
  <c r="CD322"/>
  <c r="CE322"/>
  <c r="CF322"/>
  <c r="CG322"/>
  <c r="CH322"/>
  <c r="CI322"/>
  <c r="CJ322"/>
  <c r="CK322"/>
  <c r="CL322"/>
  <c r="CM322"/>
  <c r="CN322"/>
  <c r="CO322"/>
  <c r="CP322"/>
  <c r="CQ322"/>
  <c r="CR322"/>
  <c r="BP323"/>
  <c r="BQ323"/>
  <c r="BR323"/>
  <c r="BS323"/>
  <c r="BT323"/>
  <c r="BU323"/>
  <c r="BV323"/>
  <c r="BW323"/>
  <c r="BX323"/>
  <c r="BY323"/>
  <c r="BZ323"/>
  <c r="CA323"/>
  <c r="CB323"/>
  <c r="CC323"/>
  <c r="CD323"/>
  <c r="CE323"/>
  <c r="CF323"/>
  <c r="CG323"/>
  <c r="CH323"/>
  <c r="CI323"/>
  <c r="CJ323"/>
  <c r="CK323"/>
  <c r="CL323"/>
  <c r="CM323"/>
  <c r="CN323"/>
  <c r="CO323"/>
  <c r="CP323"/>
  <c r="CQ323"/>
  <c r="CR323"/>
  <c r="BP324"/>
  <c r="BQ324"/>
  <c r="BR324"/>
  <c r="BS324"/>
  <c r="BT324"/>
  <c r="BU324"/>
  <c r="BV324"/>
  <c r="BW324"/>
  <c r="BX324"/>
  <c r="BY324"/>
  <c r="BZ324"/>
  <c r="CA324"/>
  <c r="CB324"/>
  <c r="CC324"/>
  <c r="CD324"/>
  <c r="CE324"/>
  <c r="CF324"/>
  <c r="CG324"/>
  <c r="CH324"/>
  <c r="CI324"/>
  <c r="CJ324"/>
  <c r="CK324"/>
  <c r="CL324"/>
  <c r="CM324"/>
  <c r="CN324"/>
  <c r="CO324"/>
  <c r="CP324"/>
  <c r="CQ324"/>
  <c r="CR324"/>
  <c r="BP325"/>
  <c r="BQ325"/>
  <c r="BR325"/>
  <c r="BS325"/>
  <c r="BT325"/>
  <c r="BU325"/>
  <c r="BV325"/>
  <c r="BW325"/>
  <c r="BX325"/>
  <c r="BY325"/>
  <c r="BZ325"/>
  <c r="CA325"/>
  <c r="CB325"/>
  <c r="CC325"/>
  <c r="CD325"/>
  <c r="CE325"/>
  <c r="CF325"/>
  <c r="CG325"/>
  <c r="CH325"/>
  <c r="CI325"/>
  <c r="CJ325"/>
  <c r="CK325"/>
  <c r="CL325"/>
  <c r="CM325"/>
  <c r="CN325"/>
  <c r="CO325"/>
  <c r="CP325"/>
  <c r="CQ325"/>
  <c r="CR325"/>
  <c r="BP326"/>
  <c r="BQ326"/>
  <c r="BR326"/>
  <c r="BS326"/>
  <c r="BT326"/>
  <c r="BU326"/>
  <c r="BV326"/>
  <c r="BW326"/>
  <c r="BX326"/>
  <c r="BY326"/>
  <c r="BZ326"/>
  <c r="CA326"/>
  <c r="CB326"/>
  <c r="CC326"/>
  <c r="CD326"/>
  <c r="CE326"/>
  <c r="CF326"/>
  <c r="CG326"/>
  <c r="CH326"/>
  <c r="CI326"/>
  <c r="CJ326"/>
  <c r="CK326"/>
  <c r="CL326"/>
  <c r="CM326"/>
  <c r="CN326"/>
  <c r="CO326"/>
  <c r="CP326"/>
  <c r="CQ326"/>
  <c r="CR326"/>
  <c r="BP327"/>
  <c r="BQ327"/>
  <c r="BR327"/>
  <c r="BS327"/>
  <c r="BT327"/>
  <c r="BU327"/>
  <c r="BV327"/>
  <c r="BW327"/>
  <c r="BX327"/>
  <c r="BY327"/>
  <c r="BZ327"/>
  <c r="CA327"/>
  <c r="CB327"/>
  <c r="CC327"/>
  <c r="CD327"/>
  <c r="CE327"/>
  <c r="CF327"/>
  <c r="CG327"/>
  <c r="CH327"/>
  <c r="CI327"/>
  <c r="CJ327"/>
  <c r="CK327"/>
  <c r="CL327"/>
  <c r="CM327"/>
  <c r="CN327"/>
  <c r="CO327"/>
  <c r="CP327"/>
  <c r="CQ327"/>
  <c r="CR327"/>
  <c r="BP328"/>
  <c r="BQ328"/>
  <c r="BR328"/>
  <c r="BS328"/>
  <c r="BT328"/>
  <c r="BU328"/>
  <c r="BV328"/>
  <c r="BW328"/>
  <c r="BX328"/>
  <c r="BY328"/>
  <c r="BZ328"/>
  <c r="CA328"/>
  <c r="CB328"/>
  <c r="CC328"/>
  <c r="CD328"/>
  <c r="CE328"/>
  <c r="CF328"/>
  <c r="CG328"/>
  <c r="CH328"/>
  <c r="CI328"/>
  <c r="CJ328"/>
  <c r="CK328"/>
  <c r="CL328"/>
  <c r="CM328"/>
  <c r="CN328"/>
  <c r="CO328"/>
  <c r="CP328"/>
  <c r="CQ328"/>
  <c r="CR328"/>
  <c r="BP329"/>
  <c r="BQ329"/>
  <c r="BR329"/>
  <c r="BS329"/>
  <c r="BT329"/>
  <c r="BU329"/>
  <c r="BV329"/>
  <c r="BW329"/>
  <c r="BX329"/>
  <c r="BY329"/>
  <c r="BZ329"/>
  <c r="CA329"/>
  <c r="CB329"/>
  <c r="CC329"/>
  <c r="CD329"/>
  <c r="CE329"/>
  <c r="CF329"/>
  <c r="CG329"/>
  <c r="CH329"/>
  <c r="CI329"/>
  <c r="CJ329"/>
  <c r="CK329"/>
  <c r="CL329"/>
  <c r="CM329"/>
  <c r="CN329"/>
  <c r="CO329"/>
  <c r="CP329"/>
  <c r="CQ329"/>
  <c r="CR329"/>
  <c r="BP330"/>
  <c r="BQ330"/>
  <c r="BR330"/>
  <c r="BS330"/>
  <c r="BT330"/>
  <c r="BU330"/>
  <c r="BV330"/>
  <c r="BW330"/>
  <c r="BX330"/>
  <c r="BY330"/>
  <c r="BZ330"/>
  <c r="CA330"/>
  <c r="CB330"/>
  <c r="CC330"/>
  <c r="CD330"/>
  <c r="CE330"/>
  <c r="CF330"/>
  <c r="CG330"/>
  <c r="CH330"/>
  <c r="CI330"/>
  <c r="CJ330"/>
  <c r="CK330"/>
  <c r="CL330"/>
  <c r="CM330"/>
  <c r="CN330"/>
  <c r="CO330"/>
  <c r="CP330"/>
  <c r="CQ330"/>
  <c r="CR330"/>
  <c r="BP331"/>
  <c r="BQ331"/>
  <c r="BR331"/>
  <c r="BS331"/>
  <c r="BT331"/>
  <c r="BU331"/>
  <c r="BV331"/>
  <c r="BW331"/>
  <c r="BX331"/>
  <c r="BY331"/>
  <c r="BZ331"/>
  <c r="CA331"/>
  <c r="CB331"/>
  <c r="CC331"/>
  <c r="CD331"/>
  <c r="CE331"/>
  <c r="CF331"/>
  <c r="CG331"/>
  <c r="CH331"/>
  <c r="CI331"/>
  <c r="CJ331"/>
  <c r="CK331"/>
  <c r="CL331"/>
  <c r="CM331"/>
  <c r="CN331"/>
  <c r="CO331"/>
  <c r="CP331"/>
  <c r="CQ331"/>
  <c r="CR331"/>
  <c r="BP332"/>
  <c r="BQ332"/>
  <c r="BR332"/>
  <c r="BS332"/>
  <c r="BT332"/>
  <c r="BU332"/>
  <c r="BV332"/>
  <c r="BW332"/>
  <c r="BX332"/>
  <c r="BY332"/>
  <c r="BZ332"/>
  <c r="CA332"/>
  <c r="CB332"/>
  <c r="CC332"/>
  <c r="CD332"/>
  <c r="CE332"/>
  <c r="CF332"/>
  <c r="CG332"/>
  <c r="CH332"/>
  <c r="CI332"/>
  <c r="CJ332"/>
  <c r="CK332"/>
  <c r="CL332"/>
  <c r="CM332"/>
  <c r="CN332"/>
  <c r="CO332"/>
  <c r="CP332"/>
  <c r="CQ332"/>
  <c r="CR332"/>
  <c r="BP333"/>
  <c r="BQ333"/>
  <c r="BR333"/>
  <c r="BS333"/>
  <c r="BT333"/>
  <c r="BU333"/>
  <c r="BV333"/>
  <c r="BW333"/>
  <c r="BX333"/>
  <c r="BY333"/>
  <c r="BZ333"/>
  <c r="CA333"/>
  <c r="CB333"/>
  <c r="CC333"/>
  <c r="CD333"/>
  <c r="CE333"/>
  <c r="CF333"/>
  <c r="CG333"/>
  <c r="CH333"/>
  <c r="CI333"/>
  <c r="CJ333"/>
  <c r="CK333"/>
  <c r="CL333"/>
  <c r="CM333"/>
  <c r="CN333"/>
  <c r="CO333"/>
  <c r="CP333"/>
  <c r="CQ333"/>
  <c r="CR333"/>
  <c r="BP334"/>
  <c r="BQ334"/>
  <c r="BR334"/>
  <c r="BS334"/>
  <c r="BT334"/>
  <c r="BU334"/>
  <c r="BV334"/>
  <c r="BW334"/>
  <c r="BX334"/>
  <c r="BY334"/>
  <c r="BZ334"/>
  <c r="CA334"/>
  <c r="CB334"/>
  <c r="CC334"/>
  <c r="CD334"/>
  <c r="CE334"/>
  <c r="CF334"/>
  <c r="CG334"/>
  <c r="CH334"/>
  <c r="CI334"/>
  <c r="CJ334"/>
  <c r="CK334"/>
  <c r="CL334"/>
  <c r="CM334"/>
  <c r="CN334"/>
  <c r="CO334"/>
  <c r="CP334"/>
  <c r="CQ334"/>
  <c r="CR334"/>
  <c r="BP335"/>
  <c r="BQ335"/>
  <c r="BR335"/>
  <c r="BS335"/>
  <c r="BT335"/>
  <c r="BU335"/>
  <c r="BV335"/>
  <c r="BW335"/>
  <c r="BX335"/>
  <c r="BY335"/>
  <c r="BZ335"/>
  <c r="CA335"/>
  <c r="CB335"/>
  <c r="CC335"/>
  <c r="CD335"/>
  <c r="CE335"/>
  <c r="CF335"/>
  <c r="CG335"/>
  <c r="CH335"/>
  <c r="CI335"/>
  <c r="CJ335"/>
  <c r="CK335"/>
  <c r="CL335"/>
  <c r="CM335"/>
  <c r="CN335"/>
  <c r="CO335"/>
  <c r="CP335"/>
  <c r="CQ335"/>
  <c r="CR335"/>
  <c r="BP336"/>
  <c r="BQ336"/>
  <c r="BR336"/>
  <c r="BS336"/>
  <c r="BT336"/>
  <c r="BU336"/>
  <c r="BV336"/>
  <c r="BW336"/>
  <c r="BX336"/>
  <c r="BY336"/>
  <c r="BZ336"/>
  <c r="CA336"/>
  <c r="CB336"/>
  <c r="CC336"/>
  <c r="CD336"/>
  <c r="CE336"/>
  <c r="CF336"/>
  <c r="CG336"/>
  <c r="CH336"/>
  <c r="CI336"/>
  <c r="CJ336"/>
  <c r="CK336"/>
  <c r="CL336"/>
  <c r="CM336"/>
  <c r="CN336"/>
  <c r="CO336"/>
  <c r="CP336"/>
  <c r="CQ336"/>
  <c r="CR336"/>
  <c r="BP337"/>
  <c r="BQ337"/>
  <c r="BR337"/>
  <c r="BS337"/>
  <c r="BT337"/>
  <c r="BU337"/>
  <c r="BV337"/>
  <c r="BW337"/>
  <c r="BX337"/>
  <c r="BY337"/>
  <c r="BZ337"/>
  <c r="CA337"/>
  <c r="CB337"/>
  <c r="CC337"/>
  <c r="CD337"/>
  <c r="CE337"/>
  <c r="CF337"/>
  <c r="CG337"/>
  <c r="CH337"/>
  <c r="CI337"/>
  <c r="CJ337"/>
  <c r="CK337"/>
  <c r="CL337"/>
  <c r="CM337"/>
  <c r="CN337"/>
  <c r="CO337"/>
  <c r="CP337"/>
  <c r="CQ337"/>
  <c r="CR337"/>
  <c r="BP338"/>
  <c r="BQ338"/>
  <c r="BR338"/>
  <c r="BS338"/>
  <c r="BT338"/>
  <c r="BU338"/>
  <c r="BV338"/>
  <c r="BW338"/>
  <c r="BX338"/>
  <c r="BY338"/>
  <c r="BZ338"/>
  <c r="CA338"/>
  <c r="CB338"/>
  <c r="CC338"/>
  <c r="CD338"/>
  <c r="CE338"/>
  <c r="CF338"/>
  <c r="CG338"/>
  <c r="CH338"/>
  <c r="CI338"/>
  <c r="CJ338"/>
  <c r="CK338"/>
  <c r="CL338"/>
  <c r="CM338"/>
  <c r="CN338"/>
  <c r="CO338"/>
  <c r="CP338"/>
  <c r="CQ338"/>
  <c r="CR338"/>
  <c r="BP339"/>
  <c r="BQ339"/>
  <c r="BR339"/>
  <c r="BS339"/>
  <c r="BT339"/>
  <c r="BU339"/>
  <c r="BV339"/>
  <c r="BW339"/>
  <c r="BX339"/>
  <c r="BY339"/>
  <c r="BZ339"/>
  <c r="CA339"/>
  <c r="CB339"/>
  <c r="CC339"/>
  <c r="CD339"/>
  <c r="CE339"/>
  <c r="CF339"/>
  <c r="CG339"/>
  <c r="CH339"/>
  <c r="CI339"/>
  <c r="CJ339"/>
  <c r="CK339"/>
  <c r="CL339"/>
  <c r="CM339"/>
  <c r="CN339"/>
  <c r="CO339"/>
  <c r="CP339"/>
  <c r="CQ339"/>
  <c r="CR339"/>
  <c r="BP340"/>
  <c r="BQ340"/>
  <c r="BR340"/>
  <c r="BS340"/>
  <c r="BT340"/>
  <c r="BU340"/>
  <c r="BV340"/>
  <c r="BW340"/>
  <c r="BX340"/>
  <c r="BY340"/>
  <c r="BZ340"/>
  <c r="CA340"/>
  <c r="CB340"/>
  <c r="CC340"/>
  <c r="CD340"/>
  <c r="CE340"/>
  <c r="CF340"/>
  <c r="CG340"/>
  <c r="CH340"/>
  <c r="CI340"/>
  <c r="CJ340"/>
  <c r="CK340"/>
  <c r="CL340"/>
  <c r="CM340"/>
  <c r="CN340"/>
  <c r="CO340"/>
  <c r="CP340"/>
  <c r="CQ340"/>
  <c r="CR340"/>
  <c r="BP341"/>
  <c r="BQ341"/>
  <c r="BR341"/>
  <c r="BS341"/>
  <c r="BT341"/>
  <c r="BU341"/>
  <c r="BV341"/>
  <c r="BW341"/>
  <c r="BX341"/>
  <c r="BY341"/>
  <c r="BZ341"/>
  <c r="CA341"/>
  <c r="CB341"/>
  <c r="CC341"/>
  <c r="CD341"/>
  <c r="CE341"/>
  <c r="CF341"/>
  <c r="CG341"/>
  <c r="CH341"/>
  <c r="CI341"/>
  <c r="CJ341"/>
  <c r="CK341"/>
  <c r="CL341"/>
  <c r="CM341"/>
  <c r="CN341"/>
  <c r="CO341"/>
  <c r="CP341"/>
  <c r="CQ341"/>
  <c r="CR341"/>
  <c r="BP342"/>
  <c r="BQ342"/>
  <c r="BR342"/>
  <c r="BS342"/>
  <c r="BT342"/>
  <c r="BU342"/>
  <c r="BV342"/>
  <c r="BW342"/>
  <c r="BX342"/>
  <c r="BY342"/>
  <c r="BZ342"/>
  <c r="CA342"/>
  <c r="CB342"/>
  <c r="CC342"/>
  <c r="CD342"/>
  <c r="CE342"/>
  <c r="CF342"/>
  <c r="CG342"/>
  <c r="CH342"/>
  <c r="CI342"/>
  <c r="CJ342"/>
  <c r="CK342"/>
  <c r="CL342"/>
  <c r="CM342"/>
  <c r="CN342"/>
  <c r="CO342"/>
  <c r="CP342"/>
  <c r="CQ342"/>
  <c r="CR342"/>
  <c r="BP343"/>
  <c r="BQ343"/>
  <c r="BR343"/>
  <c r="BS343"/>
  <c r="BT343"/>
  <c r="BU343"/>
  <c r="BV343"/>
  <c r="BW343"/>
  <c r="BX343"/>
  <c r="BY343"/>
  <c r="BZ343"/>
  <c r="CA343"/>
  <c r="CB343"/>
  <c r="CC343"/>
  <c r="CD343"/>
  <c r="CE343"/>
  <c r="CF343"/>
  <c r="CG343"/>
  <c r="CH343"/>
  <c r="CI343"/>
  <c r="CJ343"/>
  <c r="CK343"/>
  <c r="CL343"/>
  <c r="CM343"/>
  <c r="CN343"/>
  <c r="CO343"/>
  <c r="CP343"/>
  <c r="CQ343"/>
  <c r="CR343"/>
  <c r="BP344"/>
  <c r="BQ344"/>
  <c r="BR344"/>
  <c r="BS344"/>
  <c r="BT344"/>
  <c r="BU344"/>
  <c r="BV344"/>
  <c r="BW344"/>
  <c r="BX344"/>
  <c r="BY344"/>
  <c r="BZ344"/>
  <c r="CA344"/>
  <c r="CB344"/>
  <c r="CC344"/>
  <c r="CD344"/>
  <c r="CE344"/>
  <c r="CF344"/>
  <c r="CG344"/>
  <c r="CH344"/>
  <c r="CI344"/>
  <c r="CJ344"/>
  <c r="CK344"/>
  <c r="CL344"/>
  <c r="CM344"/>
  <c r="CN344"/>
  <c r="CO344"/>
  <c r="CP344"/>
  <c r="CQ344"/>
  <c r="CR344"/>
  <c r="BP345"/>
  <c r="BQ345"/>
  <c r="BR345"/>
  <c r="BS345"/>
  <c r="BT345"/>
  <c r="BU345"/>
  <c r="BV345"/>
  <c r="BW345"/>
  <c r="BX345"/>
  <c r="BY345"/>
  <c r="BZ345"/>
  <c r="CA345"/>
  <c r="CB345"/>
  <c r="CC345"/>
  <c r="CD345"/>
  <c r="CE345"/>
  <c r="CF345"/>
  <c r="CG345"/>
  <c r="CH345"/>
  <c r="CI345"/>
  <c r="CJ345"/>
  <c r="CK345"/>
  <c r="CL345"/>
  <c r="CM345"/>
  <c r="CN345"/>
  <c r="CO345"/>
  <c r="CP345"/>
  <c r="CQ345"/>
  <c r="CR345"/>
  <c r="BP346"/>
  <c r="BQ346"/>
  <c r="BR346"/>
  <c r="BS346"/>
  <c r="BT346"/>
  <c r="BU346"/>
  <c r="BV346"/>
  <c r="BW346"/>
  <c r="BX346"/>
  <c r="BY346"/>
  <c r="BZ346"/>
  <c r="CA346"/>
  <c r="CB346"/>
  <c r="CC346"/>
  <c r="CD346"/>
  <c r="CE346"/>
  <c r="CF346"/>
  <c r="CG346"/>
  <c r="CH346"/>
  <c r="CI346"/>
  <c r="CJ346"/>
  <c r="CK346"/>
  <c r="CL346"/>
  <c r="CM346"/>
  <c r="CN346"/>
  <c r="CO346"/>
  <c r="CP346"/>
  <c r="CQ346"/>
  <c r="CR346"/>
  <c r="BP347"/>
  <c r="BQ347"/>
  <c r="BR347"/>
  <c r="BS347"/>
  <c r="BT347"/>
  <c r="BU347"/>
  <c r="BV347"/>
  <c r="BW347"/>
  <c r="BX347"/>
  <c r="BY347"/>
  <c r="BZ347"/>
  <c r="CA347"/>
  <c r="CB347"/>
  <c r="CC347"/>
  <c r="CD347"/>
  <c r="CE347"/>
  <c r="CF347"/>
  <c r="CG347"/>
  <c r="CH347"/>
  <c r="CI347"/>
  <c r="CJ347"/>
  <c r="CK347"/>
  <c r="CL347"/>
  <c r="CM347"/>
  <c r="CN347"/>
  <c r="CO347"/>
  <c r="CP347"/>
  <c r="CQ347"/>
  <c r="CR347"/>
  <c r="BP348"/>
  <c r="BQ348"/>
  <c r="BR348"/>
  <c r="BS348"/>
  <c r="BT348"/>
  <c r="BU348"/>
  <c r="BV348"/>
  <c r="BW348"/>
  <c r="BX348"/>
  <c r="BY348"/>
  <c r="BZ348"/>
  <c r="CA348"/>
  <c r="CB348"/>
  <c r="CC348"/>
  <c r="CD348"/>
  <c r="CE348"/>
  <c r="CF348"/>
  <c r="CG348"/>
  <c r="CH348"/>
  <c r="CI348"/>
  <c r="CJ348"/>
  <c r="CK348"/>
  <c r="CL348"/>
  <c r="CM348"/>
  <c r="CN348"/>
  <c r="CO348"/>
  <c r="CP348"/>
  <c r="CQ348"/>
  <c r="CR348"/>
  <c r="BP349"/>
  <c r="BQ349"/>
  <c r="BR349"/>
  <c r="BS349"/>
  <c r="BT349"/>
  <c r="BU349"/>
  <c r="BV349"/>
  <c r="BW349"/>
  <c r="BX349"/>
  <c r="BY349"/>
  <c r="BZ349"/>
  <c r="CA349"/>
  <c r="CB349"/>
  <c r="CC349"/>
  <c r="CD349"/>
  <c r="CE349"/>
  <c r="CF349"/>
  <c r="CG349"/>
  <c r="CH349"/>
  <c r="CI349"/>
  <c r="CJ349"/>
  <c r="CK349"/>
  <c r="CL349"/>
  <c r="CM349"/>
  <c r="CN349"/>
  <c r="CO349"/>
  <c r="CP349"/>
  <c r="CQ349"/>
  <c r="CR349"/>
  <c r="BP350"/>
  <c r="BQ350"/>
  <c r="BR350"/>
  <c r="BS350"/>
  <c r="BT350"/>
  <c r="BU350"/>
  <c r="BV350"/>
  <c r="BW350"/>
  <c r="BX350"/>
  <c r="BY350"/>
  <c r="BZ350"/>
  <c r="CA350"/>
  <c r="CB350"/>
  <c r="CC350"/>
  <c r="CD350"/>
  <c r="CE350"/>
  <c r="CF350"/>
  <c r="CG350"/>
  <c r="CH350"/>
  <c r="CI350"/>
  <c r="CJ350"/>
  <c r="CK350"/>
  <c r="CL350"/>
  <c r="CM350"/>
  <c r="CN350"/>
  <c r="CO350"/>
  <c r="CP350"/>
  <c r="CQ350"/>
  <c r="CR350"/>
  <c r="BP351"/>
  <c r="BQ351"/>
  <c r="BR351"/>
  <c r="BS351"/>
  <c r="BT351"/>
  <c r="BU351"/>
  <c r="BV351"/>
  <c r="BW351"/>
  <c r="BX351"/>
  <c r="BY351"/>
  <c r="BZ351"/>
  <c r="CA351"/>
  <c r="CB351"/>
  <c r="CC351"/>
  <c r="CD351"/>
  <c r="CE351"/>
  <c r="CF351"/>
  <c r="CG351"/>
  <c r="CH351"/>
  <c r="CI351"/>
  <c r="CJ351"/>
  <c r="CK351"/>
  <c r="CL351"/>
  <c r="CM351"/>
  <c r="CN351"/>
  <c r="CO351"/>
  <c r="CP351"/>
  <c r="CQ351"/>
  <c r="CR351"/>
  <c r="BP352"/>
  <c r="BQ352"/>
  <c r="BR352"/>
  <c r="BS352"/>
  <c r="BT352"/>
  <c r="BU352"/>
  <c r="BV352"/>
  <c r="BW352"/>
  <c r="BX352"/>
  <c r="BY352"/>
  <c r="BZ352"/>
  <c r="CA352"/>
  <c r="CB352"/>
  <c r="CC352"/>
  <c r="CD352"/>
  <c r="CE352"/>
  <c r="CF352"/>
  <c r="CG352"/>
  <c r="CH352"/>
  <c r="CI352"/>
  <c r="CJ352"/>
  <c r="CK352"/>
  <c r="CL352"/>
  <c r="CM352"/>
  <c r="CN352"/>
  <c r="CO352"/>
  <c r="CP352"/>
  <c r="CQ352"/>
  <c r="CR352"/>
  <c r="BP353"/>
  <c r="BQ353"/>
  <c r="BR353"/>
  <c r="BS353"/>
  <c r="BT353"/>
  <c r="BU353"/>
  <c r="BV353"/>
  <c r="BW353"/>
  <c r="BX353"/>
  <c r="BY353"/>
  <c r="BZ353"/>
  <c r="CA353"/>
  <c r="CB353"/>
  <c r="CC353"/>
  <c r="CD353"/>
  <c r="CE353"/>
  <c r="CF353"/>
  <c r="CG353"/>
  <c r="CH353"/>
  <c r="CI353"/>
  <c r="CJ353"/>
  <c r="CK353"/>
  <c r="CL353"/>
  <c r="CM353"/>
  <c r="CN353"/>
  <c r="CO353"/>
  <c r="CP353"/>
  <c r="CQ353"/>
  <c r="CR353"/>
  <c r="BP354"/>
  <c r="BQ354"/>
  <c r="BR354"/>
  <c r="BS354"/>
  <c r="BT354"/>
  <c r="BU354"/>
  <c r="BV354"/>
  <c r="BW354"/>
  <c r="BX354"/>
  <c r="BY354"/>
  <c r="BZ354"/>
  <c r="CA354"/>
  <c r="CB354"/>
  <c r="CC354"/>
  <c r="CD354"/>
  <c r="CE354"/>
  <c r="CF354"/>
  <c r="CG354"/>
  <c r="CH354"/>
  <c r="CI354"/>
  <c r="CJ354"/>
  <c r="CK354"/>
  <c r="CL354"/>
  <c r="CM354"/>
  <c r="CN354"/>
  <c r="CO354"/>
  <c r="CP354"/>
  <c r="CQ354"/>
  <c r="CR354"/>
  <c r="BP355"/>
  <c r="BQ355"/>
  <c r="BR355"/>
  <c r="BS355"/>
  <c r="BT355"/>
  <c r="BU355"/>
  <c r="BV355"/>
  <c r="BW355"/>
  <c r="BX355"/>
  <c r="BY355"/>
  <c r="BZ355"/>
  <c r="CA355"/>
  <c r="CB355"/>
  <c r="CC355"/>
  <c r="CD355"/>
  <c r="CE355"/>
  <c r="CF355"/>
  <c r="CG355"/>
  <c r="CH355"/>
  <c r="CI355"/>
  <c r="CJ355"/>
  <c r="CK355"/>
  <c r="CL355"/>
  <c r="CM355"/>
  <c r="CN355"/>
  <c r="CO355"/>
  <c r="CP355"/>
  <c r="CQ355"/>
  <c r="CR355"/>
  <c r="BP356"/>
  <c r="BQ356"/>
  <c r="BR356"/>
  <c r="BS356"/>
  <c r="BT356"/>
  <c r="BU356"/>
  <c r="BV356"/>
  <c r="BW356"/>
  <c r="BX356"/>
  <c r="BY356"/>
  <c r="BZ356"/>
  <c r="CA356"/>
  <c r="CB356"/>
  <c r="CC356"/>
  <c r="CD356"/>
  <c r="CE356"/>
  <c r="CF356"/>
  <c r="CG356"/>
  <c r="CH356"/>
  <c r="CI356"/>
  <c r="CJ356"/>
  <c r="CK356"/>
  <c r="CL356"/>
  <c r="CM356"/>
  <c r="CN356"/>
  <c r="CO356"/>
  <c r="CP356"/>
  <c r="CQ356"/>
  <c r="CR356"/>
  <c r="BP357"/>
  <c r="BQ357"/>
  <c r="BR357"/>
  <c r="BS357"/>
  <c r="BT357"/>
  <c r="BU357"/>
  <c r="BV357"/>
  <c r="BW357"/>
  <c r="BX357"/>
  <c r="BY357"/>
  <c r="BZ357"/>
  <c r="CA357"/>
  <c r="CB357"/>
  <c r="CC357"/>
  <c r="CD357"/>
  <c r="CE357"/>
  <c r="CF357"/>
  <c r="CG357"/>
  <c r="CH357"/>
  <c r="CI357"/>
  <c r="CJ357"/>
  <c r="CK357"/>
  <c r="CL357"/>
  <c r="CM357"/>
  <c r="CN357"/>
  <c r="CO357"/>
  <c r="CP357"/>
  <c r="CQ357"/>
  <c r="CR357"/>
  <c r="BP358"/>
  <c r="BQ358"/>
  <c r="BR358"/>
  <c r="BS358"/>
  <c r="BT358"/>
  <c r="BU358"/>
  <c r="BV358"/>
  <c r="BW358"/>
  <c r="BX358"/>
  <c r="BY358"/>
  <c r="BZ358"/>
  <c r="CA358"/>
  <c r="CB358"/>
  <c r="CC358"/>
  <c r="CD358"/>
  <c r="CE358"/>
  <c r="CF358"/>
  <c r="CG358"/>
  <c r="CH358"/>
  <c r="CI358"/>
  <c r="CJ358"/>
  <c r="CK358"/>
  <c r="CL358"/>
  <c r="CM358"/>
  <c r="CN358"/>
  <c r="CO358"/>
  <c r="CP358"/>
  <c r="CQ358"/>
  <c r="CR358"/>
  <c r="BP359"/>
  <c r="BQ359"/>
  <c r="BR359"/>
  <c r="BS359"/>
  <c r="BT359"/>
  <c r="BU359"/>
  <c r="BV359"/>
  <c r="BW359"/>
  <c r="BX359"/>
  <c r="BY359"/>
  <c r="BZ359"/>
  <c r="CA359"/>
  <c r="CB359"/>
  <c r="CC359"/>
  <c r="CD359"/>
  <c r="CE359"/>
  <c r="CF359"/>
  <c r="CG359"/>
  <c r="CH359"/>
  <c r="CI359"/>
  <c r="CJ359"/>
  <c r="CK359"/>
  <c r="CL359"/>
  <c r="CM359"/>
  <c r="CN359"/>
  <c r="CO359"/>
  <c r="CP359"/>
  <c r="CQ359"/>
  <c r="CR359"/>
  <c r="BP360"/>
  <c r="BQ360"/>
  <c r="BR360"/>
  <c r="BS360"/>
  <c r="BT360"/>
  <c r="BU360"/>
  <c r="BV360"/>
  <c r="BW360"/>
  <c r="BX360"/>
  <c r="BY360"/>
  <c r="BZ360"/>
  <c r="CA360"/>
  <c r="CB360"/>
  <c r="CC360"/>
  <c r="CD360"/>
  <c r="CE360"/>
  <c r="CF360"/>
  <c r="CG360"/>
  <c r="CH360"/>
  <c r="CI360"/>
  <c r="CJ360"/>
  <c r="CK360"/>
  <c r="CL360"/>
  <c r="CM360"/>
  <c r="CN360"/>
  <c r="CO360"/>
  <c r="CP360"/>
  <c r="CQ360"/>
  <c r="CR360"/>
  <c r="BP361"/>
  <c r="BQ361"/>
  <c r="BR361"/>
  <c r="BS361"/>
  <c r="BT361"/>
  <c r="BU361"/>
  <c r="BV361"/>
  <c r="BW361"/>
  <c r="BX361"/>
  <c r="BY361"/>
  <c r="BZ361"/>
  <c r="CA361"/>
  <c r="CB361"/>
  <c r="CC361"/>
  <c r="CD361"/>
  <c r="CE361"/>
  <c r="CF361"/>
  <c r="CG361"/>
  <c r="CH361"/>
  <c r="CI361"/>
  <c r="CJ361"/>
  <c r="CK361"/>
  <c r="CL361"/>
  <c r="CM361"/>
  <c r="CN361"/>
  <c r="CO361"/>
  <c r="CP361"/>
  <c r="CQ361"/>
  <c r="CR361"/>
  <c r="BP362"/>
  <c r="BQ362"/>
  <c r="BR362"/>
  <c r="BS362"/>
  <c r="BT362"/>
  <c r="BU362"/>
  <c r="BV362"/>
  <c r="BW362"/>
  <c r="BX362"/>
  <c r="BY362"/>
  <c r="BZ362"/>
  <c r="CA362"/>
  <c r="CB362"/>
  <c r="CC362"/>
  <c r="CD362"/>
  <c r="CE362"/>
  <c r="CF362"/>
  <c r="CG362"/>
  <c r="CH362"/>
  <c r="CI362"/>
  <c r="CJ362"/>
  <c r="CK362"/>
  <c r="CL362"/>
  <c r="CM362"/>
  <c r="CN362"/>
  <c r="CO362"/>
  <c r="CP362"/>
  <c r="CQ362"/>
  <c r="CR362"/>
  <c r="BP363"/>
  <c r="BQ363"/>
  <c r="BR363"/>
  <c r="BS363"/>
  <c r="BT363"/>
  <c r="BU363"/>
  <c r="BV363"/>
  <c r="BW363"/>
  <c r="BX363"/>
  <c r="BY363"/>
  <c r="BZ363"/>
  <c r="CA363"/>
  <c r="CB363"/>
  <c r="CC363"/>
  <c r="CD363"/>
  <c r="CE363"/>
  <c r="CF363"/>
  <c r="CG363"/>
  <c r="CH363"/>
  <c r="CI363"/>
  <c r="CJ363"/>
  <c r="CK363"/>
  <c r="CL363"/>
  <c r="CM363"/>
  <c r="CN363"/>
  <c r="CO363"/>
  <c r="CP363"/>
  <c r="CQ363"/>
  <c r="CR363"/>
  <c r="BP364"/>
  <c r="BQ364"/>
  <c r="BR364"/>
  <c r="BS364"/>
  <c r="BT364"/>
  <c r="BU364"/>
  <c r="BV364"/>
  <c r="BW364"/>
  <c r="BX364"/>
  <c r="BY364"/>
  <c r="BZ364"/>
  <c r="CA364"/>
  <c r="CB364"/>
  <c r="CC364"/>
  <c r="CD364"/>
  <c r="CE364"/>
  <c r="CF364"/>
  <c r="CG364"/>
  <c r="CH364"/>
  <c r="CI364"/>
  <c r="CJ364"/>
  <c r="CK364"/>
  <c r="CL364"/>
  <c r="CM364"/>
  <c r="CN364"/>
  <c r="CO364"/>
  <c r="CP364"/>
  <c r="CQ364"/>
  <c r="CR364"/>
  <c r="BP365"/>
  <c r="BQ365"/>
  <c r="BR365"/>
  <c r="BS365"/>
  <c r="BT365"/>
  <c r="BU365"/>
  <c r="BV365"/>
  <c r="BW365"/>
  <c r="BX365"/>
  <c r="BY365"/>
  <c r="BZ365"/>
  <c r="CA365"/>
  <c r="CB365"/>
  <c r="CC365"/>
  <c r="CD365"/>
  <c r="CE365"/>
  <c r="CF365"/>
  <c r="CG365"/>
  <c r="CH365"/>
  <c r="CI365"/>
  <c r="CJ365"/>
  <c r="CK365"/>
  <c r="CL365"/>
  <c r="CM365"/>
  <c r="CN365"/>
  <c r="CO365"/>
  <c r="CP365"/>
  <c r="CQ365"/>
  <c r="CR365"/>
  <c r="BQ204"/>
  <c r="BR204"/>
  <c r="BS204"/>
  <c r="BT204"/>
  <c r="BU204"/>
  <c r="BV204"/>
  <c r="BW204"/>
  <c r="BX204"/>
  <c r="BY204"/>
  <c r="BZ204"/>
  <c r="CA204"/>
  <c r="CB204"/>
  <c r="CC204"/>
  <c r="CD204"/>
  <c r="CE204"/>
  <c r="CF204"/>
  <c r="CG204"/>
  <c r="CH204"/>
  <c r="CI204"/>
  <c r="CJ204"/>
  <c r="CK204"/>
  <c r="CL204"/>
  <c r="CM204"/>
  <c r="CN204"/>
  <c r="CO204"/>
  <c r="CP204"/>
  <c r="CQ204"/>
  <c r="CR204"/>
  <c r="BP204"/>
  <c r="C529" i="13" l="1"/>
  <c r="C530"/>
  <c r="AK129" i="11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6"/>
  <c r="AK75"/>
  <c r="AK74"/>
  <c r="AK77" l="1"/>
  <c r="AK130" l="1"/>
  <c r="D430" i="3"/>
  <c r="G542"/>
  <c r="D541"/>
  <c r="E542"/>
  <c r="C541" l="1"/>
  <c r="AC431"/>
  <c r="E366" l="1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D366"/>
  <c r="D365"/>
  <c r="C365" s="1"/>
  <c r="D364"/>
  <c r="C364" s="1"/>
  <c r="D363"/>
  <c r="C363" s="1"/>
  <c r="D362"/>
  <c r="C362" s="1"/>
  <c r="C361"/>
  <c r="D360"/>
  <c r="C360" s="1"/>
  <c r="D359"/>
  <c r="C359" s="1"/>
  <c r="D358"/>
  <c r="C358" s="1"/>
  <c r="D357"/>
  <c r="C357" s="1"/>
  <c r="C356"/>
  <c r="C355"/>
  <c r="C354"/>
  <c r="D353"/>
  <c r="C353" s="1"/>
  <c r="D352"/>
  <c r="C352" s="1"/>
  <c r="D351"/>
  <c r="C351" s="1"/>
  <c r="D350"/>
  <c r="C350" s="1"/>
  <c r="D349"/>
  <c r="C349" s="1"/>
  <c r="D348"/>
  <c r="C348" s="1"/>
  <c r="D347"/>
  <c r="C347" s="1"/>
  <c r="D346"/>
  <c r="C346" s="1"/>
  <c r="D345"/>
  <c r="C345" s="1"/>
  <c r="D344"/>
  <c r="C344" s="1"/>
  <c r="D343"/>
  <c r="C343" s="1"/>
  <c r="C342"/>
  <c r="D341"/>
  <c r="C341" s="1"/>
  <c r="C340"/>
  <c r="D339"/>
  <c r="C339" s="1"/>
  <c r="AC338"/>
  <c r="D338"/>
  <c r="D337"/>
  <c r="C337" s="1"/>
  <c r="D336"/>
  <c r="C336" s="1"/>
  <c r="D335"/>
  <c r="C335" s="1"/>
  <c r="D334"/>
  <c r="C334" s="1"/>
  <c r="D333"/>
  <c r="C333" s="1"/>
  <c r="D332"/>
  <c r="C332" s="1"/>
  <c r="C331"/>
  <c r="C330"/>
  <c r="D329"/>
  <c r="C329" s="1"/>
  <c r="D328"/>
  <c r="C328" s="1"/>
  <c r="D327"/>
  <c r="C327" s="1"/>
  <c r="D326"/>
  <c r="C326" s="1"/>
  <c r="AC325"/>
  <c r="D325"/>
  <c r="C324"/>
  <c r="D323"/>
  <c r="C323" s="1"/>
  <c r="D322"/>
  <c r="C322" s="1"/>
  <c r="D321"/>
  <c r="C321" s="1"/>
  <c r="D320"/>
  <c r="C320" s="1"/>
  <c r="D319"/>
  <c r="C319" s="1"/>
  <c r="D318"/>
  <c r="C318" s="1"/>
  <c r="D317"/>
  <c r="C317" s="1"/>
  <c r="D316"/>
  <c r="C316" s="1"/>
  <c r="D315"/>
  <c r="C315" s="1"/>
  <c r="D314"/>
  <c r="C314" s="1"/>
  <c r="D313"/>
  <c r="C313" s="1"/>
  <c r="D312"/>
  <c r="C312" s="1"/>
  <c r="D311"/>
  <c r="C311" s="1"/>
  <c r="D310"/>
  <c r="C310" s="1"/>
  <c r="D309"/>
  <c r="C309" s="1"/>
  <c r="D308"/>
  <c r="C308" s="1"/>
  <c r="D307"/>
  <c r="C307" s="1"/>
  <c r="D306"/>
  <c r="C306" s="1"/>
  <c r="AC305"/>
  <c r="D305"/>
  <c r="C304"/>
  <c r="C303"/>
  <c r="D302"/>
  <c r="C302" s="1"/>
  <c r="D301"/>
  <c r="C301" s="1"/>
  <c r="D300"/>
  <c r="C300" s="1"/>
  <c r="C299"/>
  <c r="D298"/>
  <c r="C298" s="1"/>
  <c r="D297"/>
  <c r="C297" s="1"/>
  <c r="D296"/>
  <c r="C296" s="1"/>
  <c r="D295"/>
  <c r="C295" s="1"/>
  <c r="D294"/>
  <c r="C294" s="1"/>
  <c r="D293"/>
  <c r="C293" s="1"/>
  <c r="D292"/>
  <c r="C292" s="1"/>
  <c r="D291"/>
  <c r="C291" s="1"/>
  <c r="D290"/>
  <c r="C290" s="1"/>
  <c r="D289"/>
  <c r="C289" s="1"/>
  <c r="D288"/>
  <c r="C288" s="1"/>
  <c r="D287"/>
  <c r="C287" s="1"/>
  <c r="D286"/>
  <c r="C286" s="1"/>
  <c r="D285"/>
  <c r="C285" s="1"/>
  <c r="D284"/>
  <c r="C284" s="1"/>
  <c r="D283"/>
  <c r="C283" s="1"/>
  <c r="D282"/>
  <c r="C282" s="1"/>
  <c r="C281"/>
  <c r="C280"/>
  <c r="C279"/>
  <c r="D278"/>
  <c r="C278" s="1"/>
  <c r="D277"/>
  <c r="C277" s="1"/>
  <c r="D276"/>
  <c r="C276" s="1"/>
  <c r="D275"/>
  <c r="C275" s="1"/>
  <c r="D274"/>
  <c r="C274" s="1"/>
  <c r="D273"/>
  <c r="C273" s="1"/>
  <c r="D272"/>
  <c r="C272" s="1"/>
  <c r="C271"/>
  <c r="AC270"/>
  <c r="D270"/>
  <c r="D269"/>
  <c r="C269" s="1"/>
  <c r="D268"/>
  <c r="C268" s="1"/>
  <c r="D267"/>
  <c r="C267" s="1"/>
  <c r="C266"/>
  <c r="D265"/>
  <c r="C265" s="1"/>
  <c r="D264"/>
  <c r="C264" s="1"/>
  <c r="D263"/>
  <c r="C263" s="1"/>
  <c r="C262"/>
  <c r="D261"/>
  <c r="C261" s="1"/>
  <c r="C260"/>
  <c r="C259"/>
  <c r="C258"/>
  <c r="AC257"/>
  <c r="D257"/>
  <c r="C256"/>
  <c r="D255"/>
  <c r="C255" s="1"/>
  <c r="C254"/>
  <c r="D253"/>
  <c r="C253" s="1"/>
  <c r="C252"/>
  <c r="D251"/>
  <c r="C251" s="1"/>
  <c r="D250"/>
  <c r="C250" s="1"/>
  <c r="D249"/>
  <c r="C249" s="1"/>
  <c r="C248"/>
  <c r="D247"/>
  <c r="C247" s="1"/>
  <c r="C246"/>
  <c r="C245"/>
  <c r="C244"/>
  <c r="D243"/>
  <c r="C243" s="1"/>
  <c r="C242"/>
  <c r="D241"/>
  <c r="C241" s="1"/>
  <c r="D240"/>
  <c r="C240" s="1"/>
  <c r="D239"/>
  <c r="C239" s="1"/>
  <c r="D238"/>
  <c r="C238" s="1"/>
  <c r="D237"/>
  <c r="C237" s="1"/>
  <c r="D236"/>
  <c r="C236" s="1"/>
  <c r="D235"/>
  <c r="C235" s="1"/>
  <c r="C234"/>
  <c r="D233"/>
  <c r="C233" s="1"/>
  <c r="C232"/>
  <c r="D231"/>
  <c r="C231" s="1"/>
  <c r="C230"/>
  <c r="C229"/>
  <c r="C228"/>
  <c r="D227"/>
  <c r="C227" s="1"/>
  <c r="D226"/>
  <c r="C226" s="1"/>
  <c r="D225"/>
  <c r="C225" s="1"/>
  <c r="D224"/>
  <c r="C224" s="1"/>
  <c r="D223"/>
  <c r="C223" s="1"/>
  <c r="C222"/>
  <c r="C221"/>
  <c r="C220"/>
  <c r="D219"/>
  <c r="C219" s="1"/>
  <c r="C218"/>
  <c r="C217"/>
  <c r="D216"/>
  <c r="C216" s="1"/>
  <c r="D215"/>
  <c r="C215" s="1"/>
  <c r="D214"/>
  <c r="C214" s="1"/>
  <c r="D213"/>
  <c r="C213" s="1"/>
  <c r="D212"/>
  <c r="C212" s="1"/>
  <c r="D211"/>
  <c r="C211" s="1"/>
  <c r="D210"/>
  <c r="C210" s="1"/>
  <c r="D209"/>
  <c r="C209" s="1"/>
  <c r="AC208"/>
  <c r="D208"/>
  <c r="D207"/>
  <c r="C207" s="1"/>
  <c r="D206"/>
  <c r="C206" s="1"/>
  <c r="C205"/>
  <c r="D204"/>
  <c r="C204" s="1"/>
  <c r="AC366" l="1"/>
  <c r="C257"/>
  <c r="C208"/>
  <c r="C270"/>
  <c r="C305"/>
  <c r="C325"/>
  <c r="C338"/>
  <c r="D366"/>
  <c r="C366" l="1"/>
  <c r="C105"/>
  <c r="AK105" s="1"/>
  <c r="E43"/>
  <c r="F43"/>
  <c r="G43"/>
  <c r="H43"/>
  <c r="M43"/>
  <c r="N43"/>
  <c r="Q43"/>
  <c r="R43"/>
  <c r="H409"/>
  <c r="D408"/>
  <c r="D409" s="1"/>
  <c r="D534"/>
  <c r="C534" s="1"/>
  <c r="D535"/>
  <c r="C535" s="1"/>
  <c r="E528"/>
  <c r="D523"/>
  <c r="C523" s="1"/>
  <c r="D524"/>
  <c r="C524" s="1"/>
  <c r="D525"/>
  <c r="C525" s="1"/>
  <c r="D526"/>
  <c r="C526" s="1"/>
  <c r="D527"/>
  <c r="C527" s="1"/>
  <c r="D455"/>
  <c r="C455" s="1"/>
  <c r="C408" l="1"/>
  <c r="D451"/>
  <c r="C451" s="1"/>
  <c r="D452"/>
  <c r="D453"/>
  <c r="C453" s="1"/>
  <c r="D454"/>
  <c r="C454" s="1"/>
  <c r="D456"/>
  <c r="C456" s="1"/>
  <c r="D457"/>
  <c r="C457" s="1"/>
  <c r="D458"/>
  <c r="C458" s="1"/>
  <c r="D459"/>
  <c r="C459" s="1"/>
  <c r="D460"/>
  <c r="C460" s="1"/>
  <c r="D461"/>
  <c r="C461" s="1"/>
  <c r="D450"/>
  <c r="C452"/>
  <c r="D465"/>
  <c r="F370"/>
  <c r="G370"/>
  <c r="H370"/>
  <c r="I370"/>
  <c r="R370"/>
  <c r="U370"/>
  <c r="V370"/>
  <c r="W370"/>
  <c r="X370"/>
  <c r="Y370"/>
  <c r="Z370"/>
  <c r="AA370"/>
  <c r="AB370"/>
  <c r="D369"/>
  <c r="C369" s="1"/>
  <c r="D368"/>
  <c r="D36"/>
  <c r="C36" s="1"/>
  <c r="D37"/>
  <c r="C37" s="1"/>
  <c r="D39"/>
  <c r="C39" s="1"/>
  <c r="D40"/>
  <c r="C40" s="1"/>
  <c r="D41"/>
  <c r="C41" s="1"/>
  <c r="D42"/>
  <c r="C42" s="1"/>
  <c r="C35"/>
  <c r="C38"/>
  <c r="C450" l="1"/>
  <c r="D463"/>
  <c r="D370"/>
  <c r="C368"/>
  <c r="C370" s="1"/>
  <c r="E416"/>
  <c r="F416"/>
  <c r="G416"/>
  <c r="H416"/>
  <c r="I416"/>
  <c r="J416"/>
  <c r="K416"/>
  <c r="L416"/>
  <c r="M416"/>
  <c r="N416"/>
  <c r="O416"/>
  <c r="P416"/>
  <c r="Q416"/>
  <c r="R416"/>
  <c r="S416"/>
  <c r="D178"/>
  <c r="C178" s="1"/>
  <c r="D179"/>
  <c r="C179" s="1"/>
  <c r="D176"/>
  <c r="C176" s="1"/>
  <c r="D485"/>
  <c r="D418"/>
  <c r="D419"/>
  <c r="D420"/>
  <c r="U162"/>
  <c r="W547"/>
  <c r="X547"/>
  <c r="Y547"/>
  <c r="Z548"/>
  <c r="AA548"/>
  <c r="AB547"/>
  <c r="W548" l="1"/>
  <c r="AA547"/>
  <c r="Z547"/>
  <c r="AB548"/>
  <c r="X548"/>
  <c r="Y548"/>
  <c r="C431"/>
  <c r="E546"/>
  <c r="C533"/>
  <c r="M515"/>
  <c r="N515"/>
  <c r="C514"/>
  <c r="C515" s="1"/>
  <c r="M512"/>
  <c r="N512"/>
  <c r="C508"/>
  <c r="C509"/>
  <c r="C510"/>
  <c r="C511"/>
  <c r="C507"/>
  <c r="F505"/>
  <c r="G505"/>
  <c r="H505"/>
  <c r="M505"/>
  <c r="N505"/>
  <c r="C488"/>
  <c r="C489" s="1"/>
  <c r="Q489"/>
  <c r="R489"/>
  <c r="G486"/>
  <c r="H486"/>
  <c r="I486"/>
  <c r="M483"/>
  <c r="N483"/>
  <c r="C482"/>
  <c r="E479"/>
  <c r="G479"/>
  <c r="H479"/>
  <c r="I479"/>
  <c r="C465"/>
  <c r="E467"/>
  <c r="M467"/>
  <c r="N467"/>
  <c r="C462"/>
  <c r="C463" s="1"/>
  <c r="M448"/>
  <c r="N448"/>
  <c r="Q448"/>
  <c r="R448"/>
  <c r="C444"/>
  <c r="C445"/>
  <c r="C446"/>
  <c r="C447"/>
  <c r="C443"/>
  <c r="E441"/>
  <c r="G441"/>
  <c r="H441"/>
  <c r="M441"/>
  <c r="N441"/>
  <c r="Q441"/>
  <c r="R441"/>
  <c r="S441"/>
  <c r="T441"/>
  <c r="C435"/>
  <c r="C436"/>
  <c r="C437"/>
  <c r="C438"/>
  <c r="C439"/>
  <c r="C434"/>
  <c r="G432"/>
  <c r="M432"/>
  <c r="N432"/>
  <c r="AD432"/>
  <c r="H426"/>
  <c r="M426"/>
  <c r="N426"/>
  <c r="E422"/>
  <c r="G422"/>
  <c r="H422"/>
  <c r="I422"/>
  <c r="M422"/>
  <c r="N422"/>
  <c r="S422"/>
  <c r="T422"/>
  <c r="T416"/>
  <c r="M413"/>
  <c r="N413"/>
  <c r="C412"/>
  <c r="C411"/>
  <c r="M409"/>
  <c r="N409"/>
  <c r="O409"/>
  <c r="P409"/>
  <c r="Q409"/>
  <c r="R409"/>
  <c r="C399"/>
  <c r="C400"/>
  <c r="C401"/>
  <c r="C402"/>
  <c r="C403"/>
  <c r="C404"/>
  <c r="C405"/>
  <c r="C406"/>
  <c r="C407"/>
  <c r="C398"/>
  <c r="E396"/>
  <c r="G396"/>
  <c r="H396"/>
  <c r="I396"/>
  <c r="M396"/>
  <c r="N396"/>
  <c r="Q396"/>
  <c r="R396"/>
  <c r="S396"/>
  <c r="T396"/>
  <c r="C394"/>
  <c r="M392"/>
  <c r="N392"/>
  <c r="C391"/>
  <c r="C392" s="1"/>
  <c r="E389"/>
  <c r="G389"/>
  <c r="M389"/>
  <c r="N389"/>
  <c r="Q389"/>
  <c r="R389"/>
  <c r="S389"/>
  <c r="T389"/>
  <c r="AD386"/>
  <c r="E386"/>
  <c r="F386"/>
  <c r="G386"/>
  <c r="H386"/>
  <c r="I386"/>
  <c r="J386"/>
  <c r="K386"/>
  <c r="L386"/>
  <c r="M386"/>
  <c r="N386"/>
  <c r="O386"/>
  <c r="P386"/>
  <c r="Q386"/>
  <c r="R386"/>
  <c r="S386"/>
  <c r="T386"/>
  <c r="C380"/>
  <c r="E374"/>
  <c r="G374"/>
  <c r="H374"/>
  <c r="I374"/>
  <c r="Q374"/>
  <c r="R374"/>
  <c r="S374"/>
  <c r="T374"/>
  <c r="C409" l="1"/>
  <c r="C413"/>
  <c r="C512"/>
  <c r="C448"/>
  <c r="M202" l="1"/>
  <c r="N202"/>
  <c r="Q202"/>
  <c r="R202"/>
  <c r="C198"/>
  <c r="C199"/>
  <c r="C200"/>
  <c r="C201"/>
  <c r="C197"/>
  <c r="F195"/>
  <c r="G195"/>
  <c r="H195"/>
  <c r="M195"/>
  <c r="N195"/>
  <c r="C194"/>
  <c r="C180"/>
  <c r="C181"/>
  <c r="E182"/>
  <c r="F182"/>
  <c r="G182"/>
  <c r="H182"/>
  <c r="J182"/>
  <c r="M182"/>
  <c r="N182"/>
  <c r="O182"/>
  <c r="P182"/>
  <c r="Q182"/>
  <c r="R182"/>
  <c r="S182"/>
  <c r="T182"/>
  <c r="E174"/>
  <c r="F174"/>
  <c r="G174"/>
  <c r="H174"/>
  <c r="I174"/>
  <c r="M174"/>
  <c r="N174"/>
  <c r="Q174"/>
  <c r="R174"/>
  <c r="S174"/>
  <c r="T174"/>
  <c r="C169"/>
  <c r="C170"/>
  <c r="E162"/>
  <c r="F162"/>
  <c r="G162"/>
  <c r="H162"/>
  <c r="I162"/>
  <c r="M162"/>
  <c r="N162"/>
  <c r="Q162"/>
  <c r="R162"/>
  <c r="S162"/>
  <c r="T162"/>
  <c r="V162"/>
  <c r="C150"/>
  <c r="C152"/>
  <c r="C156"/>
  <c r="C158"/>
  <c r="C133"/>
  <c r="C134"/>
  <c r="C135"/>
  <c r="C136"/>
  <c r="C137"/>
  <c r="C138"/>
  <c r="C139"/>
  <c r="C140"/>
  <c r="C142"/>
  <c r="C143"/>
  <c r="C132"/>
  <c r="F146"/>
  <c r="G146"/>
  <c r="H146"/>
  <c r="M146"/>
  <c r="N146"/>
  <c r="Q146"/>
  <c r="R146"/>
  <c r="C87"/>
  <c r="AK87" s="1"/>
  <c r="C90"/>
  <c r="AK90" s="1"/>
  <c r="C91"/>
  <c r="AK91" s="1"/>
  <c r="C94"/>
  <c r="AK94" s="1"/>
  <c r="D95"/>
  <c r="E130"/>
  <c r="F130"/>
  <c r="G130"/>
  <c r="H130"/>
  <c r="I130"/>
  <c r="K130"/>
  <c r="L130"/>
  <c r="M130"/>
  <c r="N130"/>
  <c r="Q130"/>
  <c r="R130"/>
  <c r="S130"/>
  <c r="T130"/>
  <c r="U130"/>
  <c r="V130"/>
  <c r="AD130"/>
  <c r="C78"/>
  <c r="AK78" s="1"/>
  <c r="C80"/>
  <c r="AK80" s="1"/>
  <c r="C85"/>
  <c r="AK85" s="1"/>
  <c r="C88"/>
  <c r="AK88" s="1"/>
  <c r="C89"/>
  <c r="AK89" s="1"/>
  <c r="C93"/>
  <c r="AK93" s="1"/>
  <c r="C97"/>
  <c r="AK97" s="1"/>
  <c r="C99"/>
  <c r="AK99" s="1"/>
  <c r="C107"/>
  <c r="AK107" s="1"/>
  <c r="C108"/>
  <c r="AK108" s="1"/>
  <c r="C112"/>
  <c r="AK112" s="1"/>
  <c r="C113"/>
  <c r="AK113" s="1"/>
  <c r="C114"/>
  <c r="AK114" s="1"/>
  <c r="C116"/>
  <c r="AK116" s="1"/>
  <c r="C117"/>
  <c r="AK117" s="1"/>
  <c r="C119"/>
  <c r="AK119" s="1"/>
  <c r="C120"/>
  <c r="AK120" s="1"/>
  <c r="C121"/>
  <c r="AK121" s="1"/>
  <c r="C122"/>
  <c r="AK122" s="1"/>
  <c r="C123"/>
  <c r="AK123" s="1"/>
  <c r="C125"/>
  <c r="AK125" s="1"/>
  <c r="F66"/>
  <c r="G66"/>
  <c r="H66"/>
  <c r="I66"/>
  <c r="M66"/>
  <c r="N66"/>
  <c r="Q66"/>
  <c r="R66"/>
  <c r="C51"/>
  <c r="C52"/>
  <c r="C53"/>
  <c r="C54"/>
  <c r="C55"/>
  <c r="C59"/>
  <c r="C60"/>
  <c r="C62"/>
  <c r="C63"/>
  <c r="C64"/>
  <c r="C65"/>
  <c r="C49"/>
  <c r="C46"/>
  <c r="C45"/>
  <c r="M47"/>
  <c r="N47"/>
  <c r="S47"/>
  <c r="T47"/>
  <c r="V47"/>
  <c r="AD43"/>
  <c r="AE43"/>
  <c r="S13"/>
  <c r="T13"/>
  <c r="AD13"/>
  <c r="E13"/>
  <c r="G13"/>
  <c r="H13"/>
  <c r="M13"/>
  <c r="N13"/>
  <c r="Q13"/>
  <c r="R13"/>
  <c r="AC68"/>
  <c r="C68" s="1"/>
  <c r="AC69"/>
  <c r="C69" s="1"/>
  <c r="AC70"/>
  <c r="C70" s="1"/>
  <c r="AC71"/>
  <c r="C71" s="1"/>
  <c r="C115"/>
  <c r="AK115" s="1"/>
  <c r="C124"/>
  <c r="AK124" s="1"/>
  <c r="AC184"/>
  <c r="AC185"/>
  <c r="AC186"/>
  <c r="AC187"/>
  <c r="AC188"/>
  <c r="AC189"/>
  <c r="AC190"/>
  <c r="AC386"/>
  <c r="AC428"/>
  <c r="AC429"/>
  <c r="C429" s="1"/>
  <c r="AE547" l="1"/>
  <c r="AE548"/>
  <c r="L548"/>
  <c r="L547"/>
  <c r="O548"/>
  <c r="O547"/>
  <c r="P548"/>
  <c r="P547"/>
  <c r="U548"/>
  <c r="U547"/>
  <c r="K548"/>
  <c r="K547"/>
  <c r="S547"/>
  <c r="S548"/>
  <c r="T547"/>
  <c r="T548"/>
  <c r="AC43"/>
  <c r="AC130"/>
  <c r="C72"/>
  <c r="C92"/>
  <c r="AK92" s="1"/>
  <c r="C95"/>
  <c r="AK95" s="1"/>
  <c r="C202"/>
  <c r="AC432"/>
  <c r="M463" l="1"/>
  <c r="N463"/>
  <c r="AD191" l="1"/>
  <c r="AC191" l="1"/>
  <c r="AD72"/>
  <c r="AD547" s="1"/>
  <c r="AC72" l="1"/>
  <c r="AD548"/>
  <c r="D25"/>
  <c r="C25" s="1"/>
  <c r="AC11" l="1"/>
  <c r="AC13" s="1"/>
  <c r="D12"/>
  <c r="C12" s="1"/>
  <c r="D15"/>
  <c r="C16"/>
  <c r="D17"/>
  <c r="C17" s="1"/>
  <c r="D18"/>
  <c r="C18" s="1"/>
  <c r="D19"/>
  <c r="C19" s="1"/>
  <c r="D20"/>
  <c r="C20" s="1"/>
  <c r="C21"/>
  <c r="C22"/>
  <c r="C23"/>
  <c r="D24"/>
  <c r="C24" s="1"/>
  <c r="C26"/>
  <c r="C27"/>
  <c r="D28"/>
  <c r="C28" s="1"/>
  <c r="D29"/>
  <c r="C29" s="1"/>
  <c r="C30"/>
  <c r="C31"/>
  <c r="C32"/>
  <c r="D33"/>
  <c r="C33" s="1"/>
  <c r="C34"/>
  <c r="C47"/>
  <c r="D50"/>
  <c r="D56"/>
  <c r="C56" s="1"/>
  <c r="D57"/>
  <c r="C57" s="1"/>
  <c r="D58"/>
  <c r="C58" s="1"/>
  <c r="D61"/>
  <c r="C61" s="1"/>
  <c r="C75"/>
  <c r="AK75" s="1"/>
  <c r="C76"/>
  <c r="AK76" s="1"/>
  <c r="D77"/>
  <c r="C77" s="1"/>
  <c r="AK77" s="1"/>
  <c r="C79"/>
  <c r="AK79" s="1"/>
  <c r="C81"/>
  <c r="AK81" s="1"/>
  <c r="C82"/>
  <c r="AK82" s="1"/>
  <c r="D83"/>
  <c r="C83" s="1"/>
  <c r="AK83" s="1"/>
  <c r="C84"/>
  <c r="AK84" s="1"/>
  <c r="C86"/>
  <c r="AK86" s="1"/>
  <c r="C96"/>
  <c r="AK96" s="1"/>
  <c r="D98"/>
  <c r="C98" s="1"/>
  <c r="AK98" s="1"/>
  <c r="C100"/>
  <c r="AK100" s="1"/>
  <c r="C101"/>
  <c r="AK101" s="1"/>
  <c r="C102"/>
  <c r="AK102" s="1"/>
  <c r="C103"/>
  <c r="AK103" s="1"/>
  <c r="C104"/>
  <c r="AK104" s="1"/>
  <c r="C106"/>
  <c r="AK106" s="1"/>
  <c r="C109"/>
  <c r="AK109" s="1"/>
  <c r="C110"/>
  <c r="AK110" s="1"/>
  <c r="C111"/>
  <c r="AK111" s="1"/>
  <c r="C118"/>
  <c r="AK118" s="1"/>
  <c r="C126"/>
  <c r="AK126" s="1"/>
  <c r="C127"/>
  <c r="AK127" s="1"/>
  <c r="C128"/>
  <c r="AK128" s="1"/>
  <c r="C129"/>
  <c r="AK129" s="1"/>
  <c r="D141"/>
  <c r="D144"/>
  <c r="C144" s="1"/>
  <c r="D145"/>
  <c r="C145" s="1"/>
  <c r="D148"/>
  <c r="D149"/>
  <c r="C149" s="1"/>
  <c r="D151"/>
  <c r="C151" s="1"/>
  <c r="D153"/>
  <c r="C153" s="1"/>
  <c r="D154"/>
  <c r="C154" s="1"/>
  <c r="D155"/>
  <c r="C155" s="1"/>
  <c r="D157"/>
  <c r="C157" s="1"/>
  <c r="D159"/>
  <c r="C159" s="1"/>
  <c r="D160"/>
  <c r="C160" s="1"/>
  <c r="D161"/>
  <c r="C161" s="1"/>
  <c r="D165"/>
  <c r="C165" s="1"/>
  <c r="D166"/>
  <c r="C166" s="1"/>
  <c r="D167"/>
  <c r="C167" s="1"/>
  <c r="D168"/>
  <c r="C168" s="1"/>
  <c r="D171"/>
  <c r="C171" s="1"/>
  <c r="D172"/>
  <c r="C172" s="1"/>
  <c r="D173"/>
  <c r="C173" s="1"/>
  <c r="D177"/>
  <c r="C177" s="1"/>
  <c r="D184"/>
  <c r="C184" s="1"/>
  <c r="D185"/>
  <c r="C185" s="1"/>
  <c r="D186"/>
  <c r="C186" s="1"/>
  <c r="D187"/>
  <c r="C187" s="1"/>
  <c r="D188"/>
  <c r="C188" s="1"/>
  <c r="D189"/>
  <c r="C189" s="1"/>
  <c r="D190"/>
  <c r="C190" s="1"/>
  <c r="D193"/>
  <c r="D372"/>
  <c r="D373"/>
  <c r="C373" s="1"/>
  <c r="D376"/>
  <c r="D377"/>
  <c r="C377" s="1"/>
  <c r="D378"/>
  <c r="C378" s="1"/>
  <c r="D379"/>
  <c r="C379" s="1"/>
  <c r="D381"/>
  <c r="C381" s="1"/>
  <c r="D382"/>
  <c r="C382" s="1"/>
  <c r="D383"/>
  <c r="C383" s="1"/>
  <c r="D384"/>
  <c r="C384" s="1"/>
  <c r="D385"/>
  <c r="C385" s="1"/>
  <c r="D388"/>
  <c r="D395"/>
  <c r="D415"/>
  <c r="D416" s="1"/>
  <c r="C419"/>
  <c r="C420"/>
  <c r="D421"/>
  <c r="C421" s="1"/>
  <c r="D424"/>
  <c r="D425"/>
  <c r="C425" s="1"/>
  <c r="D428"/>
  <c r="C430"/>
  <c r="D440"/>
  <c r="D466"/>
  <c r="C466" s="1"/>
  <c r="D469"/>
  <c r="D470"/>
  <c r="C470" s="1"/>
  <c r="D471"/>
  <c r="C471" s="1"/>
  <c r="D472"/>
  <c r="C472" s="1"/>
  <c r="D473"/>
  <c r="C473" s="1"/>
  <c r="D474"/>
  <c r="C474" s="1"/>
  <c r="D475"/>
  <c r="C475" s="1"/>
  <c r="D476"/>
  <c r="C476" s="1"/>
  <c r="D477"/>
  <c r="C477" s="1"/>
  <c r="D478"/>
  <c r="C478" s="1"/>
  <c r="C481"/>
  <c r="C483" s="1"/>
  <c r="D491"/>
  <c r="D492"/>
  <c r="C492" s="1"/>
  <c r="D493"/>
  <c r="C493" s="1"/>
  <c r="D494"/>
  <c r="C494" s="1"/>
  <c r="D495"/>
  <c r="C495" s="1"/>
  <c r="D496"/>
  <c r="C496" s="1"/>
  <c r="D497"/>
  <c r="C497" s="1"/>
  <c r="D498"/>
  <c r="C498" s="1"/>
  <c r="D499"/>
  <c r="C499" s="1"/>
  <c r="D500"/>
  <c r="C500" s="1"/>
  <c r="D501"/>
  <c r="C501" s="1"/>
  <c r="D502"/>
  <c r="C502" s="1"/>
  <c r="D503"/>
  <c r="C503" s="1"/>
  <c r="D504"/>
  <c r="C504" s="1"/>
  <c r="D517"/>
  <c r="D518"/>
  <c r="C518" s="1"/>
  <c r="D519"/>
  <c r="C519" s="1"/>
  <c r="D520"/>
  <c r="C520" s="1"/>
  <c r="D521"/>
  <c r="C521" s="1"/>
  <c r="D522"/>
  <c r="C522" s="1"/>
  <c r="D530"/>
  <c r="D531"/>
  <c r="C531" s="1"/>
  <c r="D532"/>
  <c r="C532" s="1"/>
  <c r="D540"/>
  <c r="D542" s="1"/>
  <c r="D544"/>
  <c r="D545"/>
  <c r="C545" s="1"/>
  <c r="D11"/>
  <c r="C18" i="6"/>
  <c r="B18"/>
  <c r="D6"/>
  <c r="D7"/>
  <c r="D8"/>
  <c r="D9"/>
  <c r="D10"/>
  <c r="D11"/>
  <c r="D12"/>
  <c r="D13"/>
  <c r="D14"/>
  <c r="D15"/>
  <c r="D16"/>
  <c r="D17"/>
  <c r="D5"/>
  <c r="D18" l="1"/>
  <c r="D538" i="3"/>
  <c r="D43"/>
  <c r="D528"/>
  <c r="AC548"/>
  <c r="AC547"/>
  <c r="C415"/>
  <c r="C416" s="1"/>
  <c r="D66"/>
  <c r="C50"/>
  <c r="C66" s="1"/>
  <c r="D546"/>
  <c r="C544"/>
  <c r="C546" s="1"/>
  <c r="C440"/>
  <c r="C441" s="1"/>
  <c r="D441"/>
  <c r="D195"/>
  <c r="C193"/>
  <c r="C195" s="1"/>
  <c r="C517"/>
  <c r="C528" s="1"/>
  <c r="C485"/>
  <c r="C486" s="1"/>
  <c r="D486"/>
  <c r="C388"/>
  <c r="C389" s="1"/>
  <c r="D389"/>
  <c r="C372"/>
  <c r="C374" s="1"/>
  <c r="D374"/>
  <c r="D162"/>
  <c r="C148"/>
  <c r="C162" s="1"/>
  <c r="C530"/>
  <c r="C538" s="1"/>
  <c r="C376"/>
  <c r="C386" s="1"/>
  <c r="D386"/>
  <c r="D182"/>
  <c r="C182"/>
  <c r="C164"/>
  <c r="C174" s="1"/>
  <c r="D174"/>
  <c r="D426"/>
  <c r="C424"/>
  <c r="C426" s="1"/>
  <c r="D422"/>
  <c r="C418"/>
  <c r="C422" s="1"/>
  <c r="C74"/>
  <c r="D130"/>
  <c r="C540"/>
  <c r="C542" s="1"/>
  <c r="C491"/>
  <c r="C505" s="1"/>
  <c r="D505"/>
  <c r="D479"/>
  <c r="C469"/>
  <c r="C479" s="1"/>
  <c r="D432"/>
  <c r="C428"/>
  <c r="C432" s="1"/>
  <c r="D396"/>
  <c r="C395"/>
  <c r="C396" s="1"/>
  <c r="D146"/>
  <c r="C141"/>
  <c r="C146" s="1"/>
  <c r="C191"/>
  <c r="C467"/>
  <c r="D467"/>
  <c r="C11"/>
  <c r="C13" s="1"/>
  <c r="D13"/>
  <c r="C15"/>
  <c r="C43" s="1"/>
  <c r="V426"/>
  <c r="N191"/>
  <c r="M191"/>
  <c r="J191"/>
  <c r="I191"/>
  <c r="H191"/>
  <c r="G191"/>
  <c r="F191"/>
  <c r="E191"/>
  <c r="R72"/>
  <c r="Q72"/>
  <c r="C130" l="1"/>
  <c r="AK130" s="1"/>
  <c r="AK74"/>
  <c r="F548"/>
  <c r="F547"/>
  <c r="J547"/>
  <c r="J548"/>
  <c r="E547"/>
  <c r="E548"/>
  <c r="I547"/>
  <c r="I548"/>
  <c r="V547"/>
  <c r="V548"/>
  <c r="R548"/>
  <c r="R547"/>
  <c r="H548"/>
  <c r="H547"/>
  <c r="N548"/>
  <c r="N547"/>
  <c r="Q547"/>
  <c r="Q548"/>
  <c r="G547"/>
  <c r="G548"/>
  <c r="M548"/>
  <c r="M547"/>
  <c r="C548"/>
  <c r="D191"/>
  <c r="D547" s="1"/>
  <c r="C547" l="1"/>
  <c r="D548"/>
</calcChain>
</file>

<file path=xl/sharedStrings.xml><?xml version="1.0" encoding="utf-8"?>
<sst xmlns="http://schemas.openxmlformats.org/spreadsheetml/2006/main" count="10345" uniqueCount="3539">
  <si>
    <t xml:space="preserve">Реестр многоквартирных домов, которые подлежат капитальному ремонту, по видам  ремонта, 
планируемые для включения в краткосрочный план реализации региональной программы капитального ремонта на 2015 год </t>
  </si>
  <si>
    <t>№ п/п</t>
  </si>
  <si>
    <t>Адрес МКД</t>
  </si>
  <si>
    <t>Стоимость капитального ремонта                                                ВСЕГО</t>
  </si>
  <si>
    <t>виды, установленые Законом Челябинской области от 27.06.2013г. 
№ 512-ЗО</t>
  </si>
  <si>
    <t>ремонт внутридомовых инженерных систем</t>
  </si>
  <si>
    <t>ремонт
внутридомовых инженерных систем ВСЕГО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</si>
  <si>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</si>
  <si>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</si>
  <si>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</si>
  <si>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</si>
  <si>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</si>
  <si>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приборов учета потребления ресурсов, узлов управления и регулирования потребления этих ресурсов (тепловой энергии, горячей и холодной воды, электрической энергии, газа)</t>
  </si>
  <si>
    <t>утепление фасада</t>
  </si>
  <si>
    <t>переустройство невентилируемой крыши на вентилируемую крышу, устройство выходов на кровлю</t>
  </si>
  <si>
    <t>Контрольпорядковый номер</t>
  </si>
  <si>
    <t>ЭЭ</t>
  </si>
  <si>
    <t>ГВС</t>
  </si>
  <si>
    <t>ХВС</t>
  </si>
  <si>
    <t>ТС</t>
  </si>
  <si>
    <t>ВО</t>
  </si>
  <si>
    <t>руб.</t>
  </si>
  <si>
    <t>ед.</t>
  </si>
  <si>
    <t>кв. м</t>
  </si>
  <si>
    <t>куб. м</t>
  </si>
  <si>
    <t>Верхнеуфалейский городской округ</t>
  </si>
  <si>
    <t>Златоустовский городской округ</t>
  </si>
  <si>
    <t>Карабашский городской округ</t>
  </si>
  <si>
    <t>Копейский городской округ</t>
  </si>
  <si>
    <t>Кыштымский городской округ</t>
  </si>
  <si>
    <t>Магнитогорский городской округ</t>
  </si>
  <si>
    <t>Миасский городской округ</t>
  </si>
  <si>
    <t>Чебаркульский муниципальный район</t>
  </si>
  <si>
    <t>Село Пустозерово,Северная,45</t>
  </si>
  <si>
    <t>Село Травники,Советская,34</t>
  </si>
  <si>
    <t>Озерский городской округ</t>
  </si>
  <si>
    <t>Снежинский городской округ</t>
  </si>
  <si>
    <t>Троицкий городской округ</t>
  </si>
  <si>
    <t>Усть-Катавский городской округ</t>
  </si>
  <si>
    <t>Чебаркульский городской округ</t>
  </si>
  <si>
    <t>Челябинский городской округ</t>
  </si>
  <si>
    <t>Южноуральский городской округ</t>
  </si>
  <si>
    <t>Агаповский муниципальный район</t>
  </si>
  <si>
    <t>Аргаяшский муниципальный район</t>
  </si>
  <si>
    <t>Ашинский муниципальный район</t>
  </si>
  <si>
    <t>Брединский муниципальный район</t>
  </si>
  <si>
    <t>Варненский муниципальный район</t>
  </si>
  <si>
    <t>Верхнеуральский муниципальный район</t>
  </si>
  <si>
    <t>Еманжелинский муниципальный район</t>
  </si>
  <si>
    <t>Еткульский муниципальный район</t>
  </si>
  <si>
    <t>Карталинский муниципальный район</t>
  </si>
  <si>
    <t>Каслинский муниципальный район</t>
  </si>
  <si>
    <t>Катав-Ивановский муниципальный район</t>
  </si>
  <si>
    <t>Кизильский муниципальный район</t>
  </si>
  <si>
    <t>Коркинский муниципальный район</t>
  </si>
  <si>
    <t>Итого по Коркинскому муниципальному району</t>
  </si>
  <si>
    <t>Красноармейский муниципальный район</t>
  </si>
  <si>
    <t>Кунашакский муниципальный район</t>
  </si>
  <si>
    <t>Кусинский муниципальный район</t>
  </si>
  <si>
    <t>Нагайбакский муниципальный район</t>
  </si>
  <si>
    <t>Нязепетровский муниципальный район</t>
  </si>
  <si>
    <t xml:space="preserve">Октябрьский муниципальный район </t>
  </si>
  <si>
    <t>Пластовский муниципальный район</t>
  </si>
  <si>
    <t>Саткинский муниципальный район</t>
  </si>
  <si>
    <t>Сосновский муниципальный район</t>
  </si>
  <si>
    <t>Троицкий муниципальный район</t>
  </si>
  <si>
    <t>Уйский муниципальный район</t>
  </si>
  <si>
    <t>Чесменский муниципальный район</t>
  </si>
  <si>
    <t>п. Березинский, ул. 50 лет Октября, д. 2</t>
  </si>
  <si>
    <t>п. Березинский, ул. 50 лет Октября, д. 3</t>
  </si>
  <si>
    <t>Трехорный городской округ</t>
  </si>
  <si>
    <t>Итого по Агаповскому муниципальному району</t>
  </si>
  <si>
    <t>Итого по Верхнеуфалейскому городскому округу</t>
  </si>
  <si>
    <t>Итого по Златоустовскому муниципальному району</t>
  </si>
  <si>
    <t>Итого по Карабашскому городскому округу</t>
  </si>
  <si>
    <t>Итого по Копейскому городскому округу</t>
  </si>
  <si>
    <t>Итого по Кыштымскому городскому округу</t>
  </si>
  <si>
    <t>Итого по Магнитогорскому городскому округу</t>
  </si>
  <si>
    <t>Итого по Миасскому городскому округу</t>
  </si>
  <si>
    <t>Итого по Озерскому городскому округу</t>
  </si>
  <si>
    <t>Итого по Снежинскому городскому округу</t>
  </si>
  <si>
    <t>Итого по Троицкому городскому округу</t>
  </si>
  <si>
    <t>Итого по Трехгорному городскому округу</t>
  </si>
  <si>
    <t>Итого по Усть-Катавскому городскому округу</t>
  </si>
  <si>
    <t>Итого по Чебаркульскому городскому округу</t>
  </si>
  <si>
    <t>Итого  по Челябинскому городскому округу</t>
  </si>
  <si>
    <t>Итого по Ашинскому муниципальному району</t>
  </si>
  <si>
    <t>Итого по Брединскому  муниципальному району</t>
  </si>
  <si>
    <t>Итого по Варненскому муниципальному району</t>
  </si>
  <si>
    <t>Итого по Верхнеуральскому муниципальному району</t>
  </si>
  <si>
    <t>Итого по Еманжелинскому муниципальному району</t>
  </si>
  <si>
    <t>Итого по Еткульскому муниципальному району</t>
  </si>
  <si>
    <t>Итого по Карталинскому муниципальному району</t>
  </si>
  <si>
    <t>Итого по Каслинскому муниципальному району</t>
  </si>
  <si>
    <t>Итого по Катав-Ивановскому муниципальному району</t>
  </si>
  <si>
    <t>Итого по Кизильскому муниципальному району</t>
  </si>
  <si>
    <t>Итого по Красноармейскому муниципальному району</t>
  </si>
  <si>
    <t>Итого по Кунашакскому муниципальному району</t>
  </si>
  <si>
    <t>Итого по Кусинскому муниципальному району</t>
  </si>
  <si>
    <t>Итого по Нагайбакскому муниципальному району</t>
  </si>
  <si>
    <t>Итого по Нязепетровскому муниципальному району</t>
  </si>
  <si>
    <t>Итого по Октябрьскому муниципальному району</t>
  </si>
  <si>
    <t>Итого по Пластовскому муниципальному району</t>
  </si>
  <si>
    <t>Итого по Саткинскому муниципальному району</t>
  </si>
  <si>
    <t>Итого по Сосновскому муниципальному району</t>
  </si>
  <si>
    <t>Итого по Троицкому муниципальному району</t>
  </si>
  <si>
    <t>Итого по Уйскому муниципальному району</t>
  </si>
  <si>
    <t>Итого по Чебаркульскому муниципальному району</t>
  </si>
  <si>
    <t>1.</t>
  </si>
  <si>
    <t>Город Верхний Уфалей, Ленина, 166</t>
  </si>
  <si>
    <t>2.</t>
  </si>
  <si>
    <t>Город Верхний Уфалей, Победы, 49</t>
  </si>
  <si>
    <t>3.</t>
  </si>
  <si>
    <t>4.</t>
  </si>
  <si>
    <t>Город Златоуст, проспект Мира, 12</t>
  </si>
  <si>
    <t>5.</t>
  </si>
  <si>
    <t>Город Златоуст, проспект Мира, 2</t>
  </si>
  <si>
    <t>6.</t>
  </si>
  <si>
    <t>7.</t>
  </si>
  <si>
    <t>Город Златоуст, Дворцовая, 16</t>
  </si>
  <si>
    <t>8.</t>
  </si>
  <si>
    <t>Город Златоуст, Дворцовая, 4</t>
  </si>
  <si>
    <t>9.</t>
  </si>
  <si>
    <t>10.</t>
  </si>
  <si>
    <t>11.</t>
  </si>
  <si>
    <t>12.</t>
  </si>
  <si>
    <t>Город Златоуст, имени Карла Маркса, 13</t>
  </si>
  <si>
    <t>13.</t>
  </si>
  <si>
    <t>Город Златоуст, имени Карла Маркса, 23</t>
  </si>
  <si>
    <t>14.</t>
  </si>
  <si>
    <t>Город Златоуст, имени Карла Маркса, 43</t>
  </si>
  <si>
    <t>15.</t>
  </si>
  <si>
    <t>Город Златоуст, имени Карла Маркса, 8</t>
  </si>
  <si>
    <t>16.</t>
  </si>
  <si>
    <t>Город Златоуст, имени П.А. Румянцева, 10</t>
  </si>
  <si>
    <t>17.</t>
  </si>
  <si>
    <t>Город Златоуст, имени П.П. Аносова, 251</t>
  </si>
  <si>
    <t>18.</t>
  </si>
  <si>
    <t>19.</t>
  </si>
  <si>
    <t>20.</t>
  </si>
  <si>
    <t>21.</t>
  </si>
  <si>
    <t>22.</t>
  </si>
  <si>
    <t>Город Златоуст, Машиностроителей, 37</t>
  </si>
  <si>
    <t>23.</t>
  </si>
  <si>
    <t>Город Златоуст, Металлургов, 5</t>
  </si>
  <si>
    <t>24.</t>
  </si>
  <si>
    <t>Город Златоуст, Металлургов, 7</t>
  </si>
  <si>
    <t>25.</t>
  </si>
  <si>
    <t>Город Карабаш, Ленина, 36</t>
  </si>
  <si>
    <t>26.</t>
  </si>
  <si>
    <t>Город Карабаш, Ленина, 38</t>
  </si>
  <si>
    <t>27.</t>
  </si>
  <si>
    <t>Поселок Советов, 3</t>
  </si>
  <si>
    <t>28.</t>
  </si>
  <si>
    <t>Поселок Советов, 5</t>
  </si>
  <si>
    <t>29.</t>
  </si>
  <si>
    <t>Город Копейск, переулок Больничный, 1</t>
  </si>
  <si>
    <t>30.</t>
  </si>
  <si>
    <t>Город Копейск, переулок Больничный, 3</t>
  </si>
  <si>
    <t>31.</t>
  </si>
  <si>
    <t>Город Копейск, переулок Больничный, 5</t>
  </si>
  <si>
    <t>32.</t>
  </si>
  <si>
    <t>Город Копейск, Бажова, 21</t>
  </si>
  <si>
    <t>33.</t>
  </si>
  <si>
    <t>Город Копейск, Бажова, 5</t>
  </si>
  <si>
    <t>34.</t>
  </si>
  <si>
    <t>Город Копейск, Гастелло, 6</t>
  </si>
  <si>
    <t>35.</t>
  </si>
  <si>
    <t>36.</t>
  </si>
  <si>
    <t>Город Копейск, Грибоедова, 20</t>
  </si>
  <si>
    <t>Город Копейск, Коммунистическая, 17</t>
  </si>
  <si>
    <t>38.</t>
  </si>
  <si>
    <t>Город Копейск, Коммунистическая, 19</t>
  </si>
  <si>
    <t>39.</t>
  </si>
  <si>
    <t>Город Копейск, Чкалова, 32</t>
  </si>
  <si>
    <t>40.</t>
  </si>
  <si>
    <t>Город Копейск, Электровозная, 7</t>
  </si>
  <si>
    <t>41.</t>
  </si>
  <si>
    <t>Город Копейск, Васенко, 11</t>
  </si>
  <si>
    <t>42.</t>
  </si>
  <si>
    <t>Город Копейск, Васенко, 9</t>
  </si>
  <si>
    <t>43.</t>
  </si>
  <si>
    <t>Город Копейск, Электровозная, 7А</t>
  </si>
  <si>
    <t>44.</t>
  </si>
  <si>
    <t>Город Копейск, Медиков, 7</t>
  </si>
  <si>
    <t>45.</t>
  </si>
  <si>
    <t>46.</t>
  </si>
  <si>
    <t>47.</t>
  </si>
  <si>
    <t>48.</t>
  </si>
  <si>
    <t>49.</t>
  </si>
  <si>
    <t>Город Магнитогорск, Бахметьева, 17</t>
  </si>
  <si>
    <t>50.</t>
  </si>
  <si>
    <t>Город Магнитогорск,  Бахметьева, 21</t>
  </si>
  <si>
    <t>51.</t>
  </si>
  <si>
    <t>Город Магнитогорск, Володарского, 26</t>
  </si>
  <si>
    <t>52.</t>
  </si>
  <si>
    <t>Город Магнитогорск, Достоевского, 32А</t>
  </si>
  <si>
    <t>53.</t>
  </si>
  <si>
    <t>Город Магнитогорск, Комсомольская, 14</t>
  </si>
  <si>
    <t>54.</t>
  </si>
  <si>
    <t>Город Магнитогорск, Комсомольская, 77</t>
  </si>
  <si>
    <t>55.</t>
  </si>
  <si>
    <t>Город Магнитогорск, Комсомольская, 18</t>
  </si>
  <si>
    <t>56.</t>
  </si>
  <si>
    <t>Город Магнитогорск, Ленинградская, 22</t>
  </si>
  <si>
    <t>57.</t>
  </si>
  <si>
    <t>Город Магнитогорск, Ленинградская,22 корпус 1</t>
  </si>
  <si>
    <t>58.</t>
  </si>
  <si>
    <t>Город Магнитогорск, Лениградская, 5 корпус 2</t>
  </si>
  <si>
    <t>59.</t>
  </si>
  <si>
    <t>60.</t>
  </si>
  <si>
    <t>Город Магнитогорск, Маяковского, 19</t>
  </si>
  <si>
    <t>61.</t>
  </si>
  <si>
    <t>Город Магнитогорск, Менделеева, 17 корпус 1</t>
  </si>
  <si>
    <t>Город Магнитогорск, Менделеева, 18</t>
  </si>
  <si>
    <t>Город Магнитогорск, Менделеева,22/1</t>
  </si>
  <si>
    <t>Город Магнитогорск, Менделеева, 22</t>
  </si>
  <si>
    <t>Город Магнитогорск, Менделеева, 24</t>
  </si>
  <si>
    <t>Город Магнитогорск, Менделеева,25</t>
  </si>
  <si>
    <t>Город Магнитогорск, Менделеева, 26</t>
  </si>
  <si>
    <t>Город Магнитогорск, Московская, 28</t>
  </si>
  <si>
    <t>Город Магнитогорск, Московская, 34</t>
  </si>
  <si>
    <t>Город Магнитогорск, Салтыкова - Щедрина, 15</t>
  </si>
  <si>
    <t>Город Магнитогорск, Панькова, 26 корпус 1</t>
  </si>
  <si>
    <t>Город Магнитогорск, Писарева, 20</t>
  </si>
  <si>
    <t>Город Магнитогорск, Первомайская, 11</t>
  </si>
  <si>
    <t>Город Магнитогорск, площадь Горького, 6</t>
  </si>
  <si>
    <t>Город Магнитогорск, проспект Ленина, 58</t>
  </si>
  <si>
    <t>Город Магнитогорск, проспект Ленина, 58, корпус 1</t>
  </si>
  <si>
    <t>Город Магнитогорск, проспект Ленина, 60</t>
  </si>
  <si>
    <t>Город Магнитогорск, проспект Металлургов, 9</t>
  </si>
  <si>
    <t>Город Магнитогорск, проспект Металлургов, 9 корпус 1</t>
  </si>
  <si>
    <t>Город Магнитогорск, проспект Металлургов, 16</t>
  </si>
  <si>
    <t>Город Магнитогорск, проспект Металлургов, 20</t>
  </si>
  <si>
    <t>Город Магнитогорск, Советская, 23А</t>
  </si>
  <si>
    <t>Город Магнитогорск, Советская, 27</t>
  </si>
  <si>
    <t>Город Магнитогорск, Советская, 29</t>
  </si>
  <si>
    <t>Город Магнитогорск, Советская,35</t>
  </si>
  <si>
    <t>Город Магнитогорск, Советская, 31</t>
  </si>
  <si>
    <t>Город Магнитогорск, Строителей, 44</t>
  </si>
  <si>
    <t>Город Магнитогорск, Уральская, 39</t>
  </si>
  <si>
    <t>Город Магнитогорск, Уральская, 43</t>
  </si>
  <si>
    <t>Город Магнитогорск, Уральская, 43, корпус 1</t>
  </si>
  <si>
    <t>Город Магнитогорск, Уральская,51</t>
  </si>
  <si>
    <t>Город Магнитогорск, Уральская, 58, корпус 1</t>
  </si>
  <si>
    <t>Город Магнитогорск, Ушакова, 38</t>
  </si>
  <si>
    <t>Город Магнитогорск, Ушакова, 40</t>
  </si>
  <si>
    <t>Город Магнитогорск, Ушакова, 42</t>
  </si>
  <si>
    <t>Город Магнитогорск, Фрунзе, 15</t>
  </si>
  <si>
    <t>Город Магнитогорск, Фрунзе, 3</t>
  </si>
  <si>
    <t>Город Магнитогорск, Цементная, 12</t>
  </si>
  <si>
    <t>Город Магнитогорск, Цементная, 21</t>
  </si>
  <si>
    <t>Город Магнитогорск, Чайковского, 33</t>
  </si>
  <si>
    <t>Город Магнитогорск, Чайковского, 35</t>
  </si>
  <si>
    <t>Город Магнитогорск, Чайковского, 37</t>
  </si>
  <si>
    <t>Город Магнитогорск, Чайковского, 39</t>
  </si>
  <si>
    <t>Город Миасс, проспект Автозаводцев, 12</t>
  </si>
  <si>
    <t xml:space="preserve">Город Миасс, проспект Автозаводцев, 13 </t>
  </si>
  <si>
    <t xml:space="preserve">Город Миасс, проспект Автозаводцев, 15 </t>
  </si>
  <si>
    <t>Город Миасс, проспект Автозаводцев, 18</t>
  </si>
  <si>
    <t>Город Миасс, проспект Автозаводцев, 20</t>
  </si>
  <si>
    <t>Город Миасс, проспект Автозаводцев, 22</t>
  </si>
  <si>
    <t>Город Миасс, проспект Автозаводцев, 25</t>
  </si>
  <si>
    <t>Город Миасс, проспект Автозаводцев, 27</t>
  </si>
  <si>
    <t>Город Миасс, проспект Автозаводцев, 35</t>
  </si>
  <si>
    <t xml:space="preserve">Город Миасс, 60 лет Октября, 24 </t>
  </si>
  <si>
    <t xml:space="preserve">Город Миасс, 8 Июля, 31 </t>
  </si>
  <si>
    <t>Город Миасс, Готвальда, 14</t>
  </si>
  <si>
    <t>Город Озерск, проспект Ленина, 28</t>
  </si>
  <si>
    <t>Город Озерск, проспект Ленина, 64</t>
  </si>
  <si>
    <t>Город Озерск, проспект Ленина, 70</t>
  </si>
  <si>
    <t>Город Озерск, Южная, 2</t>
  </si>
  <si>
    <t>Город Озерск, проспект Победы, 30</t>
  </si>
  <si>
    <t>Город Озерск, проспект Победы, 32</t>
  </si>
  <si>
    <t>Город Озерск, проспект Победы, 46</t>
  </si>
  <si>
    <t>Город Озерск, проспект Победы, 47</t>
  </si>
  <si>
    <t>Город Озерск, проспект Победы, 50</t>
  </si>
  <si>
    <t>Город Озерск, Маяковского, 3</t>
  </si>
  <si>
    <t>Город Озерск, Менделеева, 6</t>
  </si>
  <si>
    <t>поселок Новогорный, Ленина, 13</t>
  </si>
  <si>
    <t>Город Озерск, Студенческая, 5</t>
  </si>
  <si>
    <t>Город Озерск, Свердлова, 28</t>
  </si>
  <si>
    <t>Поселок Сокол, Бажова, 2</t>
  </si>
  <si>
    <t>Поселок Сокол, Бажова, 4</t>
  </si>
  <si>
    <t>Поселок Сокол, Бажова, 7</t>
  </si>
  <si>
    <t>Поселок Сокол, Кирова, 5</t>
  </si>
  <si>
    <t>Поселок Сокол, Кирова, 7</t>
  </si>
  <si>
    <t>Поселок Ближний Береговой, Центральная, 1</t>
  </si>
  <si>
    <t>Поселок Ближний Береговой, Центральная, 5</t>
  </si>
  <si>
    <t>Город Снежинск, Чапаева, 6</t>
  </si>
  <si>
    <t>Город Снежинск, Чапаева, 8</t>
  </si>
  <si>
    <t>Город Снежинск, Чапаева, 10</t>
  </si>
  <si>
    <t>Город Троицк, проспект Строителей, 17</t>
  </si>
  <si>
    <t>Город Троицк, Автодромная, 3</t>
  </si>
  <si>
    <t>Город Троицк, имени П.Г.Ильина, 56</t>
  </si>
  <si>
    <t>Город Троицк, Кирова, 37</t>
  </si>
  <si>
    <t>Город Троицк, ул. Пионерская, 59</t>
  </si>
  <si>
    <t>Город Троицк, ул. Пионерская, 61</t>
  </si>
  <si>
    <t>Трехгорный городской округ</t>
  </si>
  <si>
    <t>Город Усть-Катав, Ленина, 42</t>
  </si>
  <si>
    <t>Город Чебаркуль, Ленина, 11</t>
  </si>
  <si>
    <t>Город Чебаркуль, Ленина, 32</t>
  </si>
  <si>
    <t>Город Чебаркуль, Ленина, 34</t>
  </si>
  <si>
    <t>Город Чебаркуль, Ленина, 7</t>
  </si>
  <si>
    <t>Город Чебаркуль, Ленина, 9</t>
  </si>
  <si>
    <t>Город Челябинск, проспект Ленина, 16</t>
  </si>
  <si>
    <t xml:space="preserve">Город Челябинск, проспект Свердловский, 19 </t>
  </si>
  <si>
    <t>Город Челябинск, 60-летия Октября, 20</t>
  </si>
  <si>
    <t>Город Челябинск, Барбюса, 6</t>
  </si>
  <si>
    <t>Город Челябинск, Береговая, 32А</t>
  </si>
  <si>
    <t>Город Челябинск, Блюхера, 10</t>
  </si>
  <si>
    <t>Город Челябинск, Вагнера, 72А</t>
  </si>
  <si>
    <t>Город Челябинск, Воровского, 45</t>
  </si>
  <si>
    <t>Город Челябинск, Воровского, 47</t>
  </si>
  <si>
    <t>Город Челябинск, Воровского, 49</t>
  </si>
  <si>
    <t>Город Челябинск, Воровского, 53</t>
  </si>
  <si>
    <t>Город Челябинск, Воровского, 55</t>
  </si>
  <si>
    <t>Город Челябинск, Гагарина, 21</t>
  </si>
  <si>
    <t>Город Челябинск, Грибоедова, 57А</t>
  </si>
  <si>
    <t>Город Челябинск, Дарвина, 109</t>
  </si>
  <si>
    <t>Город Челябинск, Дарвина, 111</t>
  </si>
  <si>
    <t>Город Челябинск, Дарвина, 113</t>
  </si>
  <si>
    <t>Город Челябинск, Дегтярева, 58А</t>
  </si>
  <si>
    <t>Город Челябинск, Деповская, 14А</t>
  </si>
  <si>
    <t>Город Челябинск, Заслонова, 10</t>
  </si>
  <si>
    <t>Город Челябинск, Заслонова, 12</t>
  </si>
  <si>
    <t>Город Челябинск, Калинина, 10</t>
  </si>
  <si>
    <t>Город Челябинск, Каслинская, 25</t>
  </si>
  <si>
    <t>Город Челябинск, Коммунаров, 12А</t>
  </si>
  <si>
    <t>Город Челябинск, Коммуны, 127</t>
  </si>
  <si>
    <t>Город Челябинск, Комсомольская, 20</t>
  </si>
  <si>
    <t>Город Челябинск, Контейнерная, 2</t>
  </si>
  <si>
    <t>Город Челябинск, Контейнерная, 4</t>
  </si>
  <si>
    <t>Город Челябинск, Контейнерная, 4А</t>
  </si>
  <si>
    <t>Город Челябинск, Контейнерная, 8</t>
  </si>
  <si>
    <t>Город Челябинск, Котина, 44</t>
  </si>
  <si>
    <t>Город Челябинск, Кудрявцева, 16А</t>
  </si>
  <si>
    <t xml:space="preserve">Город Челябинск, Кудрявцева, 21 </t>
  </si>
  <si>
    <t>Город Челябинск, Либкнехта, 20</t>
  </si>
  <si>
    <t>Город Челябинск, Машиностроителей, 22</t>
  </si>
  <si>
    <t>Город Челябинск, Машиностроителей, 24</t>
  </si>
  <si>
    <t>Город Челябинск, Машиностроителей, 42</t>
  </si>
  <si>
    <t>Город Челябинск, Машиностроителей, 44</t>
  </si>
  <si>
    <t>Город Челябинск, Нахимова, 3</t>
  </si>
  <si>
    <t>Город Челябинск, Нахимова, 5</t>
  </si>
  <si>
    <t>Город Челябинск, Плеханова, 16</t>
  </si>
  <si>
    <t>Город Челябинск, Пограничная, 2А</t>
  </si>
  <si>
    <t>Город Челябинск, Пушкина, 32/1</t>
  </si>
  <si>
    <t>Город Челябинск, Рессорная, 8</t>
  </si>
  <si>
    <t xml:space="preserve">Город Челябинск, Рессорная, 10 </t>
  </si>
  <si>
    <t>Город Челябинск, Рессорная, 12</t>
  </si>
  <si>
    <t>Город Челябинск, Рессорная, 14</t>
  </si>
  <si>
    <t>Город Челябинск, Рождественского, 7</t>
  </si>
  <si>
    <t>Город Челябинск, Российская, 10</t>
  </si>
  <si>
    <t xml:space="preserve">Город Челябинск, Российская, 32 </t>
  </si>
  <si>
    <t>Город Челябинск, Российская, 59</t>
  </si>
  <si>
    <t>Город Челябинск, Сталеваров, 56</t>
  </si>
  <si>
    <t>Город Челябинск, Сталеваров, 35</t>
  </si>
  <si>
    <t>Город Челябинск, Сталеваров, 72</t>
  </si>
  <si>
    <t>Город Челябинск, Тарасова, 54</t>
  </si>
  <si>
    <t>Город Челябинск, Тернопольская, 23</t>
  </si>
  <si>
    <t>Город Челябинск, Трубников, 33</t>
  </si>
  <si>
    <t>Город Челябинск, Труда, 175</t>
  </si>
  <si>
    <t>Город Челябинск, Турбинная, 63</t>
  </si>
  <si>
    <t>Город Челябинск, Ударная, 1</t>
  </si>
  <si>
    <t>Город Челябинск, Ударная, 2</t>
  </si>
  <si>
    <t>Город Челябинск, Ударная, 2А</t>
  </si>
  <si>
    <t>Город Челябинск, Ударная, 2В</t>
  </si>
  <si>
    <t>Город Челябинск, Ударная, 4</t>
  </si>
  <si>
    <t>Город Челябинск, Уральская, 17</t>
  </si>
  <si>
    <t>Город Челябинск, Худякова, 23</t>
  </si>
  <si>
    <t>Город Челябинск, Цвиллинга, 41А</t>
  </si>
  <si>
    <t>Город Челябинск, Шарова, 51</t>
  </si>
  <si>
    <t>Город Челябинск, Шарова, 53</t>
  </si>
  <si>
    <t>Город Челябинск, Шарова, 56</t>
  </si>
  <si>
    <t>Город Челябинск, Шарова, 62</t>
  </si>
  <si>
    <t>Село Агаповка, Октябрьская, 25</t>
  </si>
  <si>
    <t>Село Агаповка, Правобережная, 19</t>
  </si>
  <si>
    <t>Город Аша, Свободы, 6</t>
  </si>
  <si>
    <t>Город Аша, Свободы, 8</t>
  </si>
  <si>
    <t>Город Аша, Коммунистическая, 8</t>
  </si>
  <si>
    <t>Город Аша, Коммунистическая, 9</t>
  </si>
  <si>
    <t>Город Аша, Маяковского, 3</t>
  </si>
  <si>
    <t>Город Миньяр, Советская, 79</t>
  </si>
  <si>
    <t>Город Миньяр. Советская, 85</t>
  </si>
  <si>
    <t>Город Миньяр, Горького, 108</t>
  </si>
  <si>
    <t>Рабочий поселок Кропачево, Вокзальная, 18</t>
  </si>
  <si>
    <t>Поселок Бреды, микрорайон Целинстрой, 2</t>
  </si>
  <si>
    <t>Село Варна, Спартака, 1</t>
  </si>
  <si>
    <t>Село Кирса, Юбилейная, 15</t>
  </si>
  <si>
    <t>Город Еманжелинск, Герцена, 9</t>
  </si>
  <si>
    <t>Город Еманжелинск, переулок Железнодорожный, 3</t>
  </si>
  <si>
    <t>Город Еманжелинск, переулок Заводской, 2</t>
  </si>
  <si>
    <t>Город Еманжелинск, Шахтера, 13</t>
  </si>
  <si>
    <t>Рабочий поселок Красногорский,  Пионерская, 3</t>
  </si>
  <si>
    <t>Рабочий поселок Красногорский,  Победы, 4</t>
  </si>
  <si>
    <t>Рабочий поселок Красногорский,  Пушкина, 5</t>
  </si>
  <si>
    <t>Рабочий поселок Красногорский, Рабочая, 2</t>
  </si>
  <si>
    <t>Рабочий поселок Красногорский, Рабочая, 6</t>
  </si>
  <si>
    <t>Поселок Новобатурино, Центральная, 9</t>
  </si>
  <si>
    <t>Поселок Новобатурино, Центральная, 10</t>
  </si>
  <si>
    <t>Город Карталы, Пушкина, 12</t>
  </si>
  <si>
    <t>Город Касли, Свердлова, 81</t>
  </si>
  <si>
    <t>Поселок Береговой, Суворова, 13</t>
  </si>
  <si>
    <t>Рабочий поселок Вишневогорск, Пионерская, 9</t>
  </si>
  <si>
    <t>Село Тубюк, Гагарина, 7</t>
  </si>
  <si>
    <t>Город Катав-Ивановск, Степана Разина, 14</t>
  </si>
  <si>
    <t>Город Катав-Ивановск, Степана Разина, 10</t>
  </si>
  <si>
    <t>Поселок Гранитный, переулок Школьный, 4</t>
  </si>
  <si>
    <t>Поселок Гранитный, переулок Школьный, 5</t>
  </si>
  <si>
    <t>Поселок Зингейский, Школьная, 8</t>
  </si>
  <si>
    <t>Поселок Измайловский, Победы, 8</t>
  </si>
  <si>
    <t>Город Коркино, проспект Горняков, 3</t>
  </si>
  <si>
    <t>Город Коркино, проспект Горняков, 13</t>
  </si>
  <si>
    <t>Город Коркино, проспект Горняков, 18</t>
  </si>
  <si>
    <t>Город Коркино, 30 лет ВЛКСМ, 5</t>
  </si>
  <si>
    <t>Город Коркино, 30 лет ВЛКСМ, 7</t>
  </si>
  <si>
    <t>Город Коркино, 30 лет ВЛКСМ, 9</t>
  </si>
  <si>
    <t>Рабочий поселок Первомайский, Высоковольтная, 52</t>
  </si>
  <si>
    <t>Поселок Дубровка, Ленина, 8А</t>
  </si>
  <si>
    <t>Поселок Баландино, Железнодорожная, 23</t>
  </si>
  <si>
    <t>Поселок Лазурный, Ленина, 6</t>
  </si>
  <si>
    <t>Поселок Дубровка, Ленина, 8</t>
  </si>
  <si>
    <t>Поселок Дубровка, Садовая, 11</t>
  </si>
  <si>
    <t xml:space="preserve"> Город Куса, Ленина, 9</t>
  </si>
  <si>
    <t>Город Куса, Советская, 20</t>
  </si>
  <si>
    <t>Село Фершампенуаз, ул. Блюхера, д. 34</t>
  </si>
  <si>
    <t>Село Фершампенуаз, ул. Блюхера, д. 36</t>
  </si>
  <si>
    <t>Село Фершампенуаз, ул. Блюхера, д. 43</t>
  </si>
  <si>
    <t>Село Фершампенуаз, ул. Блюхера, д. 45</t>
  </si>
  <si>
    <t xml:space="preserve">Село Фершампенуаз, ул. Карла Маркса, д. 42 </t>
  </si>
  <si>
    <t xml:space="preserve">Село Фершампенуаз, ул. Карла Маркса, д. 44 </t>
  </si>
  <si>
    <t xml:space="preserve">Село Фершампенуаз, ул. Карла Маркса, д. 46 </t>
  </si>
  <si>
    <t xml:space="preserve">Село Фершампенуаз, ул. Карла Маркса, д. 48 </t>
  </si>
  <si>
    <t xml:space="preserve">Село Фершампенуаз, ул. Карла Маркса, д. 52 </t>
  </si>
  <si>
    <t xml:space="preserve">Село Фершампенуаз, ул. Карла Маркса, д. 56 </t>
  </si>
  <si>
    <t>Город Нязепетровск, Мира, 2</t>
  </si>
  <si>
    <t>Город Нязепетровск, Мира, 8</t>
  </si>
  <si>
    <t>Октябрьский муниципальный район</t>
  </si>
  <si>
    <t>Село Октябрьское, Комсомольская, 36</t>
  </si>
  <si>
    <t>Город Пласт, Спартака, 106</t>
  </si>
  <si>
    <t>Город Бакал, 8  Марта, 1</t>
  </si>
  <si>
    <t>Город Бакал, 8  Марта, 2</t>
  </si>
  <si>
    <t>Город Бакал, 8  Марта, 3</t>
  </si>
  <si>
    <t>Город Бакал, 8  Марта, 4</t>
  </si>
  <si>
    <t>Город Бакал, 8  Марта, 5</t>
  </si>
  <si>
    <t>Город Бакал, 8  Марта, 6</t>
  </si>
  <si>
    <t>Город Бакал, Бажова, 1</t>
  </si>
  <si>
    <t>Город Бакал, Кирова, 2</t>
  </si>
  <si>
    <t>Город Бакал, Кирова, 3</t>
  </si>
  <si>
    <t>Город Бакал, Кирова, 4</t>
  </si>
  <si>
    <t>Город Сатка, Куйбышева, 1</t>
  </si>
  <si>
    <t>Город Сатка, Куйбышева, 3</t>
  </si>
  <si>
    <t>Город Сатка, Куйбышева, 4</t>
  </si>
  <si>
    <t>Город Сатка, Куйбышева, 7</t>
  </si>
  <si>
    <t>Город Сатка, Куйбышева, 8</t>
  </si>
  <si>
    <t>Поселок Мирный, Ленина, 14</t>
  </si>
  <si>
    <t>Поселок Полевой, Центральная, 13</t>
  </si>
  <si>
    <t>Поселок Полетаево, Пионерская, 26</t>
  </si>
  <si>
    <t>Поселок Рощино, Фабричная, 5</t>
  </si>
  <si>
    <t>Село Долгодеревенское, Ленина, 40</t>
  </si>
  <si>
    <t>Поселок Ясные Поляны,  Ленина, 9</t>
  </si>
  <si>
    <t>Поселок Мирный, Труда, 3</t>
  </si>
  <si>
    <t>Поселок Мирный, Труда, 4</t>
  </si>
  <si>
    <t>Поселок Мирный, Труда 6</t>
  </si>
  <si>
    <t>Село Ларино, ул. Тополиная, 5</t>
  </si>
  <si>
    <t>Итого по Чесменскому муниципальному району</t>
  </si>
  <si>
    <t>Поселок Лесной, 2</t>
  </si>
  <si>
    <t>Локомотивный городской округ</t>
  </si>
  <si>
    <t>Увельский муниципальнй район</t>
  </si>
  <si>
    <t>Итого по Увельскому муниципальному району</t>
  </si>
  <si>
    <t>ИТОГО по Челябинской области</t>
  </si>
  <si>
    <t>Город Верхнеуральск, Ленина, 79</t>
  </si>
  <si>
    <t>Город Кыштым, Дёмина, 12</t>
  </si>
  <si>
    <t>Город Кыштым, Дёмина, 14</t>
  </si>
  <si>
    <t>Город Кыштым, Дёмина, 8</t>
  </si>
  <si>
    <t>Город Кыштым, Карла Либкнехта, 115</t>
  </si>
  <si>
    <t>Город Миасс, Готвальда, 40</t>
  </si>
  <si>
    <t>Город Челябинск, переулок Руставели, 11</t>
  </si>
  <si>
    <t>Город Челябинск, площадь Революции, 1</t>
  </si>
  <si>
    <t>Город Челябинск, проспект Ленина, 45</t>
  </si>
  <si>
    <t xml:space="preserve">Город Челябинск, проспект Ленина, 47 </t>
  </si>
  <si>
    <t>Город Челябинск, проспект Победы, 119</t>
  </si>
  <si>
    <t>Город Челябинск, проспект Победы, 121</t>
  </si>
  <si>
    <t>Город Челябинск, проспект Победы, 150</t>
  </si>
  <si>
    <t>Город Челябинск, 40-летия Октября, 24</t>
  </si>
  <si>
    <t>Город Челябинск, 60-летия Октября, 14</t>
  </si>
  <si>
    <t>Город Челябинск, Агалакова, 15</t>
  </si>
  <si>
    <t>Город Челябинск, Агалакова, 21</t>
  </si>
  <si>
    <t>Город Челябинск, Барбюса, 63</t>
  </si>
  <si>
    <t>Город Челябинск, Белостоцкого, 3</t>
  </si>
  <si>
    <t>Город Челябинск, Белостоцкого, 7</t>
  </si>
  <si>
    <t>Город Челябинск, Блюхера, 51</t>
  </si>
  <si>
    <t>Город Челябинск, Блюхера, 63</t>
  </si>
  <si>
    <t>Город Челябинск, Блюхера, 67</t>
  </si>
  <si>
    <t>Город Челябинск, Вагнера, 78</t>
  </si>
  <si>
    <t>Город Челябинск, Вагнера, 116</t>
  </si>
  <si>
    <t>Город Челябинск, Василевского, 71</t>
  </si>
  <si>
    <t>Город Челябинск, Володарского, 28</t>
  </si>
  <si>
    <t>Город Челябинск, Заслонова, 4</t>
  </si>
  <si>
    <t>Город Челябинск, Шадринская, 71</t>
  </si>
  <si>
    <t>Город Челябинск, Часовая, 9</t>
  </si>
  <si>
    <t>Город Челябинск, Челябинского рабочего, 4</t>
  </si>
  <si>
    <t>Поселок Увельский, 40 лет Победы, 18</t>
  </si>
  <si>
    <t>Поселок Увельский, 40 лет Победы, 22</t>
  </si>
  <si>
    <t>Поселок Увельский, Сафонова, 12</t>
  </si>
  <si>
    <t>Поселок Увельский, Фурманова, 2А</t>
  </si>
  <si>
    <t>Поселок Увельский, Элеваторная, 9</t>
  </si>
  <si>
    <t>Село Кичигино,  Крылова, 23</t>
  </si>
  <si>
    <t>ГС</t>
  </si>
  <si>
    <t xml:space="preserve"> 
1793.4</t>
  </si>
  <si>
    <t>Город Трехгорный,  Володина, 10</t>
  </si>
  <si>
    <t>Город Трехгорный, Ленина, 13</t>
  </si>
  <si>
    <t>Город Трехгорный, Мира, 7</t>
  </si>
  <si>
    <t>Город Трехгорный, Кирова, 15</t>
  </si>
  <si>
    <t>Город Трехгорный, Ленина, 8</t>
  </si>
  <si>
    <t>Город Трехгорный, переулок Пионерский, 21</t>
  </si>
  <si>
    <t>Город Трехгорный, переулок Пионерский, 25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</si>
  <si>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</si>
  <si>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</si>
  <si>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</si>
  <si>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</si>
  <si>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</si>
  <si>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</si>
  <si>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</si>
  <si>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</si>
  <si>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</si>
  <si>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</si>
  <si>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</si>
  <si>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</si>
  <si>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</si>
  <si>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</si>
  <si>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</si>
  <si>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</si>
  <si>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</si>
  <si>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</si>
  <si>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</si>
  <si>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</si>
  <si>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</si>
  <si>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</si>
  <si>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</si>
  <si>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</si>
  <si>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</si>
  <si>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</si>
  <si>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</si>
  <si>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</si>
  <si>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</si>
  <si>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</si>
  <si>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</si>
  <si>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</si>
  <si>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</si>
  <si>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</si>
  <si>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</si>
  <si>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</si>
  <si>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</si>
  <si>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</si>
  <si>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</si>
  <si>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</si>
  <si>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</si>
  <si>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</si>
  <si>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</si>
  <si>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</si>
  <si>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</si>
  <si>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</si>
  <si>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</si>
  <si>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</si>
  <si>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</si>
  <si>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</si>
  <si>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</si>
  <si>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</si>
  <si>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</si>
  <si>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</si>
  <si>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</si>
  <si>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</si>
  <si>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</si>
  <si>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</si>
  <si>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</si>
  <si>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</si>
  <si>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</si>
  <si>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</si>
  <si>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</si>
  <si>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</si>
  <si>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</si>
  <si>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</si>
  <si>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</si>
  <si>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</si>
  <si>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</si>
  <si>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</si>
  <si>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</si>
  <si>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</si>
  <si>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</si>
  <si>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</si>
  <si>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</si>
  <si>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</si>
  <si>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</si>
  <si>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</si>
  <si>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</si>
  <si>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</si>
  <si>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</si>
  <si>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</si>
  <si>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</si>
  <si>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</si>
  <si>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</si>
  <si>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</si>
  <si>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</si>
  <si>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</si>
  <si>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</si>
  <si>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</si>
  <si>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</si>
  <si>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</si>
  <si>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</si>
  <si>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</si>
  <si>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</si>
  <si>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</si>
  <si>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</si>
  <si>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</si>
  <si>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</si>
  <si>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</si>
  <si>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</si>
  <si>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</si>
  <si>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</si>
  <si>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</si>
  <si>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</si>
  <si>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</si>
  <si>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</si>
  <si>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</si>
  <si>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</si>
  <si>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</si>
  <si>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</si>
  <si>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</si>
  <si>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</si>
  <si>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</si>
  <si>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</si>
  <si>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</si>
  <si>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</si>
  <si>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</si>
  <si>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</si>
  <si>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</si>
  <si>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</si>
  <si>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</si>
  <si>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</si>
  <si>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</si>
  <si>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</si>
  <si>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</si>
  <si>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</si>
  <si>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</si>
  <si>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</si>
  <si>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</si>
  <si>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</si>
  <si>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</si>
  <si>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</si>
  <si>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</si>
  <si>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</si>
  <si>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</si>
  <si>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</si>
  <si>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</si>
  <si>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</si>
  <si>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</si>
  <si>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</si>
  <si>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</si>
  <si>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</si>
  <si>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</si>
  <si>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</si>
  <si>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</si>
  <si>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</si>
  <si>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</si>
  <si>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</si>
  <si>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</si>
  <si>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</si>
  <si>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</si>
  <si>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</si>
  <si>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</si>
  <si>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</si>
  <si>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</si>
  <si>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</si>
  <si>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</si>
  <si>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</si>
  <si>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</si>
  <si>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</si>
  <si>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</si>
  <si>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</si>
  <si>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</si>
  <si>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</si>
  <si>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</si>
  <si>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</si>
  <si>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</si>
  <si>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</si>
  <si>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</si>
  <si>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</si>
  <si>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</si>
  <si>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</si>
  <si>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</si>
  <si>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</si>
  <si>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</si>
  <si>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</si>
  <si>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</si>
  <si>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</si>
  <si>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</si>
  <si>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</si>
  <si>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</si>
  <si>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</si>
  <si>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</si>
  <si>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</si>
  <si>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</si>
  <si>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</si>
  <si>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</si>
  <si>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</si>
  <si>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</si>
  <si>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</si>
  <si>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</si>
  <si>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</si>
  <si>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</si>
  <si>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</si>
  <si>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</si>
  <si>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</si>
  <si>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</si>
  <si>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</si>
  <si>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</si>
  <si>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</si>
  <si>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</si>
  <si>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</si>
  <si>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</si>
  <si>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</si>
  <si>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</si>
  <si>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</si>
  <si>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</si>
  <si>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</si>
  <si>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</si>
  <si>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</si>
  <si>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</si>
  <si>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</si>
  <si>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</si>
  <si>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</si>
  <si>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</si>
  <si>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</si>
  <si>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</si>
  <si>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</si>
  <si>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</si>
  <si>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</si>
  <si>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</si>
  <si>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</si>
  <si>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</si>
  <si>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</si>
  <si>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</si>
  <si>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</si>
  <si>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</si>
  <si>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</si>
  <si>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</si>
  <si>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</si>
  <si>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</si>
  <si>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</si>
  <si>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</si>
  <si>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</si>
  <si>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</si>
  <si>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</si>
  <si>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</si>
  <si>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</si>
  <si>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</si>
  <si>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</si>
  <si>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</si>
  <si>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</si>
  <si>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</si>
  <si>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</si>
  <si>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</si>
  <si>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</si>
  <si>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</si>
  <si>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</si>
  <si>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</si>
  <si>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</si>
  <si>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</si>
  <si>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</si>
  <si>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</si>
  <si>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</si>
  <si>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329.</t>
  </si>
  <si>
    <t>330.</t>
  </si>
  <si>
    <t>331.</t>
  </si>
  <si>
    <t>332.</t>
  </si>
  <si>
    <t>335.</t>
  </si>
  <si>
    <t>336.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</si>
  <si>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</si>
  <si>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</si>
  <si>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</si>
  <si>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</si>
  <si>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</si>
  <si>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</si>
  <si>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</si>
  <si>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</si>
  <si>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</si>
  <si>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</si>
  <si>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</si>
  <si>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</si>
  <si>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</si>
  <si>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</si>
  <si>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</si>
  <si>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</si>
  <si>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</si>
  <si>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</si>
  <si>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</si>
  <si>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</si>
  <si>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</si>
  <si>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</si>
  <si>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</si>
  <si>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</si>
  <si>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</si>
  <si>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</si>
  <si>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</si>
  <si>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</si>
  <si>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</si>
  <si>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</si>
  <si>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</si>
  <si>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</si>
  <si>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</si>
  <si>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</si>
  <si>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</si>
  <si>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</si>
  <si>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</si>
  <si>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381.</t>
  </si>
  <si>
    <t>383.</t>
  </si>
  <si>
    <t>384.</t>
  </si>
  <si>
    <t>385.</t>
  </si>
  <si>
    <t>386.</t>
  </si>
  <si>
    <t>387.</t>
  </si>
  <si>
    <t>388.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</si>
  <si>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</si>
  <si>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</si>
  <si>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</si>
  <si>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</si>
  <si>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</si>
  <si>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</si>
  <si>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</si>
  <si>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</si>
  <si>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</si>
  <si>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</si>
  <si>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</si>
  <si>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</si>
  <si>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</si>
  <si>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</si>
  <si>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</si>
  <si>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</si>
  <si>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</si>
  <si>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</si>
  <si>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</si>
  <si>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</si>
  <si>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</si>
  <si>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</si>
  <si>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</si>
  <si>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</si>
  <si>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</si>
  <si>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</si>
  <si>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</si>
  <si>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</si>
  <si>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</si>
  <si>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</si>
  <si>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</si>
  <si>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</si>
  <si>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</si>
  <si>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</si>
  <si>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</si>
  <si>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430.</t>
  </si>
  <si>
    <t>431.</t>
  </si>
  <si>
    <t>432.</t>
  </si>
  <si>
    <t>433.</t>
  </si>
  <si>
    <t>434.</t>
  </si>
  <si>
    <t>435.</t>
  </si>
  <si>
    <t>436.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</si>
  <si>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</si>
  <si>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</si>
  <si>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</si>
  <si>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</si>
  <si>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</si>
  <si>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</si>
  <si>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</si>
  <si>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</si>
  <si>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</si>
  <si>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</si>
  <si>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</si>
  <si>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450.</t>
  </si>
  <si>
    <t>451.</t>
  </si>
  <si>
    <t>452.</t>
  </si>
  <si>
    <t>453.</t>
  </si>
  <si>
    <t>Город Челябинск, переулок Руставели, 5</t>
  </si>
  <si>
    <t>Город Челябинск, поселок Мясокомбинат, 10</t>
  </si>
  <si>
    <t>Город Челябинск, поселок Мясокомбинат, 11</t>
  </si>
  <si>
    <t>Город Челябинск, поселок Мясокомбинат, 14</t>
  </si>
  <si>
    <t>Город Челябинск, поселок Мясокомбинат, 5</t>
  </si>
  <si>
    <t>Город Челябинск, проспект Свердловский, 24А</t>
  </si>
  <si>
    <t>Город Челябинск, Байкальская, 29</t>
  </si>
  <si>
    <t>Город Челябинск, Володарского, 52</t>
  </si>
  <si>
    <t>Город Челябинск, Воровского, 41Б</t>
  </si>
  <si>
    <t>Город Челябинск, поселок Новосинеглазово, Восьмое Марта , 2</t>
  </si>
  <si>
    <t>Город Челябинск, Гагарина, 1</t>
  </si>
  <si>
    <t>Город Челябинск, Гагарина, 24</t>
  </si>
  <si>
    <t>Город Челябинск, Гагарина, 58Б</t>
  </si>
  <si>
    <t>Город Челябинск, Героев Танкограда, 108</t>
  </si>
  <si>
    <t>Город Челябинск, Горького, 34</t>
  </si>
  <si>
    <t xml:space="preserve">Город Челябинск, Горького, 53  </t>
  </si>
  <si>
    <t>Город Челябинск, Грибоедова, 48</t>
  </si>
  <si>
    <t>Город Челябинск, Дзержинского, 103</t>
  </si>
  <si>
    <t>Город Челябинск, Дзержинского, 132</t>
  </si>
  <si>
    <t>Город Челябинск, Доватора, 32</t>
  </si>
  <si>
    <t>Город Челябинск, Заслонова, 11</t>
  </si>
  <si>
    <t>Город Челябинск, Заслонова, 14</t>
  </si>
  <si>
    <t>Город Челябинск, Калининградская, 23</t>
  </si>
  <si>
    <t>Город Челябинск, Коммунаров, 23</t>
  </si>
  <si>
    <t>Город Челябинск, Коммуны, 137</t>
  </si>
  <si>
    <t>Город Челябинск, Кудрявцева, 12А</t>
  </si>
  <si>
    <t>Город Челябинск, Машиностроителей, 46</t>
  </si>
  <si>
    <t>Город Челябинск, Новороссийская, 77</t>
  </si>
  <si>
    <t>Город Челябинск, Новороссийская, 79</t>
  </si>
  <si>
    <t>Город Челябинск, Образцова, 18</t>
  </si>
  <si>
    <t>Город Челябинск, поселок Новосинеглазово, Октябрьская, 22</t>
  </si>
  <si>
    <t>Город Челябинск, Плеханова, 36</t>
  </si>
  <si>
    <t>Город Челябинск, Плеханова, 47</t>
  </si>
  <si>
    <t>Город Челябинск, Пушкина, 60</t>
  </si>
  <si>
    <t>Город Челябинск, Пушкина, 70</t>
  </si>
  <si>
    <t>Город Челябинск, Пятого Декабря, 32</t>
  </si>
  <si>
    <t>Город Челябинск, Российская, 49</t>
  </si>
  <si>
    <t>Город Челябинск, Савина, 10</t>
  </si>
  <si>
    <t>Город Челябинск, Савина, 12</t>
  </si>
  <si>
    <t>Город Челябинск, Свободы, 106</t>
  </si>
  <si>
    <t xml:space="preserve">Город Челябинск, Свободы, 153 </t>
  </si>
  <si>
    <t>Город Челябинск, Свободы, 163</t>
  </si>
  <si>
    <t>Город Челябинск, Свободы, 70</t>
  </si>
  <si>
    <t>Город Челябинск, Свободы, 76</t>
  </si>
  <si>
    <t>Город Челябинск, Свободы, 80</t>
  </si>
  <si>
    <t>Город Челябинск, поселок Новосинеглазово, Советская, 15</t>
  </si>
  <si>
    <t>Город Челябинск, поселок Новосинеглазово, Советская, 17</t>
  </si>
  <si>
    <t>Город Челябинск, поселок Новосинеглазово,  Станционная, 18</t>
  </si>
  <si>
    <t>Город Челябинск, Тарасова, 46</t>
  </si>
  <si>
    <t>Город Челябинск, Тарасова, 50</t>
  </si>
  <si>
    <t>Город Челябинск, Тимирязева, 19</t>
  </si>
  <si>
    <t>Город Челябинск, Тимирязева, 36</t>
  </si>
  <si>
    <t>Город Челябинск, Тимирязева, 8</t>
  </si>
  <si>
    <t>Город Челябинск, Третьего Интернационала, 128А</t>
  </si>
  <si>
    <t>Город Челябинск, Третьего Интернационала, 130</t>
  </si>
  <si>
    <t>Город Челябинск, Харлова, 3</t>
  </si>
  <si>
    <t>Город Челябинск, Худякова, 17</t>
  </si>
  <si>
    <t>Город Челябинск, Худякова, 19</t>
  </si>
  <si>
    <t>Город Челябинск, Цвиллинга, 28</t>
  </si>
  <si>
    <t>Город Челябинск, Монакова, 6А</t>
  </si>
  <si>
    <t>Город Челябинск, шоссе Копейское, 15</t>
  </si>
  <si>
    <t>Город Челябинск, Свободы, 108</t>
  </si>
  <si>
    <t>Город Миасс, Готвальда, 2</t>
  </si>
  <si>
    <t>Увельский муниципальный район</t>
  </si>
  <si>
    <t>ИТОГО количество видов работ</t>
  </si>
  <si>
    <t>Город Златоуст, имени Братьев Пудовкиных, 7</t>
  </si>
  <si>
    <t>Город Златоуст, имени Карла Маркса, 12</t>
  </si>
  <si>
    <t>Город Златоуст, имени Карла Маркса, 19</t>
  </si>
  <si>
    <t>Город Златоуст, имени Карла Маркса, 49</t>
  </si>
  <si>
    <t>Город Златоуст, имени Н.П. Полетаева, 119</t>
  </si>
  <si>
    <t>Город Златоуст, Машиностроителей, 29</t>
  </si>
  <si>
    <t>Город Златоуст,  имени М.А. Аникеева, 5</t>
  </si>
  <si>
    <t>Город Златоуст, имени М.И. Калинина, 1</t>
  </si>
  <si>
    <t>Город Златоуст, шоссе Кусинское, 1</t>
  </si>
  <si>
    <t>Виды работ</t>
  </si>
  <si>
    <t>По софинансированию (185-ФЗ)</t>
  </si>
  <si>
    <t>По обязательным платежам (512-ОЗ)</t>
  </si>
  <si>
    <t>Всего видов работ</t>
  </si>
  <si>
    <t>Ремонт внутридомовых инженерных систем</t>
  </si>
  <si>
    <t>Электроснабжения (ЭЭ)</t>
  </si>
  <si>
    <t>Горячего водоснабжения (ГВС)</t>
  </si>
  <si>
    <t>Холодного водоснабжения (ХВС)</t>
  </si>
  <si>
    <t>Теплоснабжения (ТС)</t>
  </si>
  <si>
    <t>Водоотведения (ВО)</t>
  </si>
  <si>
    <t>газоснабжения (ГС)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</si>
  <si>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</si>
  <si>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</si>
  <si>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</si>
  <si>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</si>
  <si>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</si>
  <si>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ИТОГО видов работ:</t>
  </si>
  <si>
    <t xml:space="preserve">Установка коллективных (общедомовых) приборов учета потребления ресурсов, узлов управления и регулирования потребления этих ресурсов </t>
  </si>
  <si>
    <t>Количество видов работ по ремонту общего имущества многоквартирных домов в Челябинской области, заланированных на 2015 год</t>
  </si>
  <si>
    <t>Город Сим, 40 лет Октября, 23</t>
  </si>
  <si>
    <t>Город Сим, 40 лет Октября, 25</t>
  </si>
  <si>
    <t>Город Усть-Катав, Паранино, 29</t>
  </si>
  <si>
    <t xml:space="preserve">установка коллективных (общедомовых) приборов учета потребления ресурсов, узлов управления и регулирования потребления этих ресурсов (тепловой энергии, горячей и холодной воды, электрической энергии, газа) </t>
  </si>
  <si>
    <t>ВСЕГО</t>
  </si>
  <si>
    <t>ПУ ТЭ</t>
  </si>
  <si>
    <t>ПУ ХВС</t>
  </si>
  <si>
    <t>ПУ ГВС</t>
  </si>
  <si>
    <t>ПУ ЭЭ</t>
  </si>
  <si>
    <t>УУ ТЭ</t>
  </si>
  <si>
    <t>УУ ГВС</t>
  </si>
  <si>
    <t>ПСД</t>
  </si>
  <si>
    <t>Другие виды</t>
  </si>
  <si>
    <t>Экспертиза</t>
  </si>
  <si>
    <t>Город Златоуст, имени В.И. Ленина, 22</t>
  </si>
  <si>
    <t>Город Златоуст, имени П.П. Аносова, 178</t>
  </si>
  <si>
    <t>Город Магнитогорск, Ломоносова, 22 корпус 1</t>
  </si>
  <si>
    <t>Рабочий поселок Красногорский,  Победы, 3</t>
  </si>
  <si>
    <t>Город Челябинск, Горького, 81</t>
  </si>
  <si>
    <t>Город Златоуст, Горькова, 5</t>
  </si>
  <si>
    <t>г Златоуст ул Тургенева, д. 4</t>
  </si>
  <si>
    <t>г Златоуст ул Макаренко, д. 1</t>
  </si>
  <si>
    <t>г Златоуст ул Макаренко, д. 6</t>
  </si>
  <si>
    <t>г Златоуст ул 50-летия Октября, д. 11</t>
  </si>
  <si>
    <t>Итого по Южноуральскому городскому округу</t>
  </si>
  <si>
    <t>Город Южноуральск, Ленина,33</t>
  </si>
  <si>
    <t>Город южноуральск. Мира, 23</t>
  </si>
  <si>
    <t>п. Лесной, д. 29</t>
  </si>
  <si>
    <t>с. Кунашак, ул. Ленина, д. 90</t>
  </si>
  <si>
    <t>с. Кунашак, ул. Октябрьская, д. 20</t>
  </si>
  <si>
    <t>с. Кунашак, ул. Свердлова, д. 19</t>
  </si>
  <si>
    <t>с. Кунашак, ул. Свердлова, д. 9</t>
  </si>
  <si>
    <t>с. Кунашак, ул. Совхозная, д. 18</t>
  </si>
  <si>
    <t>с. Кунашак, ул. Совхозная, д. 20</t>
  </si>
  <si>
    <t>с. Кунашак, ул. Совхозная, д. 22</t>
  </si>
  <si>
    <t>с. Новобурино, ул. Комсомольская, д. 4А</t>
  </si>
  <si>
    <t>с. Новобурино, ул. Комсомольская, д. 6А</t>
  </si>
  <si>
    <t>с. Новобурино, ул. Комсомольская, д. 8А</t>
  </si>
  <si>
    <t>с. Новобурино, ул. Центральная, д. 11б</t>
  </si>
  <si>
    <t>п. Увельский ул. Мельничная, д. 18</t>
  </si>
  <si>
    <t>п. Увельский ул. Мельничная, д. 20</t>
  </si>
  <si>
    <t>п. Увельский ул. Больничная, д. 1Б</t>
  </si>
  <si>
    <t>п. Увельский ул. Сафонова, д. 14</t>
  </si>
  <si>
    <t>с. Кичигино ул. Крылова, д. 20</t>
  </si>
  <si>
    <t>с. Уйское ул. Пионерская, д. 28</t>
  </si>
  <si>
    <t>с. Уйское ул. Пионерская, д. 32</t>
  </si>
  <si>
    <t>рп Красногорский ул. Победы, д. 10</t>
  </si>
  <si>
    <t>г. Магнитогорск пр. Металлургов, д. 11</t>
  </si>
  <si>
    <t>Город Челябинск, проспект Ленина, 24</t>
  </si>
  <si>
    <t>Город Челябинск, Контейнерная, 12</t>
  </si>
  <si>
    <t>Город Челябинск, ул. Первого Спутника, д. 27</t>
  </si>
  <si>
    <t>с. Ларино ул. Мира,д. 2</t>
  </si>
  <si>
    <t>с. Ларино ул. Садовая, д. 5</t>
  </si>
  <si>
    <t>Генеральный директор</t>
  </si>
  <si>
    <t>В.Б. Борисов</t>
  </si>
  <si>
    <t>37.</t>
  </si>
  <si>
    <t>118.</t>
  </si>
  <si>
    <t>119.</t>
  </si>
  <si>
    <t>130.</t>
  </si>
  <si>
    <t>157.</t>
  </si>
  <si>
    <t>158.</t>
  </si>
  <si>
    <t>195.</t>
  </si>
  <si>
    <t>241.</t>
  </si>
  <si>
    <t>253.</t>
  </si>
  <si>
    <t>263.</t>
  </si>
  <si>
    <t>264.</t>
  </si>
  <si>
    <t>294.</t>
  </si>
  <si>
    <t>328.</t>
  </si>
  <si>
    <t>333.</t>
  </si>
  <si>
    <t>334.</t>
  </si>
  <si>
    <t>337.</t>
  </si>
  <si>
    <t>338.</t>
  </si>
  <si>
    <t>365.</t>
  </si>
  <si>
    <t>366.</t>
  </si>
  <si>
    <t>367.</t>
  </si>
  <si>
    <t>368.</t>
  </si>
  <si>
    <t>380.</t>
  </si>
  <si>
    <t>382.</t>
  </si>
  <si>
    <t>389.</t>
  </si>
  <si>
    <t>390.</t>
  </si>
  <si>
    <t>391.</t>
  </si>
  <si>
    <t>392.</t>
  </si>
  <si>
    <t>414.</t>
  </si>
  <si>
    <t>429.</t>
  </si>
  <si>
    <t>437.</t>
  </si>
  <si>
    <t>449.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</si>
  <si>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</si>
  <si>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</si>
  <si>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</si>
  <si>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</si>
  <si>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</si>
  <si>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</si>
  <si>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</si>
  <si>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</si>
  <si>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</si>
  <si>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</si>
  <si>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</si>
  <si>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</si>
  <si>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</si>
  <si>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</si>
  <si>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</si>
  <si>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</si>
  <si>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</si>
  <si>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</si>
  <si>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</si>
  <si>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</si>
  <si>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</si>
  <si>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</si>
  <si>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</si>
  <si>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</si>
  <si>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</si>
  <si>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</si>
  <si>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</si>
  <si>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</si>
  <si>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</si>
  <si>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</si>
  <si>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</si>
  <si>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</si>
  <si>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</si>
  <si>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</si>
  <si>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</si>
  <si>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</si>
  <si>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</si>
  <si>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</si>
  <si>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</si>
  <si>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</si>
  <si>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</si>
  <si>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</si>
  <si>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</si>
  <si>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</si>
  <si>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</si>
  <si>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</si>
  <si>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</si>
  <si>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</si>
  <si>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</si>
  <si>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</si>
  <si>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</si>
  <si>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</si>
  <si>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</si>
  <si>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</si>
  <si>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</si>
  <si>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</si>
  <si>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</si>
  <si>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</si>
  <si>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</si>
  <si>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</si>
  <si>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</si>
  <si>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</si>
  <si>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</si>
  <si>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</si>
  <si>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</si>
  <si>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</si>
  <si>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</si>
  <si>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</si>
  <si>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</si>
  <si>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</si>
  <si>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</si>
  <si>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</si>
  <si>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</si>
  <si>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</si>
  <si>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</si>
  <si>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</si>
  <si>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</si>
  <si>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</si>
  <si>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</si>
  <si>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</si>
  <si>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</si>
  <si>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</si>
  <si>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</si>
  <si>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</si>
  <si>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</si>
  <si>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</si>
  <si>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</si>
  <si>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</si>
  <si>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</si>
  <si>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</si>
  <si>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</si>
  <si>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</si>
  <si>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</si>
  <si>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</si>
  <si>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</si>
  <si>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</si>
  <si>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</si>
  <si>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</si>
  <si>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</si>
  <si>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</si>
  <si>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</si>
  <si>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</si>
  <si>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</si>
  <si>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виды, установленые Законом Челябинской области  от 27.06.2013г. 
№ 512-ЗО</t>
  </si>
  <si>
    <t xml:space="preserve">Реестр многоквартирных домов, которые подлежат капитальному ремонту, по видам  ремонта на 2015-2016 годы </t>
  </si>
  <si>
    <t>Город Магнитогорск, Ленинградская, 22, корпус 1</t>
  </si>
  <si>
    <t>Село Кунашак, Совхозная, 20</t>
  </si>
  <si>
    <t>Виды ремонта, установленные частью 1 статьи 166 Жилищного кодекса Российской Федерации</t>
  </si>
  <si>
    <t>ремонт
внутридомовых инженерных систем</t>
  </si>
  <si>
    <t xml:space="preserve">Стоимость капитального ремонта, всего                                             </t>
  </si>
  <si>
    <t>рублей</t>
  </si>
  <si>
    <t>единиц</t>
  </si>
  <si>
    <t>кв. метров</t>
  </si>
  <si>
    <t>куб. метров</t>
  </si>
  <si>
    <t>переуст-ройство невенти-лируе-мой крыши на вентили-руемую крышу, устрой-ство выходов на кровлю</t>
  </si>
  <si>
    <t>Виды ремонта, установленные нормативным правовым актом Челябинской области</t>
  </si>
  <si>
    <t>другие виды</t>
  </si>
  <si>
    <t xml:space="preserve">Реестр многоквартирных домов по видам ремонта </t>
  </si>
  <si>
    <t>Город Миасс, 8 Июля, 7</t>
  </si>
  <si>
    <t>Город Миасс, 8 Июля, 9</t>
  </si>
  <si>
    <t>Город Миасс, 8 Июля, 11</t>
  </si>
  <si>
    <t>Город Миасс, 8 Июля, 11а</t>
  </si>
  <si>
    <t>Город Миасс, 8 Июля, 13</t>
  </si>
  <si>
    <t>Город Миасс, 8 Июля, 17</t>
  </si>
  <si>
    <t>Город Миасс, 8 Июля, 30</t>
  </si>
  <si>
    <t>Город Миасс, 8 Июля, 31</t>
  </si>
  <si>
    <t>Город Миасс, 8 Июля, 33</t>
  </si>
  <si>
    <t>Город Миасс, 8 Июля, 35</t>
  </si>
  <si>
    <t>Город Миасс, Гвардейская, 11</t>
  </si>
  <si>
    <t>Город Миасс, Готвальда, 6</t>
  </si>
  <si>
    <t>Город Миасс, Готвальда, 34</t>
  </si>
  <si>
    <t>Город Миасс, Готвальда, 42</t>
  </si>
  <si>
    <t>Город Миасс, Ильмен-Тау, 9</t>
  </si>
  <si>
    <t>Город Миасс, Богдана Хмельницкого, 32</t>
  </si>
  <si>
    <t>Город Миасс, Малышева, 5</t>
  </si>
  <si>
    <t>Город Миасс, Молодежная, 28</t>
  </si>
  <si>
    <t>Город Миасс, Молодежная, 24</t>
  </si>
  <si>
    <t>Город Миасс, Молодежная, 1а</t>
  </si>
  <si>
    <t>Город Миасс, проспект Макеева, 7а</t>
  </si>
  <si>
    <t>Город Миасс, проспект Макеева, 15</t>
  </si>
  <si>
    <t>Город Миасс, Молодежная, 10</t>
  </si>
  <si>
    <t>Город Миасс, Ильменская, 118</t>
  </si>
  <si>
    <t>Город Миасс, Ильменская, 120</t>
  </si>
  <si>
    <t>Город Миасс, Ильменская, 122</t>
  </si>
  <si>
    <t>Город Миасс, Карла Маркса, 11</t>
  </si>
  <si>
    <t>Город Миасс, Карла Маркса, 17</t>
  </si>
  <si>
    <t>Город Миасс, Карла Маркса, 9</t>
  </si>
  <si>
    <t>Город Миасс, Лихачева, 3</t>
  </si>
  <si>
    <t>Город Миасс, Лихачева, 17</t>
  </si>
  <si>
    <t>Город Миасс, Лихачева, 19</t>
  </si>
  <si>
    <t>Город Миасс, Макаренко, 2</t>
  </si>
  <si>
    <t>Город Миасс, Макаренко, 4</t>
  </si>
  <si>
    <t>Город Миасс, переулок Юбилейный, 1</t>
  </si>
  <si>
    <t>Город Миасс, переулок Юбилейный, 3</t>
  </si>
  <si>
    <t>Город Миасс, переулок Юбилейный, 5</t>
  </si>
  <si>
    <t>Город Миасс, переулок Юбилейный, 11</t>
  </si>
  <si>
    <t>Город Миасс, переулок Юбилейный, 7</t>
  </si>
  <si>
    <t>Город Миасс, переулок Юбилейный, 9</t>
  </si>
  <si>
    <t>Город Миасс, Готвальда, 22</t>
  </si>
  <si>
    <t>Город Миасс, Ильменская, 111</t>
  </si>
  <si>
    <t>Город Миасс, Ильменская, 112</t>
  </si>
  <si>
    <t>Город Миасс, Ильменская, 114</t>
  </si>
  <si>
    <t>Город Миасс, Ильменская, 116</t>
  </si>
  <si>
    <t>Город Миасс, проспект Автозаводцев, 13</t>
  </si>
  <si>
    <t>Город Миасс, проспект Автозаводцев, 15</t>
  </si>
  <si>
    <t>Город Миасс, проспект Автозаводцев, 17</t>
  </si>
  <si>
    <t>Город Миасс, проспект Автозаводцев, 39</t>
  </si>
  <si>
    <t>Город Миасс, проспект Автозаводцев, 47</t>
  </si>
  <si>
    <t>Город Миасс, Гвардейская, 4</t>
  </si>
  <si>
    <t>Город Миасс, Гвардейская, 9</t>
  </si>
  <si>
    <t>Город Миасс, Парковая, 2</t>
  </si>
  <si>
    <t>Город Миасс, Парковая, 2а</t>
  </si>
  <si>
    <t>Город Миасс, Победы, 9</t>
  </si>
  <si>
    <t>Город Миасс, Победы, 11</t>
  </si>
  <si>
    <t>Город Миасс, Победы, 16</t>
  </si>
  <si>
    <t>Город Миасс, Победы, 27</t>
  </si>
  <si>
    <t>Город Миасс, Победы, 25</t>
  </si>
  <si>
    <t>Город Миасс, Романенко, 1</t>
  </si>
  <si>
    <t>Город Миасс, Романенко, 3</t>
  </si>
  <si>
    <t>Город Миасс, Романенко, 40</t>
  </si>
  <si>
    <t>Город Миасс, Свердлова, 2</t>
  </si>
  <si>
    <t>Город Миасс, Свердлова, 4</t>
  </si>
  <si>
    <t>Город Миасс, Свердлова, 6</t>
  </si>
  <si>
    <t>Город Миасс, Свердлова, 8</t>
  </si>
  <si>
    <t>Город Миасс, Калинина, 12</t>
  </si>
  <si>
    <t>Город Миасс, Калинина, 14</t>
  </si>
  <si>
    <t>Город Миасс, Калинина, 16</t>
  </si>
  <si>
    <t>Город Миасс, Калинина, 20</t>
  </si>
  <si>
    <t>Город Миасс, Гвардейская, 1</t>
  </si>
  <si>
    <t>Город Миасс, Тухачевского, 2</t>
  </si>
  <si>
    <t>Город Миасс, бульвар Мира, 3</t>
  </si>
  <si>
    <t>Город Миасс, переулок Физкультурников, 2</t>
  </si>
  <si>
    <t>Город Миасс, переулок Физкультурников, 4</t>
  </si>
  <si>
    <t>Город Миасс, переулок Физкультурников, 6</t>
  </si>
  <si>
    <t>Город Миасс, переулок Физкультурников, 12</t>
  </si>
  <si>
    <t>Город Миасс, Добролюбова, 4</t>
  </si>
  <si>
    <t>Город Миасс, проспект Макеева, 1</t>
  </si>
  <si>
    <t>Город Миасс, проспект Макеева, 2</t>
  </si>
  <si>
    <t>Город Миасс, проспект Макеева, 3</t>
  </si>
  <si>
    <t>Город Миасс, проспект Макеева, 5</t>
  </si>
  <si>
    <t>Город Миасс, проспект Макеева, 6</t>
  </si>
  <si>
    <t>Город Миасс, проспект Макеева, 10</t>
  </si>
  <si>
    <t>Город Миасс, проспект Макеева, 11</t>
  </si>
  <si>
    <t>Город Миасс, Менделеева, 9а</t>
  </si>
  <si>
    <t>Город Миасс, проспект Макеева, 30</t>
  </si>
  <si>
    <t>Город Миасс, Менделеева, 14</t>
  </si>
  <si>
    <t>Город Миасс, Менделеева, 18</t>
  </si>
  <si>
    <t>Город Миасс, Менделеева, 25</t>
  </si>
  <si>
    <t>Город Миасс, Менделеева, 27</t>
  </si>
  <si>
    <t>Город Миасс, Менделеева, 29</t>
  </si>
  <si>
    <t>Город Миасс, Молодежная, 12</t>
  </si>
  <si>
    <t>Город Миасс, Молодежная, 14</t>
  </si>
  <si>
    <t>Город Миасс, Молодежная, 22</t>
  </si>
  <si>
    <t>Город Миасс, Молодежная, 26</t>
  </si>
  <si>
    <t>Город Миасс, Молодежная, 12а</t>
  </si>
  <si>
    <t>Город Миасс, Тухачевского, 1</t>
  </si>
  <si>
    <t>Город Миасс, Тухачевского, 3</t>
  </si>
  <si>
    <t>Город Миасс, Тухачевского, 5</t>
  </si>
  <si>
    <t>Город Миасс, Ферсмана, 3</t>
  </si>
  <si>
    <t>Город Миасс, Ферсмана, 6</t>
  </si>
  <si>
    <t>Город Миасс, Ферсмана, 8</t>
  </si>
  <si>
    <t>Город Миасс, Карла Маркса, 13</t>
  </si>
  <si>
    <t>Город Еманжелинск, переулок Железнодорожный, 1</t>
  </si>
  <si>
    <t>Город Еманжелинск, переулок Железнодорожный, 2</t>
  </si>
  <si>
    <t>Город Еманжелинск, переулок Железнодорожный, 4</t>
  </si>
  <si>
    <t>Город Еманжелинск, переулок Заводской, 4</t>
  </si>
  <si>
    <t>Город Еманжелинск, переулок Заводской, 8</t>
  </si>
  <si>
    <t>Город Еманжелинск, Герцена, 13</t>
  </si>
  <si>
    <t>Город Еманжелинск, Герцена, 15</t>
  </si>
  <si>
    <t>Город Еманжелинск, Герцена, 19</t>
  </si>
  <si>
    <t>Город Еманжелинск, Герцена, 3</t>
  </si>
  <si>
    <t>Город Еманжелинск, Герцена, 5</t>
  </si>
  <si>
    <t>Город Еманжелинск, Мира, 10</t>
  </si>
  <si>
    <t>Город Еманжелинск, Мира, 12</t>
  </si>
  <si>
    <t>Город Еманжелинск, Мира, 14</t>
  </si>
  <si>
    <t>Город Еманжелинск, Мира, 16</t>
  </si>
  <si>
    <t>Город Еманжелинск, Шахтера, 24</t>
  </si>
  <si>
    <t>Город Еманжелинск, Шахтера, 26</t>
  </si>
  <si>
    <t>Рабочий поселок Красногорский, 40 лет Октября, 1</t>
  </si>
  <si>
    <t>Рабочий поселок Красногорский, 40 лет Октября, 2</t>
  </si>
  <si>
    <t>Рабочий поселок Красногорский, 40 лет Октября, 3</t>
  </si>
  <si>
    <t>Рабочий поселок Красногорский, 40 лет Октября, 4</t>
  </si>
  <si>
    <t>Рабочий поселок Красногорский, Ленина, 10</t>
  </si>
  <si>
    <t>Рабочий поселок Красногорский, Ленина, 11</t>
  </si>
  <si>
    <t>Рабочий поселок Красногорский, Ленина, 2</t>
  </si>
  <si>
    <t>Рабочий поселок Красногорский, Ленина, 8</t>
  </si>
  <si>
    <t>Рабочий поселок Красногорский, Лермонтова, 2</t>
  </si>
  <si>
    <t>Рабочий поселок Красногорский, Мира, 9</t>
  </si>
  <si>
    <t>Рабочий поселок Красногорский, Пионерская, 3</t>
  </si>
  <si>
    <t>Рабочий поселок Красногорский, Пионерская, 5</t>
  </si>
  <si>
    <t>Рабочий поселок Красногорский, Победы, 3</t>
  </si>
  <si>
    <t>Рабочий поселок Красногорский, Победы, 4</t>
  </si>
  <si>
    <t>Рабочий поселок Красногорский, Пушкина, 5</t>
  </si>
  <si>
    <t>Рабочий поселок Красногорский, Пушкина, 8</t>
  </si>
  <si>
    <t>Село Чесма, Лермонтова, 29</t>
  </si>
  <si>
    <t>Село Чесма, Лермонтова, 31</t>
  </si>
  <si>
    <t>Село Чесма, Черемушки, 5</t>
  </si>
  <si>
    <t>Поселок Березинский, 50 лет Октября, 8</t>
  </si>
  <si>
    <t>Село Варна, Спартака, 13</t>
  </si>
  <si>
    <t>Город Верхний Уфалей, Карла Маркса, 125</t>
  </si>
  <si>
    <t>Город Верхний Уфалей, Ленина, 3</t>
  </si>
  <si>
    <t>Город Верхний Уфалей, Маяковского, 14</t>
  </si>
  <si>
    <t>Город Верхний Уфалей, Маяковского, 16</t>
  </si>
  <si>
    <t>Город Златоуст, проспект Мира, 4</t>
  </si>
  <si>
    <t>Город Златоуст, проспект Мира, 6</t>
  </si>
  <si>
    <t>Город Златоуст, проспект Мира, 8</t>
  </si>
  <si>
    <t>Город Златоуст, имени Максима Горького, 5</t>
  </si>
  <si>
    <t>Город Златоуст, имени Карла Маркса, 4</t>
  </si>
  <si>
    <t>Город Златоуст, имени Карла Маркса, 11</t>
  </si>
  <si>
    <t>Город Златоуст, имени Карла Маркса, 20</t>
  </si>
  <si>
    <t>Город Златоуст, имени Карла Маркса, 15</t>
  </si>
  <si>
    <t>Город Златоуст, имени Карла Маркса, 31</t>
  </si>
  <si>
    <t>Город Златоуст, имени Карла Маркса, 47</t>
  </si>
  <si>
    <t>Город Златоуст, имени Карла Маркса, 25</t>
  </si>
  <si>
    <t>Поселок Новогорный, Советская, 3</t>
  </si>
  <si>
    <t>Поселок Новогорный, Театральная, 5</t>
  </si>
  <si>
    <t>Поселок Новогорный, Труда, 3</t>
  </si>
  <si>
    <t>Поселок Новогорный, Школьная, 4</t>
  </si>
  <si>
    <t>Поселок Новогорный, Школьная, 6</t>
  </si>
  <si>
    <t>Город Магнитогорск, площадь Горького, 1</t>
  </si>
  <si>
    <t>Город Магнитогорск, площадь Горького, 2, корпус 1</t>
  </si>
  <si>
    <t>Город Магнитогорск, площадь Горького, 4</t>
  </si>
  <si>
    <t>Город Магнитогорск, площадь Горького, 5</t>
  </si>
  <si>
    <t>Город Магнитогорск, площадь Горького, 6, корпус 1</t>
  </si>
  <si>
    <t>Город Магнитогорск, площадь Горького, 9</t>
  </si>
  <si>
    <t>Город Магнитогорск, проспект Карла Маркса, 49</t>
  </si>
  <si>
    <t>Город Магнитогорск, проспект Карла Маркса, 51</t>
  </si>
  <si>
    <t>Город Магнитогорск, проспект Ленина, 17</t>
  </si>
  <si>
    <t>Город Магнитогорск, проспект Ленина, 17, корпус 1</t>
  </si>
  <si>
    <t>Город Магнитогорск, проспект Ленина, 25</t>
  </si>
  <si>
    <t>Город Магнитогорск, проспект Ленина, 30</t>
  </si>
  <si>
    <t>Город Магнитогорск, проспект Ленина, 31</t>
  </si>
  <si>
    <t>Город Магнитогорск, проспект Ленина, 33</t>
  </si>
  <si>
    <t>Город Магнитогорск, проспект Ленина, 35</t>
  </si>
  <si>
    <t>Город Магнитогорск, проспект Ленина, 43, корпус 1</t>
  </si>
  <si>
    <t>Город Магнитогорск, проспект Ленина, 54</t>
  </si>
  <si>
    <t>Город Магнитогорск, проспект Металлургов, 1а</t>
  </si>
  <si>
    <t>Город Магнитогорск, проспект Металлургов, 12, корпус 1</t>
  </si>
  <si>
    <t>Город Магнитогорск, проспект Металлургов, 12, корпус 2</t>
  </si>
  <si>
    <t>Город Магнитогорск, проспект Металлургов, 14</t>
  </si>
  <si>
    <t>Город Магнитогорск, проспект Металлургов, 16, корпус 1</t>
  </si>
  <si>
    <t>Город Магнитогорск, Аэродромная, 12</t>
  </si>
  <si>
    <t>Город Магнитогорск, Аэродромная, 26</t>
  </si>
  <si>
    <t>Город Магнитогорск, Белинского, 83</t>
  </si>
  <si>
    <t>Город Магнитогорск, Бестужева, 4</t>
  </si>
  <si>
    <t>Город Магнитогорск, Бестужева, 10</t>
  </si>
  <si>
    <t>Город Магнитогорск, Болотникова, 13</t>
  </si>
  <si>
    <t>Город Магнитогорск, Болотникова, 21</t>
  </si>
  <si>
    <t>Город Магнитогорск, Болотникова, 26</t>
  </si>
  <si>
    <t>Город Магнитогорск, Вокзальная, 92</t>
  </si>
  <si>
    <t>Город Магнитогорск, Вокзальная, 94</t>
  </si>
  <si>
    <t>Город Магнитогорск, Володарского, 16</t>
  </si>
  <si>
    <t>Город Магнитогорск, Володарского, 20</t>
  </si>
  <si>
    <t>Город Магнитогорск, Горького, 12</t>
  </si>
  <si>
    <t>Город Магнитогорск, Гагарина, 10</t>
  </si>
  <si>
    <t>Город Магнитогорск, Герцена, 33</t>
  </si>
  <si>
    <t>Город Магнитогорск, Герцена, 35</t>
  </si>
  <si>
    <t>Город Магнитогорск, Герцена, 37</t>
  </si>
  <si>
    <t>Город Магнитогорск, Герцена, 39</t>
  </si>
  <si>
    <t>Город Магнитогорск, Дарвина, 47</t>
  </si>
  <si>
    <t>Город Магнитогорск, Достоевского, 24</t>
  </si>
  <si>
    <t>Город Магнитогорск, Достоевского, 26</t>
  </si>
  <si>
    <t>Город Магнитогорск, Достоевского, 28</t>
  </si>
  <si>
    <t>Город Магнитогорск, Достоевского, 28, корпус 1</t>
  </si>
  <si>
    <t>Город Магнитогорск, Достоевского, 30</t>
  </si>
  <si>
    <t>Город Магнитогорск, Достоевского, 32</t>
  </si>
  <si>
    <t>Город Магнитогорск, Достоевского, 32, корпус 1</t>
  </si>
  <si>
    <t>Город Магнитогорск, Калинина, 11</t>
  </si>
  <si>
    <t>Город Магнитогорск, Кирова, 196</t>
  </si>
  <si>
    <t>Город Магнитогорск, Кирова, 117</t>
  </si>
  <si>
    <t>Город Магнитогорск, Кирова, 119</t>
  </si>
  <si>
    <t>Город Магнитогорск, Кирова, 121</t>
  </si>
  <si>
    <t>Город Магнитогорск, Кирова, 198</t>
  </si>
  <si>
    <t>Город Магнитогорск, Кирова, 206</t>
  </si>
  <si>
    <t>Город Магнитогорск, Кирова, 206, корпус 1</t>
  </si>
  <si>
    <t>Город Магнитогорск, Клары Цеткин, 4</t>
  </si>
  <si>
    <t>Город Магнитогорск, Клары Цеткин, 10</t>
  </si>
  <si>
    <t>Город Магнитогорск, Комсомольская, 1</t>
  </si>
  <si>
    <t>Город Магнитогорск, Комсомольская, 3</t>
  </si>
  <si>
    <t>Город Магнитогорск, Комсомольская, 3, корпус 1</t>
  </si>
  <si>
    <t>Город Магнитогорск, Комсомольская, 4</t>
  </si>
  <si>
    <t>Город Магнитогорск, Комсомольская, 5</t>
  </si>
  <si>
    <t>Город Магнитогорск, Комсомольская, 7</t>
  </si>
  <si>
    <t>Город Магнитогорск, Комсомольская, 8</t>
  </si>
  <si>
    <t>Город Магнитогорск, Комсомольская, 9</t>
  </si>
  <si>
    <t>Город Магнитогорск, Комсомольская, 10</t>
  </si>
  <si>
    <t>Город Магнитогорск, Комсомольская, 12</t>
  </si>
  <si>
    <t>Город Магнитогорск, Комсомольская, 13</t>
  </si>
  <si>
    <t>Город Магнитогорск, Комсомольская, 15</t>
  </si>
  <si>
    <t>Город Магнитогорск, Комсомольская, 17</t>
  </si>
  <si>
    <t>Город Магнитогорск, Комсомольская, 19</t>
  </si>
  <si>
    <t>Город Магнитогорск, Комсомольская, 21</t>
  </si>
  <si>
    <t>Город Магнитогорск, Комсомольская, 23</t>
  </si>
  <si>
    <t>Город Магнитогорск, Комсомольская, 25</t>
  </si>
  <si>
    <t>Город Магнитогорск, Комсомольская, 36</t>
  </si>
  <si>
    <t>Город Магнитогорск, Комсомольская, 40</t>
  </si>
  <si>
    <t>Город Магнитогорск, Комсомольская, 75</t>
  </si>
  <si>
    <t>Город Магнитогорск, Корсикова, 3</t>
  </si>
  <si>
    <t>Город Магнитогорск, Корсикова, 5</t>
  </si>
  <si>
    <t>Город Магнитогорск, Корсикова, 7</t>
  </si>
  <si>
    <t>Город Магнитогорск, Корсикова, 9</t>
  </si>
  <si>
    <t>Город Магнитогорск, Корсикова, 14</t>
  </si>
  <si>
    <t>Город Магнитогорск, Корсикова, 17</t>
  </si>
  <si>
    <t>Город Магнитогорск, Корсикова, 19</t>
  </si>
  <si>
    <t>Город Магнитогорск, Корсикова, 20</t>
  </si>
  <si>
    <t>Город Магнитогорск, Корсикова, 21</t>
  </si>
  <si>
    <t>Город Магнитогорск, Корсикова, 23</t>
  </si>
  <si>
    <t>Город Магнитогорск, Корсикова, 25</t>
  </si>
  <si>
    <t>Город Магнитогорск, Корсикова, 27</t>
  </si>
  <si>
    <t>Город Магнитогорск, Куйбышева, 4</t>
  </si>
  <si>
    <t>Город Магнитогорск, Куйбышева, 11</t>
  </si>
  <si>
    <t>Город Магнитогорск, Куйбышева, 12</t>
  </si>
  <si>
    <t>Город Магнитогорск, Куйбышева, 21</t>
  </si>
  <si>
    <t>Город Магнитогорск, Куйбышева, 25</t>
  </si>
  <si>
    <t>Город Магнитогорск, Куйбышева, 26</t>
  </si>
  <si>
    <t>Город Магнитогорск, Красноармейская, 5</t>
  </si>
  <si>
    <t>Город Магнитогорск, Крылова, 29</t>
  </si>
  <si>
    <t>Город Магнитогорск, Крылова, 39</t>
  </si>
  <si>
    <t>Город Магнитогорск, Крылова, 40</t>
  </si>
  <si>
    <t>Город Магнитогорск, Ленинградская, 5, корпус 2</t>
  </si>
  <si>
    <t>Город Магнитогорск, Ленинградская, 12</t>
  </si>
  <si>
    <t>Город Магнитогорск, Ленинградская, 26</t>
  </si>
  <si>
    <t>Город Магнитогорск, Ленинградская, 26, корпус 1</t>
  </si>
  <si>
    <t>Город Магнитогорск, Ломоносова, 2</t>
  </si>
  <si>
    <t>Город Магнитогорск, Ломоносова, 3</t>
  </si>
  <si>
    <t>Город Магнитогорск, Ломоносова, 3, корпус 1</t>
  </si>
  <si>
    <t>Город Магнитогорск, Ломоносова, 3, корпус 2</t>
  </si>
  <si>
    <t>Город Магнитогорск, Ломоносова, 4</t>
  </si>
  <si>
    <t>Город Магнитогорск, Ломоносова, 5</t>
  </si>
  <si>
    <t>Город Магнитогорск, Ломоносова, 6</t>
  </si>
  <si>
    <t>Город Магнитогорск, Ломоносова, 8</t>
  </si>
  <si>
    <t>Город Магнитогорск, Ломоносова, 10</t>
  </si>
  <si>
    <t>Город Магнитогорск, Ломоносова, 12</t>
  </si>
  <si>
    <t>Город Магнитогорск, Ломоносова, 14</t>
  </si>
  <si>
    <t>Город Магнитогорск, Ломоносова, 16</t>
  </si>
  <si>
    <t>Город Магнитогорск, Ломоносова, 18</t>
  </si>
  <si>
    <t>Город Магнитогорск, Ломоносова, 22</t>
  </si>
  <si>
    <t>Город Магнитогорск, Ломоносова, 22, корпус 2</t>
  </si>
  <si>
    <t>Город Магнитогорск, Ломоносова, 26</t>
  </si>
  <si>
    <t>Город Магнитогорск, Ломоносова, 26, корпус 1</t>
  </si>
  <si>
    <t>Город Магнитогорск, Ломоносова, 26, корпус 2</t>
  </si>
  <si>
    <t>Город Магнитогорск, Ломоносова, 28</t>
  </si>
  <si>
    <t>Город Магнитогорск, Маяковского, 30</t>
  </si>
  <si>
    <t>Город Магнитогорск, Маяковского, 34</t>
  </si>
  <si>
    <t>Город Магнитогорск, Маяковского, 36</t>
  </si>
  <si>
    <t>Город Магнитогорск, Маяковского, 38</t>
  </si>
  <si>
    <t>Город Магнитогорск, Маяковского, 42</t>
  </si>
  <si>
    <t>Город Магнитогорск, Маяковского, 44</t>
  </si>
  <si>
    <t>Город Магнитогорск, Маяковского, 46</t>
  </si>
  <si>
    <t>Город Магнитогорск, Маяковского, 48</t>
  </si>
  <si>
    <t>Город Магнитогорск, Маяковского, 52</t>
  </si>
  <si>
    <t>Город Магнитогорск, Маяковского, 60</t>
  </si>
  <si>
    <t>Город Магнитогорск, Маяковского, 62</t>
  </si>
  <si>
    <t>Город Магнитогорск, Маяковского, 64</t>
  </si>
  <si>
    <t>Город Магнитогорск, Менделеева, 5</t>
  </si>
  <si>
    <t>Город Магнитогорск, Менделеева, 5, корпус 1</t>
  </si>
  <si>
    <t>Город Магнитогорск, Менделеева, 6а</t>
  </si>
  <si>
    <t>Город Магнитогорск, Менделеева, 9</t>
  </si>
  <si>
    <t>Город Магнитогорск, Менделеева, 9, корпус 1</t>
  </si>
  <si>
    <t>Город Магнитогорск, Менделеева, 16</t>
  </si>
  <si>
    <t>Город Магнитогорск, Менделеева, 18, корпус 1</t>
  </si>
  <si>
    <t>Город Магнитогорск, Менделеева, 19, корпус 1</t>
  </si>
  <si>
    <t>Город Магнитогорск, Менделеева, 20, корпус 1</t>
  </si>
  <si>
    <t>Город Магнитогорск, Менделеева, 21</t>
  </si>
  <si>
    <t>Город Магнитогорск, Менделеева, 23</t>
  </si>
  <si>
    <t>Город Магнитогорск, Мичурина, 1а</t>
  </si>
  <si>
    <t>Город Магнитогорск, Московская, 32</t>
  </si>
  <si>
    <t>Город Магнитогорск, Московская, 35</t>
  </si>
  <si>
    <t>Город Магнитогорск, Московская, 43</t>
  </si>
  <si>
    <t>Город Магнитогорск, Московская, 48</t>
  </si>
  <si>
    <t>Город Магнитогорск, Московская, 77</t>
  </si>
  <si>
    <t>Город Магнитогорск, Московская, 83</t>
  </si>
  <si>
    <t>Город Магнитогорск, Нестерова, 15</t>
  </si>
  <si>
    <t>Город Магнитогорск, Нестерова, 17</t>
  </si>
  <si>
    <t>Город Магнитогорск, Николая Шишка, 28, корпус 1</t>
  </si>
  <si>
    <t>Город Магнитогорск, Николая Шишка, 32, корпус 1</t>
  </si>
  <si>
    <t>Город Магнитогорск, Октябрьская, 2</t>
  </si>
  <si>
    <t>Город Магнитогорск, Октябрьская, 8</t>
  </si>
  <si>
    <t>Город Магнитогорск, Октябрьская, 21, корпус 1</t>
  </si>
  <si>
    <t>Город Магнитогорск, Октябрьская, 23, корпус 1</t>
  </si>
  <si>
    <t>Город Магнитогорск, Панькова, 20</t>
  </si>
  <si>
    <t>Город Магнитогорск, Панькова, 22</t>
  </si>
  <si>
    <t>Город Магнитогорск, Панькова, 23</t>
  </si>
  <si>
    <t>Город Магнитогорск, Первомайская, 17</t>
  </si>
  <si>
    <t>Город Магнитогорск, Первомайская, 19</t>
  </si>
  <si>
    <t>Город Магнитогорск, Первомайская, 19, корпус 1</t>
  </si>
  <si>
    <t>Город Магнитогорск, Писарева, 26, корпус 1</t>
  </si>
  <si>
    <t>Город Магнитогорск, Проселочная, 22</t>
  </si>
  <si>
    <t>Город Магнитогорск, Разина, 3</t>
  </si>
  <si>
    <t>Город Магнитогорск, Разина, 7</t>
  </si>
  <si>
    <t>Город Магнитогорск, Разина, 13, корпус 1</t>
  </si>
  <si>
    <t>Город Магнитогорск, переулок Ржевского, 9</t>
  </si>
  <si>
    <t>Город Магнитогорск, Рубинштейна, 3</t>
  </si>
  <si>
    <t>Город Магнитогорск, Рубинштейна, 5</t>
  </si>
  <si>
    <t>Город Магнитогорск, Салтыкова-Щедрина, 11</t>
  </si>
  <si>
    <t>Город Магнитогорск, Салтыкова-Щедрина, 19</t>
  </si>
  <si>
    <t>Город Магнитогорск, Советская, 35</t>
  </si>
  <si>
    <t>Город Магнитогорск, Строителей, 26</t>
  </si>
  <si>
    <t>Город Магнитогорск, Строителей, 27</t>
  </si>
  <si>
    <t>Город Магнитогорск, Строителей, 29</t>
  </si>
  <si>
    <t>Город Магнитогорск, Строителей, 37, корпус 1</t>
  </si>
  <si>
    <t>Город Магнитогорск, Строителей, 58, корпус 1</t>
  </si>
  <si>
    <t>Город Магнитогорск, Тимирязева, 28</t>
  </si>
  <si>
    <t>Город Магнитогорск, Тимирязева, 33</t>
  </si>
  <si>
    <t>Город Магнитогорск, Тимирязева, 35</t>
  </si>
  <si>
    <t>Город Магнитогорск, Тимирязева, 38</t>
  </si>
  <si>
    <t>Город Магнитогорск, Тимирязева, 40</t>
  </si>
  <si>
    <t>Город Магнитогорск, Тимирязева, 51</t>
  </si>
  <si>
    <t>Город Магнитогорск, Уральская, 26</t>
  </si>
  <si>
    <t>Город Магнитогорск, Уральская, 30</t>
  </si>
  <si>
    <t>Город Магнитогорск, Уральская, 32</t>
  </si>
  <si>
    <t>Город Магнитогорск, Уральская, 34</t>
  </si>
  <si>
    <t>Город Магнитогорск, Уральская, 35</t>
  </si>
  <si>
    <t>Город Магнитогорск, Уральская, 45</t>
  </si>
  <si>
    <t>Город Магнитогорск, Уральская, 45, корпус 1</t>
  </si>
  <si>
    <t>Город Магнитогорск, Уральская, 47</t>
  </si>
  <si>
    <t>Город Магнитогорск, Уральская, 49</t>
  </si>
  <si>
    <t>Город Магнитогорск, Уральская, 56</t>
  </si>
  <si>
    <t>Город Магнитогорск, Уральская, 60</t>
  </si>
  <si>
    <t>Город Магнитогорск, Уральская, 60, корпус 1</t>
  </si>
  <si>
    <t>Город Магнитогорск, Уральская, 62</t>
  </si>
  <si>
    <t>Город Магнитогорск, Уральская, 62, корпус 1</t>
  </si>
  <si>
    <t>Город Магнитогорск, Уральская, 64</t>
  </si>
  <si>
    <t>Город Магнитогорск, Уральская, 64, корпус 1</t>
  </si>
  <si>
    <t>Город Магнитогорск, Уральская, 67</t>
  </si>
  <si>
    <t>Город Магнитогорск, Урицкого, 3</t>
  </si>
  <si>
    <t>Город Магнитогорск, Ушакова, 61</t>
  </si>
  <si>
    <t>Город Магнитогорск, Ушакова, 73</t>
  </si>
  <si>
    <t>Город Магнитогорск, Фадеева, 10</t>
  </si>
  <si>
    <t>Город Магнитогорск, Фадеева, 14</t>
  </si>
  <si>
    <t>Город Магнитогорск, Фадеева, 18</t>
  </si>
  <si>
    <t>Город Магнитогорск, Фрунзе, 19</t>
  </si>
  <si>
    <t>Город Магнитогорск, Фрунзе, 17</t>
  </si>
  <si>
    <t>Город Магнитогорск, Фрунзе, 28</t>
  </si>
  <si>
    <t>Город Магнитогорск, Фрунзе, 30</t>
  </si>
  <si>
    <t>Город Магнитогорск, Фрунзе, 32</t>
  </si>
  <si>
    <t>Город Магнитогорск, Фрунзе, 34</t>
  </si>
  <si>
    <t>Город Магнитогорск, Цементная, 22</t>
  </si>
  <si>
    <t>Город Магнитогорск, Чапаева, 4</t>
  </si>
  <si>
    <t>Город Магнитогорск, Чапаева, 5</t>
  </si>
  <si>
    <t>Город Магнитогорск, Чапаева, 8</t>
  </si>
  <si>
    <t>Город Магнитогорск, Чайковского, 41</t>
  </si>
  <si>
    <t>Город Магнитогорск, Чайковского, 43</t>
  </si>
  <si>
    <t>Город Магнитогорск, Чайковского, 45</t>
  </si>
  <si>
    <t>Город Магнитогорск, Чайковского, 53</t>
  </si>
  <si>
    <t>Город Магнитогорск, Чайковского, 62</t>
  </si>
  <si>
    <t>Город Магнитогорск, Чайковского, 63</t>
  </si>
  <si>
    <t>Город Магнитогорск, Чайковского, 64</t>
  </si>
  <si>
    <t>Город Магнитогорск, Чайковского, 64/а</t>
  </si>
  <si>
    <t>Город Магнитогорск, Чайковского, 76</t>
  </si>
  <si>
    <t>Город Магнитогорск, Чайковского, 78</t>
  </si>
  <si>
    <t>Город Магнитогорск, переулок Пекинский, 27</t>
  </si>
  <si>
    <t>Город Верхнеуральск, Октябрьская, 185</t>
  </si>
  <si>
    <t>Город Верхнеуральск, Мира, 166</t>
  </si>
  <si>
    <t>Город Верхнеуральск, Ленина, 83</t>
  </si>
  <si>
    <t>Город Верхнеуральск, Ленина, 87</t>
  </si>
  <si>
    <t>Город Коркино, проспект Горняков, 19</t>
  </si>
  <si>
    <t>Город Коркино, проспект Горняков, 21</t>
  </si>
  <si>
    <t>Город Коркино, Калинина, 23</t>
  </si>
  <si>
    <t>Город Коркино, проспект Горняков, 6</t>
  </si>
  <si>
    <t>Город Озерск, проспект Ленина, 72</t>
  </si>
  <si>
    <t>Город Озерск, проспект Ленина, 80</t>
  </si>
  <si>
    <t>Город Озерск, проспект Победы, 28</t>
  </si>
  <si>
    <t>Город Озерск, проспект Победы, 33</t>
  </si>
  <si>
    <t>Город Озерск, проспект Победы, 34</t>
  </si>
  <si>
    <t>Город Озерск, проспект Победы, 37</t>
  </si>
  <si>
    <t>Город Озерск, проспект Победы, 55</t>
  </si>
  <si>
    <t>Город Озерск, Кирова, 4</t>
  </si>
  <si>
    <t>Город Озерск, Менделеева, 15</t>
  </si>
  <si>
    <t>Город Озерск, Мира, 3</t>
  </si>
  <si>
    <t>Город Озерск, Мира, 38</t>
  </si>
  <si>
    <t>Город Озерск, Пушкина, 26</t>
  </si>
  <si>
    <t>Город Озерск, Свердлова, 45</t>
  </si>
  <si>
    <t>Город Озерск, Свердлова, 47</t>
  </si>
  <si>
    <t>Город Озерск, Советская, 20</t>
  </si>
  <si>
    <t>Город Озерск, Советская, 23</t>
  </si>
  <si>
    <t>Город Озерск, Студенческая, 18</t>
  </si>
  <si>
    <t>Город Озерск, Трудящихся, 1</t>
  </si>
  <si>
    <t>Город Озерск, Трудящихся, 5</t>
  </si>
  <si>
    <t>Город Озерск, Трудящихся, 7</t>
  </si>
  <si>
    <t>Город Озерск, Трудящихся, 10</t>
  </si>
  <si>
    <t>Город Озерск, Трудящихся, 21</t>
  </si>
  <si>
    <t>Город Озерск, Трудящихся, 28</t>
  </si>
  <si>
    <t>Город Озерск, Южная, 6</t>
  </si>
  <si>
    <t>Поселок Новогорный, Ленина, 19</t>
  </si>
  <si>
    <t>Город Южноуральск, Ленина, 15</t>
  </si>
  <si>
    <t>Город Южноуральск, Ленина, 17</t>
  </si>
  <si>
    <t>Город Южноуральск, Ленина, 19</t>
  </si>
  <si>
    <t>Город Южноуральск, Ленина, 37</t>
  </si>
  <si>
    <t>Город Южноуральск, Ленина, 39</t>
  </si>
  <si>
    <t>Поселок Ясные Поляны, Ленина, 9</t>
  </si>
  <si>
    <t>Село Бобровка, 4 квартал, 3</t>
  </si>
  <si>
    <t>Рабочий поселок Кропачево, Пушкина, 53</t>
  </si>
  <si>
    <t>Рабочий поселок Кропачево, Пушкина, 55</t>
  </si>
  <si>
    <t>Рабочий поселок Кропачево, Свердлова, 80</t>
  </si>
  <si>
    <t>Поселок Мирный, Школьная, 12</t>
  </si>
  <si>
    <t>Поселок Мирный, Школьная, 14</t>
  </si>
  <si>
    <t>Поселок Полевой, Центральная, 9</t>
  </si>
  <si>
    <t>Поселок Полетаево, Пионерская, 18</t>
  </si>
  <si>
    <t>Поселок Саргазы, Мира, 6</t>
  </si>
  <si>
    <t>Поселок Саргазы, Мира, 7</t>
  </si>
  <si>
    <t>Поселок Саргазы, Мира, 9</t>
  </si>
  <si>
    <t>Село Долгодеревенское, 1 Мая, 145</t>
  </si>
  <si>
    <t>Село Долгодеревенское, Ленина, 2</t>
  </si>
  <si>
    <t>Село Долгодеревенское, 1 Мая, 133</t>
  </si>
  <si>
    <t>Село Долгодеревенское, 1 Мая, 133а</t>
  </si>
  <si>
    <t>Итого по Аргаяшскому муниципальному району</t>
  </si>
  <si>
    <t>Поселок Тимирязевский, 8 Марта, 12</t>
  </si>
  <si>
    <t>Поселок Тимирязевский, Тимирязева, 6</t>
  </si>
  <si>
    <t>Село Варламово, Ленина, 75</t>
  </si>
  <si>
    <t>Село Филимоново, 8 Марта, 2</t>
  </si>
  <si>
    <t>Город Усть-Катав, Ленина, 30</t>
  </si>
  <si>
    <t>Город Усть-Катав, Ленина, 31</t>
  </si>
  <si>
    <t>Город Усть-Катав, Ленина, 33</t>
  </si>
  <si>
    <t>Город Усть-Катав, Ленина, 36</t>
  </si>
  <si>
    <t>Город Усть-Катав, Ленина, 37</t>
  </si>
  <si>
    <t>Город Усть-Катав, Ленина, 41</t>
  </si>
  <si>
    <t>Город Усть-Катав, Ленина, 43</t>
  </si>
  <si>
    <t>Город Усть-Катав, Ленина, 45</t>
  </si>
  <si>
    <t>Город Усть-Катав, Рабочая, 28</t>
  </si>
  <si>
    <t>Город Усть-Катав, Социалистическая, 25</t>
  </si>
  <si>
    <t>Город Магнитогорск, Достоевского, 32, корпус А</t>
  </si>
  <si>
    <t>Город Магнитогорск, Салтыкова-Щедрина, 15</t>
  </si>
  <si>
    <t>Город Магнитогорск, Чайковского, 61</t>
  </si>
  <si>
    <t>Город Кыштым, Калинина, 154</t>
  </si>
  <si>
    <t>Город Кыштым, Ленина, 22а</t>
  </si>
  <si>
    <t>Город Кыштым, Ленина, 22б</t>
  </si>
  <si>
    <t>Город Кыштым, Ленина, 22в</t>
  </si>
  <si>
    <t>Город Кыштым, Ленина, 29</t>
  </si>
  <si>
    <t>Город Кыштым, Ленина, 33</t>
  </si>
  <si>
    <t>Город Кыштым, Ленина, 35</t>
  </si>
  <si>
    <t>Город Кыштым, Ленина, 37</t>
  </si>
  <si>
    <t>Город Кыштым, Огнеупорная, 14</t>
  </si>
  <si>
    <t>Город Кыштым, Победы, 1</t>
  </si>
  <si>
    <t>Город Кыштым, Победы, 2</t>
  </si>
  <si>
    <t>Город Кыштым, Свердлова, 133а</t>
  </si>
  <si>
    <t>Город Кыштым, Свердлова, 92</t>
  </si>
  <si>
    <t>Город Кыштым, Челюскинцев, 43</t>
  </si>
  <si>
    <t>Город Кыштым, Челюскинцев, 45</t>
  </si>
  <si>
    <t>Город Кыштым, Челюскинцев, 47</t>
  </si>
  <si>
    <t>Город Кыштым, Челюскинцев, 61</t>
  </si>
  <si>
    <t>Поселок Тайгинка, Мира, 4</t>
  </si>
  <si>
    <t>Поселок Тайгинка, Мира, 8</t>
  </si>
  <si>
    <t>Поселок Тайгинка, Мира, 11</t>
  </si>
  <si>
    <t>Поселок Тайгинка, Мира, 12</t>
  </si>
  <si>
    <t>Поселок Тайгинка, Мира, 14</t>
  </si>
  <si>
    <t>Поселок Тайгинка, переулок Поселковый, 3</t>
  </si>
  <si>
    <t>Поселок Тайгинка, Тайгинская, 2</t>
  </si>
  <si>
    <t>Поселок Тайгинка, Тайгинская, 4</t>
  </si>
  <si>
    <t>Поселок Увильды, Набережная, 1</t>
  </si>
  <si>
    <t>Поселок Увильды, Набережная, 2</t>
  </si>
  <si>
    <t>Город Магнитогорск, Корсикова, 17а</t>
  </si>
  <si>
    <t>Город Магнитогорск, Корсикова, 23а</t>
  </si>
  <si>
    <t>Город Магнитогорск, Лесная, 2а</t>
  </si>
  <si>
    <t>Город Магнитогорск, Лесная, 8а</t>
  </si>
  <si>
    <t>Город Магнитогорск, Московская, 42а</t>
  </si>
  <si>
    <t>Город Снежинск, 40 лет Октября, 1</t>
  </si>
  <si>
    <t>Город Снежинск, 40 лет Октября, 2</t>
  </si>
  <si>
    <t>Город Снежинск, 40 лет Октября, 3</t>
  </si>
  <si>
    <t>Город Снежинск, 40 лет Октября, 4</t>
  </si>
  <si>
    <t>Город Снежинск, 40 лет Октября, 5</t>
  </si>
  <si>
    <t>Город Снежинск, 40 лет Октября, 6</t>
  </si>
  <si>
    <t>Город Снежинск, 40 лет Октября, 8</t>
  </si>
  <si>
    <t>Город Снежинск, 40 лет Октября, 9</t>
  </si>
  <si>
    <t>Город Снежинск, 40 лет Октября, 10</t>
  </si>
  <si>
    <t>Город Снежинск, 40 лет Октября, 14</t>
  </si>
  <si>
    <t>Город Снежинск, 40 лет Октября, 17</t>
  </si>
  <si>
    <t>Город Снежинск, Васильева, 2</t>
  </si>
  <si>
    <t>Город Снежинск, Васильева, 6</t>
  </si>
  <si>
    <t>Город Снежинск, Васильева, 10</t>
  </si>
  <si>
    <t>Город Снежинск, Васильева, 14</t>
  </si>
  <si>
    <t>Город Снежинск, Зеленая, 4</t>
  </si>
  <si>
    <t>Город Снежинск, Ленина, 4</t>
  </si>
  <si>
    <t>Город Снежинск, Сосновая, 9</t>
  </si>
  <si>
    <t>Город Снежинск, Сосновая, 11</t>
  </si>
  <si>
    <t>Город Снежинск, Строителей, 3</t>
  </si>
  <si>
    <t>Город Снежинск, Чапаева, 24</t>
  </si>
  <si>
    <t>Город Снежинск, Чапаева, 26</t>
  </si>
  <si>
    <t>Город Снежинск, Южная, 19</t>
  </si>
  <si>
    <t>Город Снежинск, Южная, 27</t>
  </si>
  <si>
    <t>Город Снежинск, Южная, 29</t>
  </si>
  <si>
    <t>Город Снежинск, Южная, 31</t>
  </si>
  <si>
    <t>Город Трехгорный, Карла Маркса, 32</t>
  </si>
  <si>
    <t>Город Трехгорный, Карла Маркса, 36</t>
  </si>
  <si>
    <t>Город Трехгорный, Карла Маркса, 43</t>
  </si>
  <si>
    <t>Город Трехгорный, Карла Маркса, 45</t>
  </si>
  <si>
    <t>Город Трехгорный, Кирова, 7</t>
  </si>
  <si>
    <t>Город Трехгорный, Кирова, 23</t>
  </si>
  <si>
    <t>Город Трехгорный, Кирова, 25</t>
  </si>
  <si>
    <t>Город Трехгорный, Мира, 11</t>
  </si>
  <si>
    <t>Город Трехгорный, Мира, 13</t>
  </si>
  <si>
    <t>Город Трехгорный, Володина, 8</t>
  </si>
  <si>
    <t>Город Трехгорный, Володина, 12</t>
  </si>
  <si>
    <t>Город Трехгорный, Калинина, 6</t>
  </si>
  <si>
    <t>Город Трехгорный, Калинина, 12</t>
  </si>
  <si>
    <t>Город Трехгорный, Советская, 6</t>
  </si>
  <si>
    <t>Город Троицк, проспект Строителей, 15</t>
  </si>
  <si>
    <t>Город Троицк, Зеленая, 6</t>
  </si>
  <si>
    <t>Город Троицк, имени А.М. Климова, 40</t>
  </si>
  <si>
    <t>Город Троицк, имени А.М. Климова, 44</t>
  </si>
  <si>
    <t>Город Троицк, имени А.М. Климова, 46</t>
  </si>
  <si>
    <t>Город Троицк, имени А.М. Климова, 48</t>
  </si>
  <si>
    <t>Город Троицк, имени Т.Д. Дерибаса, 10</t>
  </si>
  <si>
    <t>Город Троицк, имени Т.Д. Дерибаса, 10, корпус а</t>
  </si>
  <si>
    <t>Город Троицк, имени Т.Д. Дерибаса, 12</t>
  </si>
  <si>
    <t>Город Чебаркуль, Электростальская, 36а</t>
  </si>
  <si>
    <t>Город Чебаркуль, Ленина, 4</t>
  </si>
  <si>
    <t>Город Чебаркуль, Ленина, 14</t>
  </si>
  <si>
    <t>Город Чебаркуль, Ленина, 22а</t>
  </si>
  <si>
    <t>Город Чебаркуль, Ленина, 38</t>
  </si>
  <si>
    <t>Город Чебаркуль, Ленина, 26а</t>
  </si>
  <si>
    <t>Город Чебаркуль, Мира, 18а</t>
  </si>
  <si>
    <t>Город Чебаркуль, 8 Марта, 22</t>
  </si>
  <si>
    <t>Город Чебаркуль, 9 мая, 14</t>
  </si>
  <si>
    <t>Город Чебаркуль, 9 мая, 16</t>
  </si>
  <si>
    <t>Город Чебаркуль, 9 мая, 10</t>
  </si>
  <si>
    <t>Город Чебаркуль, Калинина, 1</t>
  </si>
  <si>
    <t>Город Чебаркуль, Калинина, 5</t>
  </si>
  <si>
    <t>Город Чебаркуль, Калинина, 5а</t>
  </si>
  <si>
    <t>Город Чебаркуль, Ленина, 2</t>
  </si>
  <si>
    <t>Город Чебаркуль, Ленина, 6</t>
  </si>
  <si>
    <t>Город Чебаркуль, Ленина, 8</t>
  </si>
  <si>
    <t>Город Чебаркуль, Ленина, 10</t>
  </si>
  <si>
    <t>Город Чебаркуль, Ленина, 13</t>
  </si>
  <si>
    <t>Город Чебаркуль, Ленина, 17а</t>
  </si>
  <si>
    <t>Город Чебаркуль, Ленина, 19</t>
  </si>
  <si>
    <t>Город Чебаркуль, Ленина, 23</t>
  </si>
  <si>
    <t>Город Чебаркуль, Ленина, 30</t>
  </si>
  <si>
    <t>Город Чебаркуль, Мира, 3</t>
  </si>
  <si>
    <t>Город Чебаркуль, Мира, 16</t>
  </si>
  <si>
    <t>Город Чебаркуль, Электростальская, 30</t>
  </si>
  <si>
    <t>Город Чебаркуль, Электростальская, 36</t>
  </si>
  <si>
    <t>Город Челябинск, переулок Артиллерийский, 4</t>
  </si>
  <si>
    <t>Город Челябинск, переулок Островского, 10а</t>
  </si>
  <si>
    <t>Город Челябинск, Суворова (Новосинеглазово), 6</t>
  </si>
  <si>
    <t>Город Челябинск, Челябинская (Новосинеглазово), 6</t>
  </si>
  <si>
    <t>Город Челябинск, Поселок Мясокомбината, 10</t>
  </si>
  <si>
    <t>Город Челябинск, Поселок Мясокомбината, 11</t>
  </si>
  <si>
    <t>Город Челябинск, Поселок Мясокомбината, 14</t>
  </si>
  <si>
    <t>Город Челябинск, Поселок Мясокомбината, 5</t>
  </si>
  <si>
    <t>Город Челябинск, проспект Ленина, 12</t>
  </si>
  <si>
    <t>Город Челябинск, проспект Ленина, 14</t>
  </si>
  <si>
    <t>Город Челябинск, проспект Ленина, 20</t>
  </si>
  <si>
    <t>Город Челябинск, проспект Ленина, 22</t>
  </si>
  <si>
    <t>Город Челябинск, проспект Ленина, 26</t>
  </si>
  <si>
    <t>Город Челябинск, проспект Ленина, 31</t>
  </si>
  <si>
    <t>Город Челябинск, проспект Ленина, 47</t>
  </si>
  <si>
    <t>Город Челябинск, проспект Ленина, 48</t>
  </si>
  <si>
    <t>Город Челябинск, проспект Ленина, 49</t>
  </si>
  <si>
    <t>Город Челябинск, проспект Ленина, 61</t>
  </si>
  <si>
    <t>Город Челябинск, проспект Ленина, 62</t>
  </si>
  <si>
    <t>Город Челябинск, проспект Ленина, 63</t>
  </si>
  <si>
    <t>Город Челябинск, проспект Победы, 125</t>
  </si>
  <si>
    <t>Город Челябинск, проспект Победы, 127</t>
  </si>
  <si>
    <t>Город Челябинск, проспект Победы, 131</t>
  </si>
  <si>
    <t>Город Челябинск, проспект Победы, 132</t>
  </si>
  <si>
    <t>Город Челябинск, проспект Победы, 139</t>
  </si>
  <si>
    <t>Город Челябинск, проспект Победы, 152</t>
  </si>
  <si>
    <t>Город Челябинск, проспект Победы, 166</t>
  </si>
  <si>
    <t>Город Челябинск, проспект Победы, 170</t>
  </si>
  <si>
    <t>Город Челябинск, проспект Победы, 171</t>
  </si>
  <si>
    <t>Город Челябинск, проспект Свердловский, 19</t>
  </si>
  <si>
    <t>Город Челябинск, проспект Свердловский, 24а</t>
  </si>
  <si>
    <t>Город Челябинск, проспект Свердловский, 25</t>
  </si>
  <si>
    <t>Город Челябинск, проспект Свердловский, 71</t>
  </si>
  <si>
    <t>Город Челябинск, тракт Троицкий, 42а</t>
  </si>
  <si>
    <t>Город Челябинск, тракт Троицкий, 46а</t>
  </si>
  <si>
    <t>Село Агаповка, Первомайская, 35</t>
  </si>
  <si>
    <t>Поселок Первомайский, Набережная, 14</t>
  </si>
  <si>
    <t>Деревня Дербишева, Плановая, 17</t>
  </si>
  <si>
    <t>Поселок Ишалино, Школьная, 9</t>
  </si>
  <si>
    <t>Село Байрамгулово, Титова, 38</t>
  </si>
  <si>
    <t>Село Кулуево, Комсомольская, 6/а</t>
  </si>
  <si>
    <t>Село Кулуево, Советская, 23</t>
  </si>
  <si>
    <t>Город Аша, Маяковского, 1</t>
  </si>
  <si>
    <t>Город Аша, Маяковского, 5</t>
  </si>
  <si>
    <t>Город Аша, Озимина, 15</t>
  </si>
  <si>
    <t>Город Аша, Озимина, 24</t>
  </si>
  <si>
    <t>Город Аша, Озимина, 29</t>
  </si>
  <si>
    <t>Город Аша, Озимина, 35</t>
  </si>
  <si>
    <t>Город Аша, Советская, 13</t>
  </si>
  <si>
    <t>Город Аша, Советская, 15</t>
  </si>
  <si>
    <t>Город Аша, Советская, 21</t>
  </si>
  <si>
    <t>Город Аша, Советская, 23</t>
  </si>
  <si>
    <t>Город Аша, Толстого, 5</t>
  </si>
  <si>
    <t>Город Сим, 40 лет Октября, 17</t>
  </si>
  <si>
    <t>Город Сим, Гузакова, 13</t>
  </si>
  <si>
    <t>Город Сим, Давыдова, 1</t>
  </si>
  <si>
    <t>Город Сим, Давыдова, 8</t>
  </si>
  <si>
    <t>Город Миньяр, Захарычев бугор, 2</t>
  </si>
  <si>
    <t>Город Миньяр, Захарычев бугор, 4</t>
  </si>
  <si>
    <t>Рабочий поселок Кропачево, Пушкина, 57</t>
  </si>
  <si>
    <t>Поселок Новобатурино, Центральная, 16</t>
  </si>
  <si>
    <t>Село Коелга, Мира, 30</t>
  </si>
  <si>
    <t>Село Коелга, Заречная, 4</t>
  </si>
  <si>
    <t>Село Еманжелинка, Лесная, 2</t>
  </si>
  <si>
    <t>Село Еманжелинка, Лесная, 4</t>
  </si>
  <si>
    <t>Село Еманжелинка, Лесная, 8</t>
  </si>
  <si>
    <t>Город Карталы, Орджоникидзе, 13</t>
  </si>
  <si>
    <t>Город Карталы, Орджоникидзе, 11</t>
  </si>
  <si>
    <t>Город Карталы, Ленина, 38</t>
  </si>
  <si>
    <t>Город Карталы, Ленина, 52</t>
  </si>
  <si>
    <t>Город Карталы, Пушкина, 6</t>
  </si>
  <si>
    <t>Рабочий поселок Вишневогорск, Победы, 2</t>
  </si>
  <si>
    <t>Рабочий поселок Вишневогорск, Пионерская, 17</t>
  </si>
  <si>
    <t>Рабочий поселок Вишневогорск, Советская, 65</t>
  </si>
  <si>
    <t>Город Касли, Декабристов, 144</t>
  </si>
  <si>
    <t>Город Касли, Лобашова, 144</t>
  </si>
  <si>
    <t>Город Катав-Ивановск, Караваева, 44</t>
  </si>
  <si>
    <t>Город Коркино, проспект Горняков, 10</t>
  </si>
  <si>
    <t>Город Коркино, проспект Горняков, 14</t>
  </si>
  <si>
    <t>Город Куса, Ленина, 9</t>
  </si>
  <si>
    <t>Город Куса, Ленина, 5</t>
  </si>
  <si>
    <t>Поселок Остроленский, Молодежная, 1</t>
  </si>
  <si>
    <t>Село Каракульское, Восточная, 11</t>
  </si>
  <si>
    <t>Село Октябрьское, Ниатбакова, 4</t>
  </si>
  <si>
    <t>Город Пласт, Спартака, 95</t>
  </si>
  <si>
    <t>Город Пласт, Спартака, 97</t>
  </si>
  <si>
    <t>Город Пласт, Спартака, 112</t>
  </si>
  <si>
    <t>Город Пласт, Спартака, 130</t>
  </si>
  <si>
    <t>Город Пласт, Чайковского, 1</t>
  </si>
  <si>
    <t>Город Пласт, Чайковского, 2</t>
  </si>
  <si>
    <t>Город Пласт, Чайковского, 3</t>
  </si>
  <si>
    <t>Город Пласт, Чайковского, 4</t>
  </si>
  <si>
    <t>Город Пласт, Черняховского, 1</t>
  </si>
  <si>
    <t>Город Пласт, Черняховского, 5</t>
  </si>
  <si>
    <t>Город Пласт, Черняховского, 7</t>
  </si>
  <si>
    <t>Село Борисовка, 8 Марта, 10</t>
  </si>
  <si>
    <t>Поселок Увельский, Газеты Правда, 19</t>
  </si>
  <si>
    <t>Поселок Увельский, Мельничная, 16</t>
  </si>
  <si>
    <t>Поселок Увельский, Сафонова, 8</t>
  </si>
  <si>
    <t>Поселок Увельский, Южная, 9</t>
  </si>
  <si>
    <t>Село Кичигино, Крылова, 12</t>
  </si>
  <si>
    <t>Село Кичигино, Крылова, 16</t>
  </si>
  <si>
    <t>Село Рождественка, Мира, 1</t>
  </si>
  <si>
    <t>Село Рождественка, Победы, 2</t>
  </si>
  <si>
    <t>Село Ларино, Мира, 2</t>
  </si>
  <si>
    <t>Село Ларино, Садовая, 5</t>
  </si>
  <si>
    <t>Село Ларино, Тополиная, 5</t>
  </si>
  <si>
    <t>Село Ларино, Сокольная, 4</t>
  </si>
  <si>
    <t>Село Ларино, Сокольная, 6</t>
  </si>
  <si>
    <t>Город Верхний Уфалей, Ленина, 1</t>
  </si>
  <si>
    <t>Город Верхний Уфалей, Маяковского, 20</t>
  </si>
  <si>
    <t>Город Верхний Уфалей, Худякова, 9</t>
  </si>
  <si>
    <t>Город Златоуст, проспект Мира, 18</t>
  </si>
  <si>
    <t>Город Златоуст, имени Карла Маркса, 24</t>
  </si>
  <si>
    <t>Город Златоуст, имени Карла Маркса, 37</t>
  </si>
  <si>
    <t>Город Златоуст, Тесьминская 2-я, 72</t>
  </si>
  <si>
    <t>Город Златоуст, Тесьминская 2-я, 111</t>
  </si>
  <si>
    <t>Город Златоуст, 50-летия Октября, 11</t>
  </si>
  <si>
    <t>Город Златоуст, 50-летия Октября, 20</t>
  </si>
  <si>
    <t>Город Златоуст, Дворцовая, 14</t>
  </si>
  <si>
    <t>Город Златоуст, Косотурская, 2</t>
  </si>
  <si>
    <t>Город Златоуст, имени Братьев Пудовкиных, 4</t>
  </si>
  <si>
    <t>Город Златоуст, Тесьминская 2-я, 70</t>
  </si>
  <si>
    <t>Город Миасс, 8 Марта, 175</t>
  </si>
  <si>
    <t>Город Озерск, проспект Ленина, 76</t>
  </si>
  <si>
    <t>Город Озерск, проспект Победы, 9</t>
  </si>
  <si>
    <t>Город Озерск, проспект Победы, 15</t>
  </si>
  <si>
    <t>Город Озерск, проспект Победы, 21</t>
  </si>
  <si>
    <t>Город Озерск, проспект Победы, 43</t>
  </si>
  <si>
    <t>Город Озерск, проспект Победы, 52</t>
  </si>
  <si>
    <t>Город Озерск, проспект Победы, 53</t>
  </si>
  <si>
    <t>Город Озерск, Лермонтова, 15</t>
  </si>
  <si>
    <t>Город Озерск, Лермонтова, 17</t>
  </si>
  <si>
    <t>Город Озерск, Пушкина, 24</t>
  </si>
  <si>
    <t>Город Озерск, Советская, 21</t>
  </si>
  <si>
    <t>Город Озерск, Трудящихся, 6</t>
  </si>
  <si>
    <t>Город Озерск, Трудящихся, 33</t>
  </si>
  <si>
    <t>Поселок Бреды, Целинстрой, 4</t>
  </si>
  <si>
    <t>Рабочий поселок Красногорский, 40 лет Октября, 6</t>
  </si>
  <si>
    <t>Город Коркино, Маслова, 7</t>
  </si>
  <si>
    <t>Рабочий поселок Первомайский, Ленина, 12</t>
  </si>
  <si>
    <t>Рабочий поселок Первомайский, Пионерская, 3</t>
  </si>
  <si>
    <t>Рабочий поселок Первомайский, Победы, 10</t>
  </si>
  <si>
    <t>Рабочий поселок Первомайский, Победы, 12</t>
  </si>
  <si>
    <t>Рабочий поселок Первомайский, Победы, 3</t>
  </si>
  <si>
    <t>Рабочий поселок Роза, Победы, 49</t>
  </si>
  <si>
    <t>Рабочий поселок Роза, Победы, 53</t>
  </si>
  <si>
    <t>Рабочий поселок Роза, Российская, 14</t>
  </si>
  <si>
    <t>Рабочий поселок Роза, Солнечная, 1</t>
  </si>
  <si>
    <t>Город Куса, Советская, 22</t>
  </si>
  <si>
    <t>Город Куса, Советская, 24</t>
  </si>
  <si>
    <t>Рабочий поселок Магнитка, Спартака, 25</t>
  </si>
  <si>
    <t xml:space="preserve">Итого по Чесменскому  муниципальному  району  </t>
  </si>
  <si>
    <t>Итого по Челябинской области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</si>
  <si>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</si>
  <si>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</si>
  <si>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</si>
  <si>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</si>
  <si>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</si>
  <si>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</si>
  <si>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</si>
  <si>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</si>
  <si>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</si>
  <si>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</si>
  <si>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</si>
  <si>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</si>
  <si>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</si>
  <si>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</si>
  <si>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</si>
  <si>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</si>
  <si>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</si>
  <si>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</si>
  <si>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</si>
  <si>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</si>
  <si>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</si>
  <si>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</si>
  <si>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</si>
  <si>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</si>
  <si>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</si>
  <si>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</si>
  <si>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</si>
  <si>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</si>
  <si>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</si>
  <si>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</si>
  <si>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</si>
  <si>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</si>
  <si>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</si>
  <si>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</si>
  <si>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</si>
  <si>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</si>
  <si>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</si>
  <si>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</si>
  <si>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</si>
  <si>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</si>
  <si>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</si>
  <si>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</si>
  <si>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</si>
  <si>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</si>
  <si>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</si>
  <si>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</si>
  <si>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</si>
  <si>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</si>
  <si>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</si>
  <si>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</si>
  <si>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</si>
  <si>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</si>
  <si>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</si>
  <si>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</si>
  <si>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</si>
  <si>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</si>
  <si>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</si>
  <si>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</si>
  <si>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</si>
  <si>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</si>
  <si>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</si>
  <si>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</si>
  <si>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</si>
  <si>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</si>
  <si>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</si>
  <si>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</si>
  <si>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</si>
  <si>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</si>
  <si>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</si>
  <si>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</si>
  <si>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</si>
  <si>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</si>
  <si>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</si>
  <si>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</si>
  <si>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</si>
  <si>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</si>
  <si>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</si>
  <si>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</si>
  <si>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</si>
  <si>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</si>
  <si>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</si>
  <si>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</si>
  <si>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</si>
  <si>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</si>
  <si>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</si>
  <si>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</si>
  <si>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</si>
  <si>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</si>
  <si>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</si>
  <si>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</si>
  <si>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</si>
  <si>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</si>
  <si>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</si>
  <si>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</si>
  <si>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</si>
  <si>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</si>
  <si>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</si>
  <si>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</si>
  <si>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</si>
  <si>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</si>
  <si>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</si>
  <si>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</si>
  <si>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</si>
  <si>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</si>
  <si>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</si>
  <si>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</si>
  <si>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</si>
  <si>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</si>
  <si>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</si>
  <si>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</si>
  <si>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</si>
  <si>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</si>
  <si>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</si>
  <si>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</si>
  <si>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</si>
  <si>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</si>
  <si>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</si>
  <si>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</si>
  <si>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</si>
  <si>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</si>
  <si>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</si>
  <si>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</si>
  <si>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</si>
  <si>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</si>
  <si>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</si>
  <si>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</si>
  <si>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</si>
  <si>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</si>
  <si>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</si>
  <si>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</si>
  <si>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</si>
  <si>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</si>
  <si>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</si>
  <si>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</si>
  <si>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</si>
  <si>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</si>
  <si>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</si>
  <si>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</si>
  <si>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</si>
  <si>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</si>
  <si>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</si>
  <si>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</si>
  <si>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</si>
  <si>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</si>
  <si>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</si>
  <si>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</si>
  <si>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</si>
  <si>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</si>
  <si>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</si>
  <si>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</si>
  <si>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</si>
  <si>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</si>
  <si>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</si>
  <si>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</si>
  <si>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</si>
  <si>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</si>
  <si>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</si>
  <si>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</si>
  <si>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</si>
  <si>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</si>
  <si>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</si>
  <si>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</si>
  <si>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</si>
  <si>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</si>
  <si>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</si>
  <si>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</si>
  <si>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</si>
  <si>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</si>
  <si>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</si>
  <si>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</si>
  <si>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</si>
  <si>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</si>
  <si>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</si>
  <si>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</si>
  <si>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</si>
  <si>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</si>
  <si>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</si>
  <si>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</si>
  <si>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</si>
  <si>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</si>
  <si>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</si>
  <si>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</si>
  <si>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</si>
  <si>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</si>
  <si>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</si>
  <si>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</si>
  <si>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</si>
  <si>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</si>
  <si>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</si>
  <si>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</si>
  <si>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</si>
  <si>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</si>
  <si>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</si>
  <si>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</si>
  <si>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</si>
  <si>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</si>
  <si>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</si>
  <si>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</si>
  <si>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</si>
  <si>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</si>
  <si>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</si>
  <si>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</si>
  <si>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</si>
  <si>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</si>
  <si>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</si>
  <si>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</si>
  <si>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</si>
  <si>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</si>
  <si>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</si>
  <si>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</si>
  <si>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</si>
  <si>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</si>
  <si>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</si>
  <si>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</si>
  <si>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</si>
  <si>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</si>
  <si>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</si>
  <si>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</si>
  <si>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</si>
  <si>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</si>
  <si>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</si>
  <si>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</si>
  <si>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</si>
  <si>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</si>
  <si>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</si>
  <si>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</si>
  <si>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</si>
  <si>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</si>
  <si>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</si>
  <si>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</si>
  <si>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</si>
  <si>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</si>
  <si>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</si>
  <si>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</si>
  <si>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</si>
  <si>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</si>
  <si>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</si>
  <si>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</si>
  <si>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</si>
  <si>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</si>
  <si>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</si>
  <si>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</si>
  <si>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</si>
  <si>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</si>
  <si>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</si>
  <si>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</si>
  <si>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</si>
  <si>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</si>
  <si>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</si>
  <si>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</si>
  <si>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</si>
  <si>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</si>
  <si>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</si>
  <si>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</si>
  <si>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</si>
  <si>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</si>
  <si>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</si>
  <si>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</si>
  <si>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</si>
  <si>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</si>
  <si>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</si>
  <si>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</si>
  <si>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</si>
  <si>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</si>
  <si>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</si>
  <si>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</si>
  <si>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</si>
  <si>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</si>
  <si>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</si>
  <si>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</si>
  <si>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</si>
  <si>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</si>
  <si>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</si>
  <si>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</si>
  <si>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</si>
  <si>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</si>
  <si>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</si>
  <si>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</si>
  <si>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</si>
  <si>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</si>
  <si>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</si>
  <si>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</si>
  <si>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</si>
  <si>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</si>
  <si>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</si>
  <si>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</si>
  <si>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</si>
  <si>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</si>
  <si>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</si>
  <si>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</si>
  <si>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</si>
  <si>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</si>
  <si>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</si>
  <si>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</si>
  <si>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</si>
  <si>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</si>
  <si>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</si>
  <si>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</si>
  <si>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</si>
  <si>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</si>
  <si>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</si>
  <si>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</si>
  <si>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</si>
  <si>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</si>
  <si>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</si>
  <si>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</si>
  <si>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</si>
  <si>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</si>
  <si>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</si>
  <si>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</si>
  <si>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</si>
  <si>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</si>
  <si>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</si>
  <si>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</si>
  <si>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</si>
  <si>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</si>
  <si>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</si>
  <si>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</si>
  <si>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</si>
  <si>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</si>
  <si>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</si>
  <si>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</si>
  <si>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</si>
  <si>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</si>
  <si>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</si>
  <si>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</si>
  <si>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</si>
  <si>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</si>
  <si>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</si>
  <si>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</si>
  <si>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</si>
  <si>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</si>
  <si>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</si>
  <si>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</si>
  <si>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</si>
  <si>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</si>
  <si>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</si>
  <si>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</si>
  <si>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</si>
  <si>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</si>
  <si>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</si>
  <si>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</si>
  <si>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</si>
  <si>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</si>
  <si>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</si>
  <si>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</si>
  <si>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</si>
  <si>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</si>
  <si>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</si>
  <si>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</si>
  <si>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Итого по Златоустовскому городскому округу</t>
  </si>
  <si>
    <t>Город Троицк, имени Т.Д. Дерибаса, 22</t>
  </si>
  <si>
    <t>Город Троицк, Красноармейская, 26</t>
  </si>
  <si>
    <t>Город Троицк, Энергетиков, 1</t>
  </si>
  <si>
    <t>Город Южноуральск, Куйбышева, 10</t>
  </si>
  <si>
    <t>Город Южноуральск, Куйбышева, 22</t>
  </si>
  <si>
    <t>Город Южноуральск, Ленина, 20</t>
  </si>
  <si>
    <t>Город Южноуральск, Ленина, 23</t>
  </si>
  <si>
    <t>Город Южноуральск, Мира, 12</t>
  </si>
  <si>
    <t>Город Южноуральск, Парковая, 9</t>
  </si>
  <si>
    <t>Город Южноуральск, Пирогова, 34</t>
  </si>
  <si>
    <t>Город Аша, 40-летия Победы, 1</t>
  </si>
  <si>
    <t>Город Аша, 40-летия Победы, 3</t>
  </si>
  <si>
    <t>Город Аша, Кирова, 32</t>
  </si>
  <si>
    <t>Город Аша, Кирова, 52</t>
  </si>
  <si>
    <t>Город Аша, Краснофлотцев, 8</t>
  </si>
  <si>
    <t>Город Аша, Краснофлотцев, 10</t>
  </si>
  <si>
    <t>Город Аша, Ленина, 1</t>
  </si>
  <si>
    <t>Город Аша, Ленина, 3</t>
  </si>
  <si>
    <t>Город Аша, Ленина, 5</t>
  </si>
  <si>
    <t>Город Аша, Ленина, 6</t>
  </si>
  <si>
    <t>Город Аша, Ленина, 10</t>
  </si>
  <si>
    <t>Город Аша, Ленина, 14</t>
  </si>
  <si>
    <t>Город Аша, Ленина, 17</t>
  </si>
  <si>
    <t>Город Аша, Ленина, 26</t>
  </si>
  <si>
    <t>Город Аша, Ленина, 33</t>
  </si>
  <si>
    <t>Город Аша, Масленникова, 16</t>
  </si>
  <si>
    <t>Город Аша, Масленникова, 18</t>
  </si>
  <si>
    <t>Город Аша, Масленникова, 20</t>
  </si>
  <si>
    <t>Село Пустозерово, Северная, 45</t>
  </si>
  <si>
    <t>Город Магнитогорск, Строителей, 35, корпус 1</t>
  </si>
  <si>
    <t>Город Касли, Лобашова, 139</t>
  </si>
  <si>
    <t>Рабочий поселок Вишневогорск, Победы, 4</t>
  </si>
  <si>
    <t>Город Пласт, Чайковского, 2а</t>
  </si>
  <si>
    <t>Город Карабаш, Ватутина, 2</t>
  </si>
  <si>
    <t>Город Карабаш, Ватутина, 8</t>
  </si>
  <si>
    <t>Город Карабаш, Ватутина, 15</t>
  </si>
  <si>
    <t>Город Карабаш, Ленина, 34</t>
  </si>
  <si>
    <t>Город Карабаш, Красная звезда, 74</t>
  </si>
  <si>
    <t>Город Карабаш, Красная звезда, 76</t>
  </si>
  <si>
    <t>Город Карабаш, Техническая, 28</t>
  </si>
  <si>
    <t>Город Карабаш, Техническая, 30</t>
  </si>
  <si>
    <t>Город Копейск, Кожевникова, 37</t>
  </si>
  <si>
    <t>Город Копейск, Кожевникова, 41</t>
  </si>
  <si>
    <t>Город Копейск, Кожевникова, 43</t>
  </si>
  <si>
    <t>Город Копейск, Кожевникова, 45</t>
  </si>
  <si>
    <t>Город Копейск, Коммунистическая, 15</t>
  </si>
  <si>
    <t>Город Копейск, Коммунистическая, 16</t>
  </si>
  <si>
    <t>Город Копейск, Коммунистическая, 18</t>
  </si>
  <si>
    <t>Город Копейск, Коммунистическая, 21</t>
  </si>
  <si>
    <t>Город Копейск, Коммунистическая, 22</t>
  </si>
  <si>
    <t>Город Копейск, Коммунистическая, 24</t>
  </si>
  <si>
    <t>Город Копейск, Коммунистическая, 26</t>
  </si>
  <si>
    <t>Город Копейск, Культуры, 11</t>
  </si>
  <si>
    <t>Город Копейск, Культуры, 13</t>
  </si>
  <si>
    <t>Город Копейск, Ленина, 13</t>
  </si>
  <si>
    <t>Город Копейск, Ленина, 15</t>
  </si>
  <si>
    <t>Город Копейск, Ленина, 17</t>
  </si>
  <si>
    <t>Город Копейск, Ленина, 49</t>
  </si>
  <si>
    <t>Город Копейск, Ленина, 5</t>
  </si>
  <si>
    <t>Город Копейск, Лизы Чайкиной, 29</t>
  </si>
  <si>
    <t>Город Копейск, Лизы Чайкиной, 30</t>
  </si>
  <si>
    <t>Город Копейск, Лизы Чайкиной, 32</t>
  </si>
  <si>
    <t>Город Копейск, Луначарского, 27</t>
  </si>
  <si>
    <t>Город Копейск, Луначарского, 38</t>
  </si>
  <si>
    <t>Город Копейск, Мира, 35</t>
  </si>
  <si>
    <t>Город Копейск, Пузанова, 24</t>
  </si>
  <si>
    <t>Город Копейск, Митрушенко, 4</t>
  </si>
  <si>
    <t>Город Копейск, 16 лет Октября, 21</t>
  </si>
  <si>
    <t>Город Копейск, 16 лет Октября, 22</t>
  </si>
  <si>
    <t>Город Копейск, 19 Партсъезда, 3</t>
  </si>
  <si>
    <t>Город Копейск, 19 Партсъезда, 34</t>
  </si>
  <si>
    <t>Город Копейск, 19 Партсъезда, 42</t>
  </si>
  <si>
    <t>Город Копейск, 22 Партсъезда, 3</t>
  </si>
  <si>
    <t>Город Копейск, Голубцова, 27</t>
  </si>
  <si>
    <t>Город Кыштым, Боровая, 1</t>
  </si>
  <si>
    <t>Город Кыштым, Боровая, 3</t>
  </si>
  <si>
    <t>Город Кыштым, Боровая, 7</t>
  </si>
  <si>
    <t>Город Кыштым, Боровая, 9</t>
  </si>
  <si>
    <t>Город Кыштым, Боровая, 11</t>
  </si>
  <si>
    <t>Город Кыштым, Боровая, 12</t>
  </si>
  <si>
    <t>Город Кыштым, Боровая, 14</t>
  </si>
  <si>
    <t>Город Кыштым, Демина, 1</t>
  </si>
  <si>
    <t>Город Кыштым, Демина, 3</t>
  </si>
  <si>
    <t>Город Кыштым, Демина, 11а</t>
  </si>
  <si>
    <t>Город Кыштым, Демина, 5</t>
  </si>
  <si>
    <t>Город Кыштым, Демина, 9</t>
  </si>
  <si>
    <t>Город Кыштым, Дзержинского, 1</t>
  </si>
  <si>
    <t>Город Кыштым, Дзержинского, 2</t>
  </si>
  <si>
    <t>Город Кыштым, Дзержинского, 4</t>
  </si>
  <si>
    <t>Город Кыштым, Дзержинского, 5</t>
  </si>
  <si>
    <t>Город Кыштым, Карла Либкнехта, 109</t>
  </si>
  <si>
    <t>Город Кыштым, Карла Либкнехта, 113</t>
  </si>
  <si>
    <t>Город Кыштым, Металлистов, 8</t>
  </si>
  <si>
    <t>Город Кыштым, Металлистов, 10</t>
  </si>
  <si>
    <t>Город Кыштым, Металлистов, 12</t>
  </si>
  <si>
    <t>Город Кыштым, Юлии Ичевой, 150</t>
  </si>
  <si>
    <t>Город Кыштым, Юлии Ичевой, 183</t>
  </si>
  <si>
    <t>Город Магнитогорск, проспект Ленина, 54, корпус 1</t>
  </si>
  <si>
    <t>Город Магнитогорск, Лесная, 4а</t>
  </si>
  <si>
    <t>Город Магнитогорск, Пионерская, 21</t>
  </si>
  <si>
    <t>Город Магнитогорск, Пионерская, 22</t>
  </si>
  <si>
    <t>Город Магнитогорск, Пионерская, 23</t>
  </si>
  <si>
    <t>Город Магнитогорск, Пионерская, 24</t>
  </si>
  <si>
    <t>Город Магнитогорск, Пионерская, 25</t>
  </si>
  <si>
    <t>Город Магнитогорск, Пионерская, 26</t>
  </si>
  <si>
    <t>Город Магнитогорск, Пионерская, 27</t>
  </si>
  <si>
    <t>Город Магнитогорск, Пионерская, 29</t>
  </si>
  <si>
    <t>Город Магнитогорск, Пионерская, 30</t>
  </si>
  <si>
    <t>Город Магнитогорск, Пионерская, 31</t>
  </si>
  <si>
    <t>Город Магнитогорск, Пионерская, 32</t>
  </si>
  <si>
    <t>Город Магнитогорск, Уральская, 36, корпус 1</t>
  </si>
  <si>
    <t>Город Магнитогорск, Уральская, 36, корпус 2</t>
  </si>
  <si>
    <t>Город Магнитогорск, Уральская, 36, корпус 3</t>
  </si>
  <si>
    <t>Город Магнитогорск, Уральская, 37</t>
  </si>
  <si>
    <t>Город Магнитогорск, Уральская, 38</t>
  </si>
  <si>
    <t>Город Магнитогорск, Уральская, 40</t>
  </si>
  <si>
    <t>Город Миасс, 8 Марта, 173</t>
  </si>
  <si>
    <t>Город Миасс, 8 Марта, 179</t>
  </si>
  <si>
    <t>Город Троицк, имени А.М. Климова, 50</t>
  </si>
  <si>
    <t>Город Троицк, имени А.М. Климова, 52</t>
  </si>
  <si>
    <t>Город Троицк, имени А.М. Климова, 56</t>
  </si>
  <si>
    <t>Город Троицк, имени братьев Малышевых, 41</t>
  </si>
  <si>
    <t>Город Троицк, имени братьев Малышевых, 45</t>
  </si>
  <si>
    <t>Город Троицк, имени В.И. Медведева, 4</t>
  </si>
  <si>
    <t>Город Троицк, имени И.Д. Селивановской, 49</t>
  </si>
  <si>
    <t>Город Троицк, имени С.И. Денисова, 34</t>
  </si>
  <si>
    <t>Город Челябинск, 3-го Интернационала, 113а</t>
  </si>
  <si>
    <t>Город Челябинск, 3-го Интернационала, 128</t>
  </si>
  <si>
    <t>Город Челябинск, 3-го Интернационала, 128а</t>
  </si>
  <si>
    <t>Город Челябинск, 3-го Интернационала, 130</t>
  </si>
  <si>
    <t>Город Челябинск, 60–летия Октября, 6</t>
  </si>
  <si>
    <t>Город Челябинск, 60-летия Октября, 8</t>
  </si>
  <si>
    <t>Город Челябинск, Агалакова, 1</t>
  </si>
  <si>
    <t>Город Челябинск, Аносова, 4</t>
  </si>
  <si>
    <t>Город Челябинск, Аносова, 6</t>
  </si>
  <si>
    <t>Город Челябинск, Аптечная, 6</t>
  </si>
  <si>
    <t>Город Челябинск, Артиллерийская, 10</t>
  </si>
  <si>
    <t>Город Челябинск, Артиллерийская, 32</t>
  </si>
  <si>
    <t>Город Челябинск, Артиллерийская, 63а</t>
  </si>
  <si>
    <t>Город Челябинск, Артиллерийская, 63б</t>
  </si>
  <si>
    <t>Город Челябинск, Артиллерийская, 65б</t>
  </si>
  <si>
    <t>Город Челябинск, Артиллерийская, 8</t>
  </si>
  <si>
    <t>Город Челябинск, Бажова, 119</t>
  </si>
  <si>
    <t>Город Челябинск, Бажова, 121</t>
  </si>
  <si>
    <t>Город Челябинск, Бажова, 123</t>
  </si>
  <si>
    <t>Город Челябинск, Бажова, 125</t>
  </si>
  <si>
    <t>Город Челябинск, Бажова, 50</t>
  </si>
  <si>
    <t>Город Челябинск, Байкальская, 26</t>
  </si>
  <si>
    <t>Город Челябинск, Байкальская, 29а</t>
  </si>
  <si>
    <t>Город Челябинск, Байкальская, 31</t>
  </si>
  <si>
    <t>Город Челябинск, Байкальская, 42</t>
  </si>
  <si>
    <t>Город Челябинск, Барбюса, 33</t>
  </si>
  <si>
    <t>Город Челябинск, Барбюса, 35</t>
  </si>
  <si>
    <t>Город Челябинск, Барбюса, 69в</t>
  </si>
  <si>
    <t>Город Челябинск, Батумская, 9</t>
  </si>
  <si>
    <t>Город Челябинск, Белорецкая, 32а</t>
  </si>
  <si>
    <t>Город Челябинск, Белорецкая, 34</t>
  </si>
  <si>
    <t>Город Челябинск, Белорецкая, 34а</t>
  </si>
  <si>
    <t>Город Челябинск, Белорецкая, 68а</t>
  </si>
  <si>
    <t>Город Челябинск, Белостоцкого, 13</t>
  </si>
  <si>
    <t>Город Челябинск, Белостоцкого, 18</t>
  </si>
  <si>
    <t>Город Челябинск, Береговая, 32а</t>
  </si>
  <si>
    <t>Город Челябинск, Блюхера, 13</t>
  </si>
  <si>
    <t>Город Челябинск, Богдана Хмельницкого, 17</t>
  </si>
  <si>
    <t>Город Челябинск, Богдана Хмельницкого, 22</t>
  </si>
  <si>
    <t>Город Челябинск, Богдана Хмельницкого, 27</t>
  </si>
  <si>
    <t>Город Челябинск, Богдана Хмельницкого, 31</t>
  </si>
  <si>
    <t>Город Челябинск, Богдана Хмельницкого, 35</t>
  </si>
  <si>
    <t>Город Челябинск, Большевистская, 6</t>
  </si>
  <si>
    <t>Город Челябинск, Большевистская, 8</t>
  </si>
  <si>
    <t>Город Челябинск, Вагнера, 72а</t>
  </si>
  <si>
    <t>Город Челябинск, Вагнера, 76</t>
  </si>
  <si>
    <t>Город Челябинск, Вагнера, 76а</t>
  </si>
  <si>
    <t>Город Челябинск, Василевского, 79</t>
  </si>
  <si>
    <t>Город Челябинск, Вахтангова, 3</t>
  </si>
  <si>
    <t>Город Челябинск, Вахтангова, 3а</t>
  </si>
  <si>
    <t>Город Челябинск, Вахтангова, 5а</t>
  </si>
  <si>
    <t>Город Челябинск, Верхнеуральская, 1</t>
  </si>
  <si>
    <t>Город Челябинск, Верхнеуральская, 20</t>
  </si>
  <si>
    <t>Город Челябинск, Верхнеуральская, 3</t>
  </si>
  <si>
    <t>Город Челябинск, Верхнеуральская, 7</t>
  </si>
  <si>
    <t>Город Челябинск, Витебская, 1а</t>
  </si>
  <si>
    <t>Город Челябинск, Вишнегорская, 10</t>
  </si>
  <si>
    <t>Город Челябинск, Вишнегорская, 10а</t>
  </si>
  <si>
    <t>Город Челябинск, Вишнегорская, 14</t>
  </si>
  <si>
    <t>Город Челябинск, Вишнегорская, 16</t>
  </si>
  <si>
    <t>Город Челябинск, Вишнегорская, 18</t>
  </si>
  <si>
    <t>Город Челябинск, Вишнегорская, 6</t>
  </si>
  <si>
    <t>Город Челябинск, Воровского, 41б</t>
  </si>
  <si>
    <t>Город Челябинск, Гагарина, 10</t>
  </si>
  <si>
    <t>Город Челябинск, Гагарина, 12</t>
  </si>
  <si>
    <t>Город Челябинск, Гагарина, 13</t>
  </si>
  <si>
    <t>Город Челябинск, Гагарина, 19</t>
  </si>
  <si>
    <t>Город Челябинск, Гагарина, 20</t>
  </si>
  <si>
    <t>Город Челябинск, Гагарина, 28</t>
  </si>
  <si>
    <t>Город Челябинск, Гагарина, 58б</t>
  </si>
  <si>
    <t>Город Челябинск, Гагарина, 6</t>
  </si>
  <si>
    <t>Город Челябинск, Гагарина, 8</t>
  </si>
  <si>
    <t>Город Челябинск, Героев Танкограда, 102</t>
  </si>
  <si>
    <t>Город Челябинск, Героев Танкограда, 110</t>
  </si>
  <si>
    <t>Город Челябинск, Героев Танкограда, 25</t>
  </si>
  <si>
    <t>Город Челябинск, Героев Танкограда, 92</t>
  </si>
  <si>
    <t>Город Челябинск, Гончаренко, 64</t>
  </si>
  <si>
    <t>Город Челябинск, Горького, 14</t>
  </si>
  <si>
    <t>Город Челябинск, Горького, 32</t>
  </si>
  <si>
    <t>Город Челябинск, Горького, 5</t>
  </si>
  <si>
    <t>Город Челябинск, Горького, 53</t>
  </si>
  <si>
    <t>Город Челябинск, Горького, 58</t>
  </si>
  <si>
    <t>Город Челябинск, Горького, 6</t>
  </si>
  <si>
    <t>Город Челябинск, Горького, 62</t>
  </si>
  <si>
    <t>Город Челябинск, Горького, 7а</t>
  </si>
  <si>
    <t>Город Челябинск, Грибоедова, 4</t>
  </si>
  <si>
    <t>Город Челябинск, Грибоедова, 41</t>
  </si>
  <si>
    <t>Город Челябинск, Грибоедова, 57а</t>
  </si>
  <si>
    <t>Город Челябинск, Дегтярева, 11</t>
  </si>
  <si>
    <t>Город Челябинск, Дегтярева, 15</t>
  </si>
  <si>
    <t>Город Челябинск, Дегтярева, 19</t>
  </si>
  <si>
    <t>Город Челябинск, Дегтярева, 21</t>
  </si>
  <si>
    <t>Город Челябинск, Дегтярева, 23</t>
  </si>
  <si>
    <t>Город Челябинск, Дегтярева, 3</t>
  </si>
  <si>
    <t>Город Челябинск, Дегтярева, 31</t>
  </si>
  <si>
    <t>Город Челябинск, Дегтярева, 43</t>
  </si>
  <si>
    <t>Город Челябинск, Дегтярева, 43а</t>
  </si>
  <si>
    <t>Город Челябинск, Дегтярева, 45</t>
  </si>
  <si>
    <t>Город Челябинск, Дегтярева, 58а</t>
  </si>
  <si>
    <t>Город Челябинск, Дегтярева, 7</t>
  </si>
  <si>
    <t>Город Челябинск, Дегтярева, 7а</t>
  </si>
  <si>
    <t>Город Челябинск, Дегтярева, 9</t>
  </si>
  <si>
    <t>Город Челябинск, Деповская, 14а</t>
  </si>
  <si>
    <t>Город Челябинск, Дзержинского, 25</t>
  </si>
  <si>
    <t>Город Челябинск, Дзержинского, 29</t>
  </si>
  <si>
    <t>Город Челябинск, Дзержинского, 4</t>
  </si>
  <si>
    <t>Город Челябинск, Днепропетровская, 18</t>
  </si>
  <si>
    <t>Город Челябинск, Днепропетровская, 19</t>
  </si>
  <si>
    <t>Город Челябинск, Днепропетровская, 20</t>
  </si>
  <si>
    <t>Город Челябинск, Доватора, 33</t>
  </si>
  <si>
    <t>Город Челябинск, Ереванская, 13</t>
  </si>
  <si>
    <t>Город Челябинск, Жукова, 18а</t>
  </si>
  <si>
    <t>Город Челябинск, Жукова, 21</t>
  </si>
  <si>
    <t>Город Челябинск, Жукова, 28</t>
  </si>
  <si>
    <t>Город Челябинск, Жукова, 45</t>
  </si>
  <si>
    <t>Город Челябинск, Заслонова, 8</t>
  </si>
  <si>
    <t>Город Челябинск, Калмыкова, 25</t>
  </si>
  <si>
    <t>Город Челябинск, Карпенко, 10</t>
  </si>
  <si>
    <t>Город Челябинск, Каслинская, 19</t>
  </si>
  <si>
    <t>Город Челябинск, Каслинская, 26</t>
  </si>
  <si>
    <t>Город Челябинск, Каслинская, 28</t>
  </si>
  <si>
    <t>Город Челябинск, Каслинская, 34</t>
  </si>
  <si>
    <t>Город Челябинск, Кирова, 5</t>
  </si>
  <si>
    <t>Город Челябинск, Ковшовой, 9</t>
  </si>
  <si>
    <t>Город Челябинск, Коммунаров, 12</t>
  </si>
  <si>
    <t>Город Челябинск, Коммунаров, 12а</t>
  </si>
  <si>
    <t>Город Челябинск, Коммунаров, 17</t>
  </si>
  <si>
    <t>Город Челябинск, Коммунаров, 18</t>
  </si>
  <si>
    <t>Город Челябинск, Коммунаров, 18а</t>
  </si>
  <si>
    <t>Город Челябинск, Коммунаров, 19</t>
  </si>
  <si>
    <t>Город Челябинск, Коммунаров, 20</t>
  </si>
  <si>
    <t>Город Челябинск, Коммунаров, 20а</t>
  </si>
  <si>
    <t>Город Челябинск, Коммунаров, 21</t>
  </si>
  <si>
    <t>Город Челябинск, Коммунаров, 24</t>
  </si>
  <si>
    <t>Город Челябинск, Коммунаров, 24а</t>
  </si>
  <si>
    <t>Город Челябинск, Коммунаров, 30</t>
  </si>
  <si>
    <t>Город Челябинск, Коммунистическая, 5</t>
  </si>
  <si>
    <t>Город Челябинск, Коммуны, 129</t>
  </si>
  <si>
    <t>Город Челябинск, Комсомольская (Новосинеглазово), 2</t>
  </si>
  <si>
    <t>Город Челябинск, Контейнерная, 4а</t>
  </si>
  <si>
    <t>Город Челябинск, Краснознаменная, 13</t>
  </si>
  <si>
    <t>Город Челябинск, Краснознаменная, 28</t>
  </si>
  <si>
    <t>Город Челябинск, Кудрявцева, 12а</t>
  </si>
  <si>
    <t>Город Челябинск, Кудрявцева, 16</t>
  </si>
  <si>
    <t>Город Челябинск, Кудрявцева, 16а</t>
  </si>
  <si>
    <t>Город Челябинск, Кудрявцева, 20</t>
  </si>
  <si>
    <t>Город Челябинск, Кудрявцева, 20а</t>
  </si>
  <si>
    <t>Город Челябинск, Кудрявцева, 21</t>
  </si>
  <si>
    <t>Город Челябинск, Кудрявцева, 27</t>
  </si>
  <si>
    <t>Город Челябинск, Кудрявцева, 3</t>
  </si>
  <si>
    <t>Город Челябинск, Кудрявцева, 5</t>
  </si>
  <si>
    <t>Город Челябинск, Культуры, 106</t>
  </si>
  <si>
    <t>Город Челябинск, Культуры, 83</t>
  </si>
  <si>
    <t>Город Челябинск, Кыштымская, 17</t>
  </si>
  <si>
    <t>Город Челябинск, Кыштымская, 5</t>
  </si>
  <si>
    <t>Город Челябинск, Лермонтова, 28</t>
  </si>
  <si>
    <t>Город Челябинск, Ловина, 28</t>
  </si>
  <si>
    <t>Город Челябинск, Ловина, 38</t>
  </si>
  <si>
    <t>Город Челябинск, Ловина, 5</t>
  </si>
  <si>
    <t>Город Челябинск, Люблинская, 32</t>
  </si>
  <si>
    <t>Город Челябинск, Марченко, 21</t>
  </si>
  <si>
    <t>Город Челябинск, Машиностроителей, 16</t>
  </si>
  <si>
    <t>Город Челябинск, Машиностроителей, 18</t>
  </si>
  <si>
    <t>Город Челябинск, Машиностроителей, 20</t>
  </si>
  <si>
    <t>Город Челябинск, Машиностроителей, 26</t>
  </si>
  <si>
    <t>Город Челябинск, Машиностроителей, 28</t>
  </si>
  <si>
    <t>Город Челябинск, Машиностроителей, 30а</t>
  </si>
  <si>
    <t>Город Челябинск, Машиностроителей, 32</t>
  </si>
  <si>
    <t>Город Челябинск, Машиностроителей, 37</t>
  </si>
  <si>
    <t>Город Челябинск, Машиностроителей, 38</t>
  </si>
  <si>
    <t>Город Челябинск, Машиностроителей, 40</t>
  </si>
  <si>
    <t>Город Челябинск, Мебельная, 45а</t>
  </si>
  <si>
    <t>Город Челябинск, Мебельная, 47а</t>
  </si>
  <si>
    <t>Город Челябинск, Мира, 11</t>
  </si>
  <si>
    <t>Город Челябинск, Мира, 22а</t>
  </si>
  <si>
    <t>Город Челябинск, Мира, 26</t>
  </si>
  <si>
    <t>Город Челябинск, Мира, 28</t>
  </si>
  <si>
    <t>Город Челябинск, Мира, 37</t>
  </si>
  <si>
    <t>Город Челябинск, Мира, 39</t>
  </si>
  <si>
    <t>Город Челябинск, Мира, 41</t>
  </si>
  <si>
    <t>Город Челябинск, Мира, 43</t>
  </si>
  <si>
    <t>Город Челябинск, Мира, 45</t>
  </si>
  <si>
    <t>Город Челябинск, Мира, 49</t>
  </si>
  <si>
    <t>Город Челябинск, Мира, 51</t>
  </si>
  <si>
    <t>Город Челябинск, Мира, 53</t>
  </si>
  <si>
    <t>Город Челябинск, Мира, 55</t>
  </si>
  <si>
    <t>Город Челябинск, Мира, 57</t>
  </si>
  <si>
    <t>Город Челябинск, Мира, 59</t>
  </si>
  <si>
    <t>Город Челябинск, Мира, 7</t>
  </si>
  <si>
    <t>Город Челябинск, Мира, 9</t>
  </si>
  <si>
    <t>Город Челябинск, Монакова, 6а</t>
  </si>
  <si>
    <t>Город Челябинск, Новороссийская, 21</t>
  </si>
  <si>
    <t>Город Челябинск, Образцова, 12</t>
  </si>
  <si>
    <t>Город Челябинск, Образцова, 16</t>
  </si>
  <si>
    <t>Город Челябинск, Образцова, 22</t>
  </si>
  <si>
    <t>Город Челябинск, Образцова, 3</t>
  </si>
  <si>
    <t>Город Челябинск, Образцова, 7</t>
  </si>
  <si>
    <t>Город Челябинск, Обухова, 2</t>
  </si>
  <si>
    <t>Город Челябинск, Обухова, 3</t>
  </si>
  <si>
    <t>Город Челябинск, Обухова, 9</t>
  </si>
  <si>
    <t>Город Челябинск, Октябрьская (Новосинеглазово), 22</t>
  </si>
  <si>
    <t>Город Челябинск, Октябрьская (Новосинеглазово), 23</t>
  </si>
  <si>
    <t>Город Челябинск, Октябрьская (Новосинеглазово), 24</t>
  </si>
  <si>
    <t>Город Челябинск, Октябрьская (Новосинеглазово), 26</t>
  </si>
  <si>
    <t>Город Челябинск, Омская, 32</t>
  </si>
  <si>
    <t>Город Челябинск, Омская, 63</t>
  </si>
  <si>
    <t>Город Челябинск, Омская, 71</t>
  </si>
  <si>
    <t>Город Челябинск, Омская, 91</t>
  </si>
  <si>
    <t>Город Челябинск, Орджоникидзе, 36</t>
  </si>
  <si>
    <t>Город Челябинск, Островского, 26</t>
  </si>
  <si>
    <t>Город Челябинск, Паровозная, 1</t>
  </si>
  <si>
    <t>Город Челябинск, Первого Спутника, 27</t>
  </si>
  <si>
    <t>Город Челябинск, Первой Пятилетки, 21</t>
  </si>
  <si>
    <t>Город Челябинск, Первой Пятилетки, 23</t>
  </si>
  <si>
    <t>Город Челябинск, Первой Пятилетки, 25</t>
  </si>
  <si>
    <t>Город Челябинск, Первой Пятилетки, 31</t>
  </si>
  <si>
    <t>Город Челябинск, Первой Пятилетки, 43</t>
  </si>
  <si>
    <t>Город Челябинск, Плеханова, 31</t>
  </si>
  <si>
    <t>Город Челябинск, Пограничная, 5</t>
  </si>
  <si>
    <t>Город Челябинск, Постышева, 3</t>
  </si>
  <si>
    <t>Город Челябинск, Постышева, 6</t>
  </si>
  <si>
    <t>Город Челябинск, Потемкина, 63</t>
  </si>
  <si>
    <t>Город Челябинск, Правдухина, 18а</t>
  </si>
  <si>
    <t>Город Челябинск, Приборостроителей, 12</t>
  </si>
  <si>
    <t>Город Челябинск, Приборостроителей, 4</t>
  </si>
  <si>
    <t>Город Челябинск, Привокзальная, 41</t>
  </si>
  <si>
    <t>Город Челябинск, Привокзальная, 43</t>
  </si>
  <si>
    <t>Город Челябинск, Пушкина, 27а</t>
  </si>
  <si>
    <t>Город Челябинск, Пушкина, 56а</t>
  </si>
  <si>
    <t>Город Челябинск, Пушкина, 60а</t>
  </si>
  <si>
    <t>Город Челябинск, Пушкина, 62</t>
  </si>
  <si>
    <t>Город Челябинск, Пушкина, 69а</t>
  </si>
  <si>
    <t>Город Челябинск, Пушкина, 71а</t>
  </si>
  <si>
    <t>Город Челябинск, Пятого Декабря, 27а</t>
  </si>
  <si>
    <t>Город Челябинск, Рессорная, 10</t>
  </si>
  <si>
    <t>Город Челябинск, Рессорная, 16</t>
  </si>
  <si>
    <t>Город Челябинск, Российская, 19б</t>
  </si>
  <si>
    <t>Город Челябинск, Российская, 12</t>
  </si>
  <si>
    <t>Город Челябинск, Российская, 19в</t>
  </si>
  <si>
    <t>Город Челябинск, Российская, 21а</t>
  </si>
  <si>
    <t>Город Челябинск, Российская, 22</t>
  </si>
  <si>
    <t>Город Челябинск, Российская, 24</t>
  </si>
  <si>
    <t>Город Челябинск, Российская, 25</t>
  </si>
  <si>
    <t>Город Челябинск, Российская, 30</t>
  </si>
  <si>
    <t>Город Челябинск, Российская, 32</t>
  </si>
  <si>
    <t>Город Челябинск, Российская, 35</t>
  </si>
  <si>
    <t>Город Челябинск, Российская, 37</t>
  </si>
  <si>
    <t>Город Челябинск, Российская, 45а</t>
  </si>
  <si>
    <t>Город Челябинск, Российская, 47а</t>
  </si>
  <si>
    <t>Город Челябинск, Российская, 55</t>
  </si>
  <si>
    <t>Город Челябинск, Руставели, 10</t>
  </si>
  <si>
    <t>Город Челябинск, Савина, 15</t>
  </si>
  <si>
    <t>Город Челябинск, Савина, 4</t>
  </si>
  <si>
    <t>Город Челябинск, Салютная, 14</t>
  </si>
  <si>
    <t>Город Челябинск, Свободы, 104</t>
  </si>
  <si>
    <t>Город Челябинск, Свободы, 108а</t>
  </si>
  <si>
    <t>Город Челябинск, Свободы, 153</t>
  </si>
  <si>
    <t>Город Челябинск, Свободы, 161</t>
  </si>
  <si>
    <t>Город Челябинск, Свободы, 74</t>
  </si>
  <si>
    <t>Город Челябинск, Свободы, 86</t>
  </si>
  <si>
    <t>Город Челябинск, Свободы, 90</t>
  </si>
  <si>
    <t>Город Челябинск, Славянская, 4</t>
  </si>
  <si>
    <t>Город Челябинск, Смирных, 13</t>
  </si>
  <si>
    <t>Город Челябинск, Смирных, 14</t>
  </si>
  <si>
    <t>Город Челябинск, Смирных, 18</t>
  </si>
  <si>
    <t>Город Челябинск, Смирных, 20</t>
  </si>
  <si>
    <t>Город Челябинск, Советская (Новосинеглазово), 15</t>
  </si>
  <si>
    <t>Город Челябинск, Советская (Новосинеглазово), 17</t>
  </si>
  <si>
    <t>Город Челябинск, Советская, 36</t>
  </si>
  <si>
    <t>Город Челябинск, Советская, 67</t>
  </si>
  <si>
    <t>Город Челябинск, Сони Кривой, 33</t>
  </si>
  <si>
    <t>Город Челябинск, Сони Кривой, 37</t>
  </si>
  <si>
    <t>Город Челябинск, Сони Кривой, 37а</t>
  </si>
  <si>
    <t>Город Челябинск, Сони Кривой, 37б</t>
  </si>
  <si>
    <t>Город Челябинск, Сони Кривой, 39</t>
  </si>
  <si>
    <t>Город Челябинск, Социалистическая, 12</t>
  </si>
  <si>
    <t>Город Челябинск, Социалистическая, 14</t>
  </si>
  <si>
    <t>Город Челябинск, Социалистическая, 16</t>
  </si>
  <si>
    <t>Город Челябинск, Социалистическая, 20</t>
  </si>
  <si>
    <t>Город Челябинск, Социалистическая, 26</t>
  </si>
  <si>
    <t>Город Челябинск, Социалистическая, 30</t>
  </si>
  <si>
    <t>Город Челябинск, Социалистическая, 32</t>
  </si>
  <si>
    <t>Город Челябинск, Социалистическая, 36</t>
  </si>
  <si>
    <t>Город Челябинск, Социалистическая, 38</t>
  </si>
  <si>
    <t>Город Челябинск, Социалистическая, 8</t>
  </si>
  <si>
    <t>Город Челябинск, Сталеваров, 11</t>
  </si>
  <si>
    <t>Город Челябинск, Сталеваров, 36а</t>
  </si>
  <si>
    <t>Город Челябинск, Сталеваров, 37</t>
  </si>
  <si>
    <t>Город Челябинск, Сталеваров, 38</t>
  </si>
  <si>
    <t>Город Челябинск, Сталеваров, 58</t>
  </si>
  <si>
    <t>Город Челябинск, Станционная (Новосинеглазово), 18</t>
  </si>
  <si>
    <t>Город Челябинск, Татьяничевой, 12а</t>
  </si>
  <si>
    <t>Город Челябинск, Татьяничевой, 3</t>
  </si>
  <si>
    <t>Город Челябинск, Тернопольская, 21а</t>
  </si>
  <si>
    <t>Город Челябинск, Техникумовская, 36</t>
  </si>
  <si>
    <t>Город Челябинск, Тимирязева, 28</t>
  </si>
  <si>
    <t>Город Челябинск, Трубников, 15</t>
  </si>
  <si>
    <t>Город Челябинск, Трубников, 45</t>
  </si>
  <si>
    <t>Город Челябинск, Трубников, 51</t>
  </si>
  <si>
    <t>Город Челябинск, Трубников, 55</t>
  </si>
  <si>
    <t>Город Челябинск, Трудовая, 31</t>
  </si>
  <si>
    <t>Город Челябинск, Трудовая, 35</t>
  </si>
  <si>
    <t>Город Челябинск, Турбинная, 55</t>
  </si>
  <si>
    <t>Город Челябинск, Туруханская, 36</t>
  </si>
  <si>
    <t>Город Челябинск, Туруханская, 38</t>
  </si>
  <si>
    <t>Город Челябинск, Тяговая, 1</t>
  </si>
  <si>
    <t>Город Челябинск, Ударная, 2а</t>
  </si>
  <si>
    <t>Город Челябинск, Ударная, 2в</t>
  </si>
  <si>
    <t>Город Челябинск, Ульяны Громовой, 10</t>
  </si>
  <si>
    <t>Город Челябинск, Ульяны Громовой, 12</t>
  </si>
  <si>
    <t>Город Челябинск, Цвиллинга, 38</t>
  </si>
  <si>
    <t>Город Челябинск, Цвиллинга, 39</t>
  </si>
  <si>
    <t>Город Челябинск, Цвиллинга, 40</t>
  </si>
  <si>
    <t>Город Челябинск, Цвиллинга, 41а</t>
  </si>
  <si>
    <t>Город Челябинск, Цвиллинга, 55а</t>
  </si>
  <si>
    <t>Город Челябинск, Челябинская, 4</t>
  </si>
  <si>
    <t>Город Челябинск, Челябинская, 9</t>
  </si>
  <si>
    <t>Город Челябинск, Челябинского рабочего, 1</t>
  </si>
  <si>
    <t>Город Челябинск, Челябинского рабочего, 2</t>
  </si>
  <si>
    <t>Город Челябинск, Челябинского рабочего, 3</t>
  </si>
  <si>
    <t>Город Челябинск, Челябинского рабочего, 5</t>
  </si>
  <si>
    <t>Город Челябинск, Челябэнерго, 15</t>
  </si>
  <si>
    <t>Город Челябинск, Челябэнерго, 16</t>
  </si>
  <si>
    <t>Город Челябинск, Чехова, 2</t>
  </si>
  <si>
    <t>Город Челябинск, Чехова, 9</t>
  </si>
  <si>
    <t>Город Челябинск, Шаумяна, 71</t>
  </si>
  <si>
    <t>Город Челябинск, Южный Бульвар, 17</t>
  </si>
  <si>
    <t>Город Челябинск, Южный Бульвар, 25</t>
  </si>
  <si>
    <t>Село Новобурановка, Нагорная, 10</t>
  </si>
  <si>
    <t>Село Новобурановка, Станционная, 8</t>
  </si>
  <si>
    <t>Село Аргаяш, Октябрьская, 4</t>
  </si>
  <si>
    <t>Город Сим, Гузакова, 8</t>
  </si>
  <si>
    <t>Город Миньяр, Центральная, 1</t>
  </si>
  <si>
    <t>Город Миньяр, Центральная, 3</t>
  </si>
  <si>
    <t>Город Миньяр, Центральная, 8</t>
  </si>
  <si>
    <t>Город Миньяр, Центральная, 9</t>
  </si>
  <si>
    <t>Город Миньяр, Чертова, 6</t>
  </si>
  <si>
    <t>Рабочий поселок Красногорский, переулок Шахтерский, 3</t>
  </si>
  <si>
    <t>Поселок Джабык, Вокзальная, 8</t>
  </si>
  <si>
    <t>Город Касли, Ломоносова, 35</t>
  </si>
  <si>
    <t>Поселок Береговой, Суворова, 3</t>
  </si>
  <si>
    <t>Рабочий поселок Вишневогорск, Пионерская, 15</t>
  </si>
  <si>
    <t>Город Касли, Лобашова, 152</t>
  </si>
  <si>
    <t>Город Катав-Ивановск, Дмитрия Тараканова, 35</t>
  </si>
  <si>
    <t>Город Катав-Ивановск, Дмитрия Тараканова, 45</t>
  </si>
  <si>
    <t>Город Катав-Ивановск, Дмитрия Тараканова, 49</t>
  </si>
  <si>
    <t>Город Катав-Ивановск, Ленина, 13</t>
  </si>
  <si>
    <t>Город Катав-Ивановск, Ленина, 22</t>
  </si>
  <si>
    <t>Город Катав-Ивановск, Ленина, 28</t>
  </si>
  <si>
    <t>Город Катав-Ивановск, Ленинградская, 40</t>
  </si>
  <si>
    <t>Город Катав-Ивановск, Степана Разина, 8</t>
  </si>
  <si>
    <t>Город Юрюзань, Гагарина, 17</t>
  </si>
  <si>
    <t>Город Юрюзань, Гончарова, 26</t>
  </si>
  <si>
    <t>Город Юрюзань, Зайцева, 11</t>
  </si>
  <si>
    <t>Город Юрюзань, Ильи Тараканова, 3</t>
  </si>
  <si>
    <t>Город Юрюзань, Карла Маркса, 48</t>
  </si>
  <si>
    <t>Город Юрюзань, Карла Маркса, 50</t>
  </si>
  <si>
    <t>Город Юрюзань, Советская, 59</t>
  </si>
  <si>
    <t>Город Юрюзань, Сахарова, 11</t>
  </si>
  <si>
    <t>Город Коркино, Маслова, 9</t>
  </si>
  <si>
    <t>Город Коркино, Мира, 24</t>
  </si>
  <si>
    <t>Город Коркино, 9 Января, 5</t>
  </si>
  <si>
    <t>Город Коркино, 9 Января, 7</t>
  </si>
  <si>
    <t>Село Канашево, Береговая, 1</t>
  </si>
  <si>
    <t>Село Канашево, Садовая, 1</t>
  </si>
  <si>
    <t>Поселок Мирный, Пионерская, 10</t>
  </si>
  <si>
    <t>Село Сугояк, Советская, 73</t>
  </si>
  <si>
    <t>Село Миасское, Спортивная, 13</t>
  </si>
  <si>
    <t>Поселок Октябрьский, Лесная, 18</t>
  </si>
  <si>
    <t>Поселок Лазурный, Кирова, 34</t>
  </si>
  <si>
    <t>Поселок Баландино, Железнодорожная, 30</t>
  </si>
  <si>
    <t>Поселок Баландино, Железнодорожная, 32</t>
  </si>
  <si>
    <t>Поселок Береговой, Образцовая, 2</t>
  </si>
  <si>
    <t>Поселок Береговой, Образцовая, 4</t>
  </si>
  <si>
    <t>Поселок Петровский, Ленина, 56</t>
  </si>
  <si>
    <t>Село Канашево, Терешковой, 3</t>
  </si>
  <si>
    <t>Село Фершампенуаз, Блюхера, 38</t>
  </si>
  <si>
    <t>Село Фершампенуаз, Блюхера, 41</t>
  </si>
  <si>
    <t>Село Фершампенуаз, Блюхера, 44</t>
  </si>
  <si>
    <t>Село Фершампенуаз, Блюхера, 46</t>
  </si>
  <si>
    <t>Село Фершампенуаз, Карла Маркса, 50</t>
  </si>
  <si>
    <t>Город Нязепетровск, Клубная, 7</t>
  </si>
  <si>
    <t>Город Нязепетровск, Клубная, 11</t>
  </si>
  <si>
    <t>Город Нязепетровск, Свердлова, 5</t>
  </si>
  <si>
    <t>Город Нязепетровск, Свердлова, 17</t>
  </si>
  <si>
    <t>Город Нязепетровск, Щербакова, 4</t>
  </si>
  <si>
    <t>Город Пласт, Октябрьская, 61а</t>
  </si>
  <si>
    <t>Город Пласт, Октябрьская, 65</t>
  </si>
  <si>
    <t>Город Пласт, Октябрьская, 67</t>
  </si>
  <si>
    <t>Город Пласт, Октябрьская, 69</t>
  </si>
  <si>
    <t>Город Пласт, Октябрьская, 72</t>
  </si>
  <si>
    <t>Город Бакал, 8 Марта, 6</t>
  </si>
  <si>
    <t>Город Бакал, 8 Марта, 7</t>
  </si>
  <si>
    <t>Город Бакал, Ленина, 7</t>
  </si>
  <si>
    <t>Город Бакал, Ленина, 18</t>
  </si>
  <si>
    <t>Город Бакал, Ленина, 19</t>
  </si>
  <si>
    <t>Город Бакал, Ленина, 22</t>
  </si>
  <si>
    <t>Город Бакал, Ленина, 24</t>
  </si>
  <si>
    <t>Город Бакал, Ленина, 26</t>
  </si>
  <si>
    <t>Город Бакал, Ленина, 27</t>
  </si>
  <si>
    <t>Рабочий поселок Межевой, Карла Маркса, 3</t>
  </si>
  <si>
    <t>Рабочий поселок Межевой, Советская, 11</t>
  </si>
  <si>
    <t>Рабочий поселок Межевой, Советская, 13</t>
  </si>
  <si>
    <t>Рабочий поселок Межевой, Советская, 17</t>
  </si>
  <si>
    <t>Рабочий поселок Межевой, Советская, 19</t>
  </si>
  <si>
    <t>Рабочий поселок Межевой, Советская, 21</t>
  </si>
  <si>
    <t>Рабочий поселок Межевой, Советская, 9</t>
  </si>
  <si>
    <t>Город Сатка, Калинина, 44</t>
  </si>
  <si>
    <t>Город Сатка, Калинина, 51</t>
  </si>
  <si>
    <t>Город Сатка, Комсомольская, 23</t>
  </si>
  <si>
    <t>Город Сатка, Калинина, 3</t>
  </si>
  <si>
    <t>Город Сатка, Калинина, 55</t>
  </si>
  <si>
    <t>Город Сатка, Кирова, 7</t>
  </si>
  <si>
    <t>Город Сатка, Куйбышева, 5</t>
  </si>
  <si>
    <t>Город Сатка, Ленина, 5</t>
  </si>
  <si>
    <t>Город Сатка, 50 лет Октября, 4</t>
  </si>
  <si>
    <t>Город Челябинск, Восьмого Марта (Новосинеглазово), 2</t>
  </si>
  <si>
    <t>Город Челябинск, Шоссе Металлургов, 31</t>
  </si>
  <si>
    <t>Город Челябинск, Шоссе Металлургов, 43</t>
  </si>
  <si>
    <t>Город Челябинск, Шоссе Металлургов, 82</t>
  </si>
  <si>
    <t>Город Челябинск, Шоссе Металлургов, 76а</t>
  </si>
  <si>
    <t>Итого по Локомотивному городскому округу</t>
  </si>
  <si>
    <t>Поселок городского типа Локомотивный, Мира, 2</t>
  </si>
  <si>
    <t>Поселок городского типа Локомотивный, Ленина, 3</t>
  </si>
  <si>
    <t>Поселок городского типа Локомотивный, Ленина, 6</t>
  </si>
  <si>
    <t>Поселок городского типа Локомотивный, Школьная, 13</t>
  </si>
  <si>
    <t>Поселок городского типа Локомотивный, Школьная, 15</t>
  </si>
  <si>
    <t>Город Копейск, 22 Партсъезда, 2а</t>
  </si>
  <si>
    <t>Город Копейск, 22 Партсъезда, 5</t>
  </si>
  <si>
    <t>Город Копейск, 22 Партсъезда, 6</t>
  </si>
  <si>
    <t>Город Копейск, Бажова, 9</t>
  </si>
  <si>
    <t>Город Копейск, Борьбы, 25</t>
  </si>
  <si>
    <t>Город Копейск, Братьев Гожевых, 1</t>
  </si>
  <si>
    <t>Город Копейск, Голубцова, 29</t>
  </si>
  <si>
    <t>Город Копейск, Калинина, 20</t>
  </si>
  <si>
    <t>Город Копейск, Калинина, 22</t>
  </si>
  <si>
    <t>Город Копейск, Калинина, 26</t>
  </si>
  <si>
    <t>Город Копейск, Карла Маркса, 2</t>
  </si>
  <si>
    <t>Город Копейск, Карла Маркса, 4</t>
  </si>
  <si>
    <t>Город Копейск, Карла Маркса, 8</t>
  </si>
  <si>
    <t>Город Копейск, Карла Маркса, 6</t>
  </si>
  <si>
    <t>Город Копейск, Кирова, 7</t>
  </si>
  <si>
    <t>Город Копейск, Кирова, 13</t>
  </si>
  <si>
    <t>Город Копейск, Кирова, 14</t>
  </si>
  <si>
    <t>Город Копейск, Кирова, 15</t>
  </si>
  <si>
    <t>Город Копейск, Кузнецова, 4</t>
  </si>
  <si>
    <t>Город Копейск, Новороссийская, 4</t>
  </si>
  <si>
    <t>Город Копейск, Новороссийская, 6</t>
  </si>
  <si>
    <t>Город Копейск, Новороссийская, 8</t>
  </si>
  <si>
    <t>Город Копейск, Новороссийская, 12</t>
  </si>
  <si>
    <t>Город Копейск, Новороссийская, 14</t>
  </si>
  <si>
    <t>Город Копейск, Сутягина, 31</t>
  </si>
  <si>
    <t>Город Копейск, Тореза, 6</t>
  </si>
  <si>
    <t>Город Копейск, переулок Юннатов, 6</t>
  </si>
  <si>
    <t>Город Трехгорный, Карла Маркса, 22</t>
  </si>
  <si>
    <t>Город Верхнеуральск, Еремина, 29</t>
  </si>
  <si>
    <t>Город Верхнеуральск, Еремина, 27</t>
  </si>
  <si>
    <t>Город Верхнеуральск, Иванова, 9</t>
  </si>
  <si>
    <t>Город Верхнеуральск, Иванова, 13</t>
  </si>
  <si>
    <t>Город Верхнеуральск, Иванова, 15</t>
  </si>
  <si>
    <t>Город Верхнеуральск, Иванова, 17</t>
  </si>
  <si>
    <t>Город Верхнеуральск, Иванова, 19</t>
  </si>
  <si>
    <t>Город Верхнеуральск, Иванова, 21</t>
  </si>
  <si>
    <t>Город Верхнеуральск, Иванова, 23</t>
  </si>
  <si>
    <t>Город Верхнеуральск, Карла Маркса, 9</t>
  </si>
  <si>
    <t>Село Кизильское, Мира, 42</t>
  </si>
  <si>
    <t>Рабочий поселок Межевой, Карла Маркса, 5</t>
  </si>
  <si>
    <t>Город Магнитогорск, Советская, 23/А</t>
  </si>
  <si>
    <t>Город Троицк, Военный 2-й городок, 20</t>
  </si>
  <si>
    <t>Город Копейск, Кирова, 5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</si>
  <si>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</si>
  <si>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</si>
  <si>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</si>
  <si>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</si>
  <si>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</si>
  <si>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</si>
  <si>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</si>
  <si>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</si>
  <si>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</si>
  <si>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</si>
  <si>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</si>
  <si>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</si>
  <si>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</si>
  <si>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</si>
  <si>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</si>
  <si>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</si>
  <si>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</si>
  <si>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</si>
  <si>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</si>
  <si>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</si>
  <si>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</si>
  <si>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Адрес многоквартирного дома</t>
  </si>
  <si>
    <t>ЭЭ*</t>
  </si>
  <si>
    <t>ГВС**</t>
  </si>
  <si>
    <t>ХВС***</t>
  </si>
  <si>
    <t>ТС****</t>
  </si>
  <si>
    <t>ВО*****</t>
  </si>
  <si>
    <t>ГС******</t>
  </si>
  <si>
    <t xml:space="preserve">              ****** Ремонт внутридомовых инженерных систем газоснабжения.</t>
  </si>
  <si>
    <t>утепление фасадов</t>
  </si>
  <si>
    <t>** Ремонт внутридомовых инженерных систем горячего водоснабжения.</t>
  </si>
  <si>
    <t>*** Ремонт внутридомовых инженерных систем холодного водоснабжения.</t>
  </si>
  <si>
    <t xml:space="preserve">              **** Ремонт внутридомовых инженерных систем теплоснабжения.</t>
  </si>
  <si>
    <t xml:space="preserve">              ***** Ремонт внутридомовых инженерных систем водоотведения.</t>
  </si>
  <si>
    <t>Город Златоуст, квартал имени А.М. Матросова, 1</t>
  </si>
  <si>
    <t>Город Златоуст, квартал Медик, 5</t>
  </si>
  <si>
    <t>Город Златоуст, квартал Северо-Запад 1-й, 2</t>
  </si>
  <si>
    <t>Город Златоуст, квартал Северо-Запад 2-й, 17</t>
  </si>
  <si>
    <t>Город Златоуст, квартал Северо-Запад 2-й, 18а</t>
  </si>
  <si>
    <t>Город Златоуст, квартал Северо-Запад 2-й, 3</t>
  </si>
  <si>
    <t>Город Златоуст, квартал Северо-Запад 2-й, 3а</t>
  </si>
  <si>
    <t>Город Златоуст, проспект имени Ю.А. Гагарина 1-я линия, 20</t>
  </si>
  <si>
    <t>Город Златоуст, проспект имени Ю.А. Гагарина 2-я линия, 4</t>
  </si>
  <si>
    <t>Город Златоуст, проспект имени Ю.А. Гагарина 3-й микрорайон, 34</t>
  </si>
  <si>
    <t>Город Златоуст, проспект имени Ю.А. Гагарина 3-я линия, 15</t>
  </si>
  <si>
    <t>Город Златоуст, проспект имени Ю.А. Гагарина 3-я линия, 15а</t>
  </si>
  <si>
    <t>Город Златоуст, 40-летия Победы, 12</t>
  </si>
  <si>
    <t>Город Златоуст, 40-летия Победы, 14</t>
  </si>
  <si>
    <t>Город Златоуст, 40-летия Победы, 14а</t>
  </si>
  <si>
    <t>Город Златоуст, 40-летия Победы, 48</t>
  </si>
  <si>
    <t>Город Златоуст, имени А.Н. Островского, 5</t>
  </si>
  <si>
    <t>Город Златоуст, имени В.П. Чкалова, 4а</t>
  </si>
  <si>
    <t>Город Златоуст, имени В.П. Чкалова, 6</t>
  </si>
  <si>
    <t>Город Златоуст, имени М.С. Урицкого, 29</t>
  </si>
  <si>
    <t>Город Златоуст, имени М.С. Урицкого, 34</t>
  </si>
  <si>
    <t>Город Златоуст, имени Н.П. Полетаева, 11</t>
  </si>
  <si>
    <t>Город Златоуст, имени Н.П. Полетаева, 2</t>
  </si>
  <si>
    <t>Город Златоуст, имени П.А. Румянцева, 19</t>
  </si>
  <si>
    <t>Город Златоуст, Олимпийская, 9</t>
  </si>
  <si>
    <t>Город Златоуст, Тульская, 5</t>
  </si>
  <si>
    <t>Город Златоуст, Тульская, 7</t>
  </si>
  <si>
    <t>Город Копейск, проспект Коммунистический, 5</t>
  </si>
  <si>
    <t>Город Копейск, проспект Коммунистический, 16</t>
  </si>
  <si>
    <t>Город Магнитогорск, Ворошилова, 6</t>
  </si>
  <si>
    <t>Город Магнитогорск, Ворошилова, 10</t>
  </si>
  <si>
    <t>Город Магнитогорск, Ворошилова, 14</t>
  </si>
  <si>
    <t>Город Магнитогорск, Ворошилова, 18</t>
  </si>
  <si>
    <t>Город Магнитогорск, Ворошилова, 25</t>
  </si>
  <si>
    <t>Город Магнитогорск, Ворошилова, 26</t>
  </si>
  <si>
    <t>Город Магнитогорск, Ворошилова, 31</t>
  </si>
  <si>
    <t>Город Магнитогорск, Ворошилова, 33</t>
  </si>
  <si>
    <t>Город Магнитогорск, Ворошилова, 35, корпус 1</t>
  </si>
  <si>
    <t>Город Магнитогорск, Жукова, 1</t>
  </si>
  <si>
    <t>Город Магнитогорск, Жукова, 6</t>
  </si>
  <si>
    <t>Город Магнитогорск, Завенягина, 1</t>
  </si>
  <si>
    <t>Город Магнитогорск, Завенягина, 3, корпус 1</t>
  </si>
  <si>
    <t>Город Магнитогорск, Завенягина, 5</t>
  </si>
  <si>
    <t>Город Магнитогорск, Калмыкова, 10</t>
  </si>
  <si>
    <t>Город Магнитогорск, Калмыкова, 2</t>
  </si>
  <si>
    <t>Город Магнитогорск, Калмыкова, 4</t>
  </si>
  <si>
    <t>Город Магнитогорск, Калмыкова, 8/2</t>
  </si>
  <si>
    <t>Город Магнитогорск, проспект Карла Маркса, 157</t>
  </si>
  <si>
    <t>Город Магнитогорск, проспект Карла Маркса, 169</t>
  </si>
  <si>
    <t>Город Магнитогорск, проспект Карла Маркса, 177</t>
  </si>
  <si>
    <t>Город Магнитогорск, проспект Карла Маркса, 179</t>
  </si>
  <si>
    <t>Город Магнитогорск, проспект Карла Маркса, 185</t>
  </si>
  <si>
    <t>Город Магнитогорск, проспект Карла Маркса, 208</t>
  </si>
  <si>
    <t>Город Магнитогорск, проспект Ленина, 80</t>
  </si>
  <si>
    <t>Город Магнитогорск, проспект Ленина, 84</t>
  </si>
  <si>
    <t>Город Магнитогорск, проспект Ленина, 86</t>
  </si>
  <si>
    <t>Город Магнитогорск, проспект Ленина, 91</t>
  </si>
  <si>
    <t>Город Магнитогорск, проспект Ленина, 91, корпус 1</t>
  </si>
  <si>
    <t>Город Магнитогорск, проспект Ленина, 136</t>
  </si>
  <si>
    <t>Город Магнитогорск, проспект Ленина, 136, корпус 2</t>
  </si>
  <si>
    <t>Город Магнитогорск, проспект Ленина, 136, корпус 3</t>
  </si>
  <si>
    <t>Город Магнитогорск, проспект Ленина, 140</t>
  </si>
  <si>
    <t>Город Магнитогорск, проспект Ленина, 141</t>
  </si>
  <si>
    <t>Город Магнитогорск, проспект Ленина, 143, корпус 1</t>
  </si>
  <si>
    <t>Город Магнитогорск, проезд Сиреневый, 20</t>
  </si>
  <si>
    <t>Город Магнитогорск, проезд Сиреневый, 26</t>
  </si>
  <si>
    <t>Город Магнитогорск, проезд Сиреневый, 28</t>
  </si>
  <si>
    <t>Город Магнитогорск, 50-летия Магнитки, 36</t>
  </si>
  <si>
    <t>Город Магнитогорск, 50-летия Магнитки, 38</t>
  </si>
  <si>
    <t>Город Магнитогорск, 50-летия Магнитки, 40</t>
  </si>
  <si>
    <t>Город Магнитогорск, 50-летия Магнитки, 40, корпус 1</t>
  </si>
  <si>
    <t>Город Магнитогорск, 50-летия Магнитки, 44</t>
  </si>
  <si>
    <t>Город Магнитогорск, 50-летия Магнитки, 46</t>
  </si>
  <si>
    <t>Город Магнитогорск, 50-летия Магнитки, 48</t>
  </si>
  <si>
    <t>Город Магнитогорск, 50-летия Магнитки, 50</t>
  </si>
  <si>
    <t>Город Магнитогорск, 50-летия Магнитки, 52</t>
  </si>
  <si>
    <t>Город Магнитогорск, 50-летия Магнитки, 52, корпус 2</t>
  </si>
  <si>
    <t>Город Магнитогорск, Советская, 168</t>
  </si>
  <si>
    <t>Город Магнитогорск, Советская, 197</t>
  </si>
  <si>
    <t>Город Магнитогорск, Советская, 199</t>
  </si>
  <si>
    <t>Город Магнитогорск, Советская, 201, корпус 1</t>
  </si>
  <si>
    <t>Город Магнитогорск, Советская, 201, корпус 2</t>
  </si>
  <si>
    <t>Город Магнитогорск, Советская, 201/3</t>
  </si>
  <si>
    <t>Город Магнитогорск, Советская, 205, корпус 1</t>
  </si>
  <si>
    <t>Город Магнитогорск, Советской Армии, 51</t>
  </si>
  <si>
    <t>Город Магнитогорск, Советской Армии, 51а</t>
  </si>
  <si>
    <t>Город Магнитогорск, Сталеваров, 17</t>
  </si>
  <si>
    <t>Город Магнитогорск, Сталеваров, 6, корпус 1</t>
  </si>
  <si>
    <t>Город Магнитогорск, Суворова, 136</t>
  </si>
  <si>
    <t>Город Магнитогорск, Тевосяна, 11/3</t>
  </si>
  <si>
    <t>Город Магнитогорск, Тевосяна, 15</t>
  </si>
  <si>
    <t>Город Магнитогорск, Тевосяна, 17</t>
  </si>
  <si>
    <t>Город Магнитогорск, Тевосяна, 9</t>
  </si>
  <si>
    <t>Город Магнитогорск, Труда, 11, корпус 1</t>
  </si>
  <si>
    <t>Город Магнитогорск, Труда, 11/а</t>
  </si>
  <si>
    <t>Город Магнитогорск, Труда, 14</t>
  </si>
  <si>
    <t>Город Магнитогорск, Труда, 18</t>
  </si>
  <si>
    <t>Город Магнитогорск, Труда, 23</t>
  </si>
  <si>
    <t>Город Магнитогорск, Труда, 27</t>
  </si>
  <si>
    <t>Город Магнитогорск, Труда, 31</t>
  </si>
  <si>
    <t>Город Магнитогорск, Труда, 35</t>
  </si>
  <si>
    <t>Город Магнитогорск, Труда, 38</t>
  </si>
  <si>
    <t>Город Магнитогорск, Труда, 43</t>
  </si>
  <si>
    <t>Город Магнитогорск, Труда, 47</t>
  </si>
  <si>
    <t>Город Магнитогорск, Труда, 49/1</t>
  </si>
  <si>
    <t>Город Магнитогорск, Труда, 5</t>
  </si>
  <si>
    <t>Город Магнитогорск, Труда, 51</t>
  </si>
  <si>
    <t>Город Озерск, бульвар Гайдара, 4</t>
  </si>
  <si>
    <t>Город Озерск, бульвар Гайдара, 26</t>
  </si>
  <si>
    <t>Город Озерск, Герцена, 22</t>
  </si>
  <si>
    <t>Город Озерск, Дзержинского, 32</t>
  </si>
  <si>
    <t>Город Озерск, Дзержинского, 34</t>
  </si>
  <si>
    <t>Город Озерск, Дзержинского, 36</t>
  </si>
  <si>
    <t>Город Озерск, Дзержинского, 38</t>
  </si>
  <si>
    <t>Город Озерск, Дзержинского, 53</t>
  </si>
  <si>
    <t>Город Озерск, Дзержинского, 55</t>
  </si>
  <si>
    <t>Город Озерск, Матросова, 28</t>
  </si>
  <si>
    <t>Город Озерск, Менделеева, 23</t>
  </si>
  <si>
    <t>Город Озерск, проспект Карла Маркса, 11</t>
  </si>
  <si>
    <t>Город Озерск, проспект Карла Маркса, 16</t>
  </si>
  <si>
    <t>Город Озерск, Октябрьская, 19</t>
  </si>
  <si>
    <t>Город Озерск, Октябрьская, 20</t>
  </si>
  <si>
    <t>Город Озерск, Октябрьская, 21</t>
  </si>
  <si>
    <t>Город Озерск, Октябрьская, 26</t>
  </si>
  <si>
    <t>Город Озерск, Семенова, 11</t>
  </si>
  <si>
    <t>Город Озерск, Строительная, 56</t>
  </si>
  <si>
    <t>Город Трехгорный, 50 лет Победы, 22</t>
  </si>
  <si>
    <t>Город Трехгорный, Маршала Жукова, 2</t>
  </si>
  <si>
    <t>Город Трехгорный, Мира, 44</t>
  </si>
  <si>
    <t>Город Трехгорный, Мира, 58</t>
  </si>
  <si>
    <t>Город Трехгорный, Островского, 10</t>
  </si>
  <si>
    <t>Город Трехгорный, Островского, 12</t>
  </si>
  <si>
    <t>Город Трехгорный, Островского, 14</t>
  </si>
  <si>
    <t>Город Трехгорный, Строителей, 1</t>
  </si>
  <si>
    <t>Город Трехгорный, Строителей, 3</t>
  </si>
  <si>
    <t>Город Троицк, квартал № 10, 28</t>
  </si>
  <si>
    <t>Город Троицк, квартал № 10, 35</t>
  </si>
  <si>
    <t>Город Челябинск, 3-го Интернационала, 117</t>
  </si>
  <si>
    <t>Город Челябинск, 3-го Интернационала, 68А</t>
  </si>
  <si>
    <t>Город Челябинск, 40-летия Победы, 30А</t>
  </si>
  <si>
    <t>Город Челябинск, 50-летия ВЛКСМ, 12</t>
  </si>
  <si>
    <t>Город Челябинск, 50-летия ВЛКСМ, 7</t>
  </si>
  <si>
    <t>Город Челябинск, 50-летия ВЛКСМ, 8</t>
  </si>
  <si>
    <t>Город Челябинск, 50-летия ВЛКСМ, 8А</t>
  </si>
  <si>
    <t xml:space="preserve">Город Челябинск, Агалакова, 33 </t>
  </si>
  <si>
    <t>Город Челябинск, Агалакова, 36А</t>
  </si>
  <si>
    <t xml:space="preserve">Город Челябинск, Агалакова, 42  </t>
  </si>
  <si>
    <t>Город Челябинск, Байкальская, 35</t>
  </si>
  <si>
    <t>Город Челябинск, Барбюса, 140А</t>
  </si>
  <si>
    <t>Город Челябинск, Барбюса, 142</t>
  </si>
  <si>
    <t>Город Челябинск, Блюхера, 2Е</t>
  </si>
  <si>
    <t>Город Челябинск, Богдана Хмельницкого, 30</t>
  </si>
  <si>
    <t>Город Челябинск, Богдана Хмельницкого, 34</t>
  </si>
  <si>
    <t>Город Челябинск, Богдана Хмельницкого, 36</t>
  </si>
  <si>
    <t>Город Челябинск, Болейко, 1</t>
  </si>
  <si>
    <t>Город Челябинск, Болейко, 2</t>
  </si>
  <si>
    <t>Город Челябинск, Болейко, 3</t>
  </si>
  <si>
    <t>Город Челябинск, Болейко, 5</t>
  </si>
  <si>
    <t>Город Челябинск, Братьев Кашириных, 101</t>
  </si>
  <si>
    <t>Город Челябинск, Братьев Кашириных, 105</t>
  </si>
  <si>
    <t>Город Челябинск, Братьев Кашириных, 107</t>
  </si>
  <si>
    <t xml:space="preserve">Город Челябинск, Василевского, 70 </t>
  </si>
  <si>
    <t xml:space="preserve">Город Челябинск, Василевского, 83  </t>
  </si>
  <si>
    <t>Город Челябинск, Винницкая, 4</t>
  </si>
  <si>
    <t>Город Челябинск, Ворошилова, 57 А</t>
  </si>
  <si>
    <t>Город Челябинск, Гагарина, 50А</t>
  </si>
  <si>
    <t>Город Челябинск, Гагарина, 50В</t>
  </si>
  <si>
    <t>Город Челябинск, Гражданская, 16</t>
  </si>
  <si>
    <t>Город Челябинск, Дегтярева, 91</t>
  </si>
  <si>
    <t>Город Челябинск, Дзержинского, 97а</t>
  </si>
  <si>
    <t>Город Челябинск, Калининградская,  24А</t>
  </si>
  <si>
    <t>Город Челябинск, Калмыкова, 14А</t>
  </si>
  <si>
    <t>Город Челябинск, Калмыкова, 19Б</t>
  </si>
  <si>
    <t>Город Челябинск, Каслинская,  19Б</t>
  </si>
  <si>
    <t>Город Челябинск, Каслинская, 21Б</t>
  </si>
  <si>
    <t>Город Челябинск, Каслинская,  23В</t>
  </si>
  <si>
    <t>Город Челябинск, Ковшовой,  11</t>
  </si>
  <si>
    <t>Город Челябинск, Комарова, 131</t>
  </si>
  <si>
    <t>Город Челябинск, Комарова, 131А</t>
  </si>
  <si>
    <t>Город Челябинск, Комарова, 133</t>
  </si>
  <si>
    <t>Город Челябинск, Комарова, 133А</t>
  </si>
  <si>
    <t>Город Челябинск, Комарова, 133Б</t>
  </si>
  <si>
    <t>Город Челябинск, Комарова, 137А</t>
  </si>
  <si>
    <t>Город Челябинск, Коммуны, 80</t>
  </si>
  <si>
    <t>Город Челябинск, Коммуны, 88А</t>
  </si>
  <si>
    <t>Город Челябинск, Котина, 3</t>
  </si>
  <si>
    <t>Город Челябинск, Котина, 7А</t>
  </si>
  <si>
    <t>Город Челябинск, Краснооктябрьская, 20</t>
  </si>
  <si>
    <t>Город Челябинск, Кудрявцева, 81А</t>
  </si>
  <si>
    <t>Город Челябинск, Культуры, 55А</t>
  </si>
  <si>
    <t>Город Челябинск, Культуры, 59</t>
  </si>
  <si>
    <t>Город Челябинск, Курчатова, 23</t>
  </si>
  <si>
    <t>Город Челябинск, Кыштымская, 22А</t>
  </si>
  <si>
    <t>Город Челябинск, Мамина, 11А</t>
  </si>
  <si>
    <t>Город Челябинск, Мамина, 11В</t>
  </si>
  <si>
    <t>Город Челябинск, Мамина, 21А</t>
  </si>
  <si>
    <t>Город Челябинск, Мамина, 21Б</t>
  </si>
  <si>
    <t>Город Челябинск, Марченко, 27</t>
  </si>
  <si>
    <t>Город Челябинск, Марченко, 29Б</t>
  </si>
  <si>
    <t>Город Челябинск, Марченко, 33Б</t>
  </si>
  <si>
    <t>Город Челябинск, Марченко, 33В</t>
  </si>
  <si>
    <t>Город Челябинск, Марченко, 35А</t>
  </si>
  <si>
    <t>Город Челябинск, Машиностроителей, 10</t>
  </si>
  <si>
    <t>Город Челябинск, Машиностроителей, 12</t>
  </si>
  <si>
    <t>Город Челябинск, Молодогвардейцев, 35</t>
  </si>
  <si>
    <t>Город Челябинск, Молодогвардейцев, 37А</t>
  </si>
  <si>
    <t>Город Челябинск, Молодогвардейцев, 39</t>
  </si>
  <si>
    <t>Город Челябинск, Молодогвардейцев, 40</t>
  </si>
  <si>
    <t>Город Челябинск, Молодогвардейцев, 65</t>
  </si>
  <si>
    <t>Город Челябинск, Молодогвардейцев, 68А</t>
  </si>
  <si>
    <t>Город Челябинск, Набережная, 3</t>
  </si>
  <si>
    <t>Город Челябинск, Нахимова, 4</t>
  </si>
  <si>
    <t>Город Челябинск, Нахимова, 6</t>
  </si>
  <si>
    <t>Город Челябинск, Новороссийская, 53</t>
  </si>
  <si>
    <t>Город Челябинск, Обская,  6</t>
  </si>
  <si>
    <t>Город Челябинск, Первой Пятилетки, 7</t>
  </si>
  <si>
    <t>Город Челябинск, Первой Пятилетки, 15</t>
  </si>
  <si>
    <t>Город Челябинск, переулок Мамина, 1</t>
  </si>
  <si>
    <t>Город Челябинск, переулок Мамина, 1А</t>
  </si>
  <si>
    <t>Город Челябинск, переулок Мамина, 1Б</t>
  </si>
  <si>
    <t>Город Челябинск, переулок Мамина, 2</t>
  </si>
  <si>
    <t>Город Челябинск, проспект Победы, 111</t>
  </si>
  <si>
    <t>Город Челябинск, проспект Победы, 113</t>
  </si>
  <si>
    <t>Город Челябинск, проспект Победы, 160А</t>
  </si>
  <si>
    <t>Город Челябинск, проспект Победы, 291</t>
  </si>
  <si>
    <t>Город Челябинск, Российская, 71А</t>
  </si>
  <si>
    <t>Город Челябинск, Румянцева, 33</t>
  </si>
  <si>
    <t>Город Челябинск, Румянцева, 4</t>
  </si>
  <si>
    <t>Город Челябинск, Руставели, 5</t>
  </si>
  <si>
    <t>Город Челябинск, Руставели, 7</t>
  </si>
  <si>
    <t>Город Челябинск, Руставели, 9А</t>
  </si>
  <si>
    <t>Город Челябинск, Салютная, 23а/1</t>
  </si>
  <si>
    <t>Город Челябинск, Солнечная, 24А</t>
  </si>
  <si>
    <t>Город Челябинск, Солнечная, 74</t>
  </si>
  <si>
    <t>Город Челябинск, Социалистическая, 36А</t>
  </si>
  <si>
    <t>Город Челябинск, Университетская Набережная, 24</t>
  </si>
  <si>
    <t>Город Челябинск, Хохрякова, 10</t>
  </si>
  <si>
    <t>Город Челябинск, Хохрякова, 14</t>
  </si>
  <si>
    <t>Город Челябинск, Хохрякова, 18</t>
  </si>
  <si>
    <t>Город Челябинск, Хохрякова, 4</t>
  </si>
  <si>
    <t>Город Челябинск, Хохрякова, 6</t>
  </si>
  <si>
    <t>Город Челябинск, Цвиллинга, 66</t>
  </si>
  <si>
    <t>Город Челябинск, Черкасская, 14</t>
  </si>
  <si>
    <t>Город Челябинск, Черкасская, 2А</t>
  </si>
  <si>
    <t>Город Челябинск, Чоппа, 4</t>
  </si>
  <si>
    <t>Город Челябинск, Чоппа, 6</t>
  </si>
  <si>
    <t>Город Челябинск, Шенкурская, 11</t>
  </si>
  <si>
    <t>Город Челябинск, Шенкурская, 7А</t>
  </si>
  <si>
    <t>Город Челябинск, шоссе Копейское, 43</t>
  </si>
  <si>
    <t>Город Челябинск, Шуменская, 10</t>
  </si>
  <si>
    <t>город Челябинск, Шуменская, 18</t>
  </si>
  <si>
    <t>Город Челябинск, Шуменская, 6</t>
  </si>
  <si>
    <t>Город Челябинск, Энергетиков, 65</t>
  </si>
  <si>
    <t>Город Челябинск, Энтузиастов, 14</t>
  </si>
  <si>
    <t>Город Челябинск, Южный Бульвар, 11</t>
  </si>
  <si>
    <t>Город Челябинск, Южный Бульвар, 14</t>
  </si>
  <si>
    <t>Город Челябинск, Южный Бульвар, 2</t>
  </si>
  <si>
    <t xml:space="preserve">Город Челябинск, Южный Бульвар, 9 </t>
  </si>
  <si>
    <t>Город Южноуральск, Победы, 12</t>
  </si>
  <si>
    <t>Город Южноуральск, Победы, 18</t>
  </si>
  <si>
    <t>Город Южноуральск, Спортивная, 58</t>
  </si>
  <si>
    <t>Город Аша, Озимина, 43</t>
  </si>
  <si>
    <t>Город Аша, Озимина, 45</t>
  </si>
  <si>
    <t>Город Аша, Озимина, 47</t>
  </si>
  <si>
    <t>Город Касли, Ленина, 10</t>
  </si>
  <si>
    <t>Город Касли, Ленина, 12</t>
  </si>
  <si>
    <t>Город Касли, Ленина, 8</t>
  </si>
  <si>
    <t>Город Сатка, 40 лет Победы, 1</t>
  </si>
  <si>
    <t>Город Сатка, 40 лет Победы, 3</t>
  </si>
  <si>
    <t>Город Сатка, 40 лет Победы, 5</t>
  </si>
  <si>
    <t>Город Сатка, 40 лет Победы, 7</t>
  </si>
  <si>
    <t>Город Сатка, Пролетарская, 53</t>
  </si>
  <si>
    <t>Город Сатка, Солнечная, 2</t>
  </si>
  <si>
    <t>Город Сатка, Солнечная, 26</t>
  </si>
  <si>
    <t>Город Снежинск, Дзержинского, 33</t>
  </si>
  <si>
    <t>Город Снежинск, Дзержинского, 35</t>
  </si>
  <si>
    <t>Город Снежинск, имени академика Л.П. Феоктистова, 18</t>
  </si>
  <si>
    <t>Город Снежинск, имени академика Л.П. Феоктистова, 20</t>
  </si>
  <si>
    <t>Город Снежинск, имени академика Л.П. Феоктистова, 22</t>
  </si>
  <si>
    <t>Город Снежинск, имени академика Л.П. Феоктистова, 28</t>
  </si>
  <si>
    <t>Город Снежинск, имени академика Л.П. Феоктистова, 30</t>
  </si>
  <si>
    <t>Город Снежинск, проспект имени К.И. Щелкина, 13</t>
  </si>
  <si>
    <t>Город Снежинск, проспект имени К.И. Щелкина, 15</t>
  </si>
  <si>
    <t>Город Снежинск, проспект имени К.И. Щелкина, 17</t>
  </si>
  <si>
    <t>Город Снежинск, проспект имени К.И. Щелкина, 19</t>
  </si>
  <si>
    <t>Город Снежинск, проспект имени К.И. Щелкина, 3</t>
  </si>
  <si>
    <t>Город Снежинск, проспект имени К.И. Щелкина, 9</t>
  </si>
  <si>
    <t>Город Снежинск, Победы, 38</t>
  </si>
  <si>
    <t>Город Снежинск, Победы, 42</t>
  </si>
  <si>
    <t>Город Снежинск, Свердлова, 29</t>
  </si>
  <si>
    <t>Город Усть-Катав, МКР-2, 8</t>
  </si>
  <si>
    <t>1535.</t>
  </si>
  <si>
    <t>1536.</t>
  </si>
  <si>
    <t>1537.</t>
  </si>
  <si>
    <t>1538.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</si>
  <si>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</si>
  <si>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</si>
  <si>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</si>
  <si>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</si>
  <si>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</si>
  <si>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</si>
  <si>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</si>
  <si>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</si>
  <si>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</si>
  <si>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</si>
  <si>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</si>
  <si>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</si>
  <si>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</si>
  <si>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</si>
  <si>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</si>
  <si>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</si>
  <si>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</si>
  <si>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</si>
  <si>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1566.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</si>
  <si>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</si>
  <si>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</si>
  <si>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</si>
  <si>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</si>
  <si>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</si>
  <si>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</si>
  <si>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</si>
  <si>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</si>
  <si>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</si>
  <si>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</si>
  <si>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</si>
  <si>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</si>
  <si>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</si>
  <si>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</si>
  <si>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</si>
  <si>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</si>
  <si>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</si>
  <si>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</si>
  <si>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</si>
  <si>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</si>
  <si>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</si>
  <si>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</si>
  <si>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</si>
  <si>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</si>
  <si>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</si>
  <si>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</si>
  <si>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</si>
  <si>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</si>
  <si>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</si>
  <si>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</si>
  <si>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</si>
  <si>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</si>
  <si>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</si>
  <si>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</si>
  <si>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</si>
  <si>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</si>
  <si>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</si>
  <si>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</si>
  <si>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</si>
  <si>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</si>
  <si>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</si>
  <si>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</si>
  <si>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</si>
  <si>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</si>
  <si>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</si>
  <si>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</si>
  <si>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</si>
  <si>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</si>
  <si>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</si>
  <si>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</si>
  <si>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</si>
  <si>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</si>
  <si>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</si>
  <si>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</si>
  <si>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</si>
  <si>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</si>
  <si>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</si>
  <si>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</si>
  <si>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</si>
  <si>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</si>
  <si>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</si>
  <si>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</si>
  <si>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</si>
  <si>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</si>
  <si>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</si>
  <si>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</si>
  <si>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</si>
  <si>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</si>
  <si>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</si>
  <si>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</si>
  <si>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</si>
  <si>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</si>
  <si>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</si>
  <si>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</si>
  <si>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</si>
  <si>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</si>
  <si>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</si>
  <si>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</si>
  <si>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</si>
  <si>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</si>
  <si>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</si>
  <si>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</si>
  <si>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</si>
  <si>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</si>
  <si>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</si>
  <si>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</si>
  <si>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</si>
  <si>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</si>
  <si>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</si>
  <si>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</si>
  <si>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</si>
  <si>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</si>
  <si>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</si>
  <si>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</si>
  <si>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</si>
  <si>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</si>
  <si>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</si>
  <si>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</si>
  <si>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</si>
  <si>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</si>
  <si>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</si>
  <si>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</si>
  <si>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</si>
  <si>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</si>
  <si>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</si>
  <si>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</si>
  <si>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</si>
  <si>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</si>
  <si>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</si>
  <si>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</si>
  <si>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</si>
  <si>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</si>
  <si>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</si>
  <si>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</si>
  <si>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</si>
  <si>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</si>
  <si>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</si>
  <si>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</si>
  <si>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</si>
  <si>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</si>
  <si>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</si>
  <si>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</si>
  <si>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</si>
  <si>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</si>
  <si>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</si>
  <si>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</si>
  <si>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</si>
  <si>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</si>
  <si>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</si>
  <si>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</si>
  <si>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</si>
  <si>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</si>
  <si>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</si>
  <si>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</si>
  <si>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</si>
  <si>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</si>
  <si>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</si>
  <si>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</si>
  <si>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</si>
  <si>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</si>
  <si>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</si>
  <si>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</si>
  <si>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</si>
  <si>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</si>
  <si>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</si>
  <si>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</si>
  <si>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</si>
  <si>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</si>
  <si>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</si>
  <si>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</si>
  <si>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</si>
  <si>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</si>
  <si>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</si>
  <si>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</si>
  <si>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</si>
  <si>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</si>
  <si>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</si>
  <si>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</si>
  <si>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</si>
  <si>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</si>
  <si>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</si>
  <si>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</si>
  <si>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</si>
  <si>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</si>
  <si>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</si>
  <si>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</si>
  <si>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</si>
  <si>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</si>
  <si>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</si>
  <si>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</si>
  <si>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</si>
  <si>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</si>
  <si>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</si>
  <si>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</si>
  <si>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</si>
  <si>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</si>
  <si>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</si>
  <si>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</si>
  <si>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</si>
  <si>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</si>
  <si>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</si>
  <si>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</si>
  <si>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</si>
  <si>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</si>
  <si>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</si>
  <si>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</si>
  <si>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</si>
  <si>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</si>
  <si>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</si>
  <si>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</si>
  <si>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</si>
  <si>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</si>
  <si>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</si>
  <si>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</si>
  <si>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</si>
  <si>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</si>
  <si>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</si>
  <si>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</si>
  <si>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</si>
  <si>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</si>
  <si>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</si>
  <si>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</si>
  <si>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</si>
  <si>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</si>
  <si>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</si>
  <si>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</si>
  <si>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</si>
  <si>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</si>
  <si>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</si>
  <si>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</si>
  <si>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</si>
  <si>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</si>
  <si>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</si>
  <si>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</si>
  <si>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</si>
  <si>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</si>
  <si>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</si>
  <si>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</si>
  <si>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</si>
  <si>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</si>
  <si>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</si>
  <si>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</si>
  <si>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</si>
  <si>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</si>
  <si>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</si>
  <si>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</si>
  <si>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</si>
  <si>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</si>
  <si>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</si>
  <si>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</si>
  <si>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</si>
  <si>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</si>
  <si>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</si>
  <si>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</si>
  <si>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</si>
  <si>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</si>
  <si>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</si>
  <si>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</si>
  <si>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</si>
  <si>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</si>
  <si>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</si>
  <si>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</si>
  <si>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</si>
  <si>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</si>
  <si>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</si>
  <si>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</si>
  <si>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</si>
  <si>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</si>
  <si>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</si>
  <si>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</si>
  <si>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</si>
  <si>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</si>
  <si>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</si>
  <si>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</si>
  <si>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</si>
  <si>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</si>
  <si>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</si>
  <si>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</si>
  <si>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</si>
  <si>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</si>
  <si>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</si>
  <si>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</si>
  <si>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</si>
  <si>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</si>
  <si>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</si>
  <si>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</si>
  <si>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</si>
  <si>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</si>
  <si>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</si>
  <si>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</si>
  <si>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</si>
  <si>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</si>
  <si>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</si>
  <si>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</si>
  <si>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</si>
  <si>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* Ремонт внутридомовых инженерных систем электроснабжения.</t>
  </si>
  <si>
    <t>Город Магнитогорск, Клары Цеткин, 8</t>
  </si>
  <si>
    <t>Город Магнитогорск, Лесная, 12а</t>
  </si>
  <si>
    <t>Город Магнитогорск, Николая Шишка, 13</t>
  </si>
  <si>
    <t>Город Магнитогорск, Николая Шишка, 9</t>
  </si>
  <si>
    <t>Город Челябинск, Богдана Хмельницкого, 11</t>
  </si>
  <si>
    <t>Город Челябинск, Богдана Хмельницкого, 9</t>
  </si>
  <si>
    <t>Город Челябинск, Героев Танкограда, 100</t>
  </si>
  <si>
    <t>Город Челябинск, Дегтярева, 55</t>
  </si>
  <si>
    <t>Город Челябинск, Дегтярева, 55а</t>
  </si>
  <si>
    <t>Город Челябинск, Дегтярева, 57</t>
  </si>
  <si>
    <t>Город Челябинск, Дегтярева, 57а</t>
  </si>
  <si>
    <t>Город Челябинск, Сталеваров, 13</t>
  </si>
  <si>
    <t>Город Челябинск, Сталеваров, 15</t>
  </si>
  <si>
    <t>Город Челябинск, Сталеваров, 23</t>
  </si>
  <si>
    <t>Город Челябинск, Сталеваров, 25</t>
  </si>
  <si>
    <t>Город Челябинск, Сталеваров, 27</t>
  </si>
  <si>
    <t>Город Челябинск, Сталеваров, 29</t>
  </si>
  <si>
    <t>Город Челябинск, Сталеваров, 9</t>
  </si>
  <si>
    <t>Город Челябинск, Жукова, 11а</t>
  </si>
  <si>
    <t>Город Копейск, 19 Партьезная, 40</t>
  </si>
  <si>
    <t>.</t>
  </si>
  <si>
    <t>1539.</t>
  </si>
  <si>
    <t>1540.</t>
  </si>
  <si>
    <t>1541.</t>
  </si>
  <si>
    <t>1560.</t>
  </si>
  <si>
    <t>1561.</t>
  </si>
  <si>
    <t>1562.</t>
  </si>
  <si>
    <t>1563.</t>
  </si>
  <si>
    <t>1564.</t>
  </si>
  <si>
    <t>1565.</t>
  </si>
  <si>
    <t>1567.</t>
  </si>
  <si>
    <t>1598.</t>
  </si>
  <si>
    <t>Город Златоуст, имени А.Н. Островского, 13</t>
  </si>
  <si>
    <t>Город Златоуст, имени А.Н. Островского, 8</t>
  </si>
  <si>
    <t>Город Златоуст, имени А.Н. Радищева, 3</t>
  </si>
  <si>
    <t>Город Златоуст, имени А.Н. Радищева, 5</t>
  </si>
  <si>
    <t>Город Златоуст, имени А.С. Грибоедова, 3б</t>
  </si>
  <si>
    <t>Город Златоуст, имени А.С. Макаренко, 6</t>
  </si>
  <si>
    <t>Город Златоуст, имени М.А. Аникеева, 5</t>
  </si>
  <si>
    <t>Город Златоуст, имени Н.П. Полетаева, 129</t>
  </si>
  <si>
    <t>Город Златоуст, имени Н.П. Полетаева, 131</t>
  </si>
  <si>
    <t>Город Златоуст, имени Н.П. Полетаева, 133</t>
  </si>
  <si>
    <t>Город Златоуст, имени П.П. Аносова, 219</t>
  </si>
  <si>
    <t>Город Златоуст, имени П.П. Аносова, 221</t>
  </si>
  <si>
    <t>Город Златоуст, имени И.И. Шишкина, 5</t>
  </si>
  <si>
    <t>Город Златоуст, имени И.М. Мельнова, 2</t>
  </si>
  <si>
    <t>Город Златоуст, имени И.С. Тургенева, 15</t>
  </si>
  <si>
    <t>Город Златоуст, имени И.С. Т ургенева, 17</t>
  </si>
  <si>
    <t>Город Златоуст, имени И.С. Тургенева, 7</t>
  </si>
  <si>
    <t>Город Златоуст, имени И.С. Тургенева, 8</t>
  </si>
  <si>
    <t>Город Кыштым, Соц. Штурма, 3а</t>
  </si>
  <si>
    <t>Город Кыштым, Соц. Штурма, 3б</t>
  </si>
  <si>
    <t>Город Магнитогорск, проспект Ленина, 25, корпус 1</t>
  </si>
  <si>
    <t>Город Магнитогорск, проспект Металлургов, 12, корпус 3</t>
  </si>
  <si>
    <t>Город Магнитогорск, проспект Металлургов, 12, корпус 4</t>
  </si>
  <si>
    <t>Город Магнитогорск, проспект Пушкина, 26, корпус 1</t>
  </si>
  <si>
    <t>Поселок Калининский, Школьная, 6</t>
  </si>
  <si>
    <t>Город Магнитогорск, проспект Ленина, 10, корпус 1</t>
  </si>
  <si>
    <t>Город Миасс, Малышева, 11</t>
  </si>
  <si>
    <t>ПРИЛОЖЕНИЕ 2                         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 Челябинской                     области на 2017 год                                                               (в редакции постановления Правительства Челябинской области от_______2017 г. №________)</t>
  </si>
  <si>
    <t>Город Магнитогорск, Проселочная, 26а</t>
  </si>
  <si>
    <t>Город Магнитогорск, им. газеты Правда, 64, корпус 2</t>
  </si>
  <si>
    <t>Город Миасс, 60 лет Октября, 28</t>
  </si>
</sst>
</file>

<file path=xl/styles.xml><?xml version="1.0" encoding="utf-8"?>
<styleSheet xmlns="http://schemas.openxmlformats.org/spreadsheetml/2006/main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#,##0.00\ _₽"/>
    <numFmt numFmtId="166" formatCode="#,##0.00_ ;[Red]\-#,##0.00\ "/>
    <numFmt numFmtId="167" formatCode="###\ ###\ ###\ ##0.00"/>
    <numFmt numFmtId="168" formatCode="0.0"/>
    <numFmt numFmtId="169" formatCode="#,##0.0"/>
    <numFmt numFmtId="170" formatCode="dd/mm/yy;@"/>
    <numFmt numFmtId="171" formatCode="[$-419]General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1.5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2"/>
      <charset val="204"/>
    </font>
    <font>
      <sz val="2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4"/>
    <xf numFmtId="0" fontId="1" fillId="0" borderId="0"/>
    <xf numFmtId="0" fontId="1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/>
  </cellStyleXfs>
  <cellXfs count="893">
    <xf numFmtId="0" fontId="0" fillId="0" borderId="0" xfId="0"/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7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1" fontId="9" fillId="0" borderId="0" xfId="0" applyNumberFormat="1" applyFon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1" fontId="9" fillId="0" borderId="0" xfId="0" applyNumberFormat="1" applyFont="1" applyFill="1" applyAlignment="1"/>
    <xf numFmtId="0" fontId="9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10" xfId="0" applyFont="1" applyBorder="1" applyAlignment="1"/>
    <xf numFmtId="0" fontId="9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 wrapText="1" shrinkToFit="1"/>
    </xf>
    <xf numFmtId="1" fontId="9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vertical="center" wrapText="1" shrinkToFit="1"/>
    </xf>
    <xf numFmtId="4" fontId="9" fillId="2" borderId="5" xfId="0" applyNumberFormat="1" applyFont="1" applyFill="1" applyBorder="1" applyAlignment="1">
      <alignment horizontal="center" vertical="center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/>
    <xf numFmtId="0" fontId="9" fillId="0" borderId="5" xfId="7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/>
    <xf numFmtId="4" fontId="9" fillId="2" borderId="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/>
    <xf numFmtId="3" fontId="11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left" vertical="center" wrapText="1" shrinkToFit="1"/>
    </xf>
    <xf numFmtId="4" fontId="9" fillId="0" borderId="14" xfId="0" applyNumberFormat="1" applyFont="1" applyFill="1" applyBorder="1" applyAlignment="1">
      <alignment horizontal="center" vertical="center"/>
    </xf>
    <xf numFmtId="0" fontId="9" fillId="0" borderId="9" xfId="8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6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center" wrapText="1" shrinkToFit="1"/>
    </xf>
    <xf numFmtId="1" fontId="9" fillId="0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9" fillId="0" borderId="1" xfId="8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9" xfId="0" applyFont="1" applyBorder="1" applyAlignment="1">
      <alignment horizontal="center" vertical="center"/>
    </xf>
    <xf numFmtId="0" fontId="9" fillId="0" borderId="9" xfId="6" applyFont="1" applyFill="1" applyBorder="1" applyAlignment="1">
      <alignment vertical="center" wrapText="1"/>
    </xf>
    <xf numFmtId="4" fontId="9" fillId="0" borderId="10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 wrapText="1"/>
    </xf>
    <xf numFmtId="4" fontId="9" fillId="0" borderId="11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vertical="center" wrapText="1"/>
    </xf>
    <xf numFmtId="4" fontId="9" fillId="2" borderId="10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vertical="center" wrapText="1" shrinkToFit="1"/>
    </xf>
    <xf numFmtId="4" fontId="9" fillId="0" borderId="10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4" fontId="9" fillId="0" borderId="9" xfId="2" applyNumberFormat="1" applyFont="1" applyFill="1" applyBorder="1" applyAlignment="1">
      <alignment horizontal="center" vertical="center" wrapText="1"/>
    </xf>
    <xf numFmtId="4" fontId="9" fillId="0" borderId="9" xfId="3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/>
    <xf numFmtId="0" fontId="9" fillId="0" borderId="9" xfId="0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0" fontId="9" fillId="0" borderId="9" xfId="7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vertical="center" wrapText="1" shrinkToFit="1"/>
    </xf>
    <xf numFmtId="4" fontId="9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left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/>
    <xf numFmtId="4" fontId="9" fillId="0" borderId="9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1" fontId="9" fillId="0" borderId="14" xfId="0" applyNumberFormat="1" applyFont="1" applyFill="1" applyBorder="1"/>
    <xf numFmtId="0" fontId="11" fillId="0" borderId="14" xfId="0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horizontal="left" vertical="center"/>
    </xf>
    <xf numFmtId="4" fontId="11" fillId="0" borderId="14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6" fillId="0" borderId="5" xfId="0" applyFont="1" applyFill="1" applyBorder="1"/>
    <xf numFmtId="4" fontId="14" fillId="2" borderId="9" xfId="0" applyNumberFormat="1" applyFont="1" applyFill="1" applyBorder="1" applyAlignment="1">
      <alignment horizontal="center" vertical="center"/>
    </xf>
    <xf numFmtId="4" fontId="9" fillId="3" borderId="0" xfId="0" applyNumberFormat="1" applyFont="1" applyFill="1"/>
    <xf numFmtId="49" fontId="14" fillId="0" borderId="5" xfId="0" applyNumberFormat="1" applyFont="1" applyFill="1" applyBorder="1" applyAlignment="1">
      <alignment horizontal="left" vertical="center" wrapText="1" shrinkToFit="1"/>
    </xf>
    <xf numFmtId="4" fontId="14" fillId="0" borderId="5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left" vertical="center" wrapText="1" shrinkToFit="1"/>
    </xf>
    <xf numFmtId="4" fontId="9" fillId="3" borderId="5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9" xfId="3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left" vertical="center"/>
    </xf>
    <xf numFmtId="3" fontId="9" fillId="3" borderId="14" xfId="0" applyNumberFormat="1" applyFont="1" applyFill="1" applyBorder="1" applyAlignment="1">
      <alignment vertical="center"/>
    </xf>
    <xf numFmtId="4" fontId="9" fillId="3" borderId="14" xfId="0" applyNumberFormat="1" applyFont="1" applyFill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center"/>
    </xf>
    <xf numFmtId="4" fontId="9" fillId="3" borderId="1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4" fontId="9" fillId="3" borderId="9" xfId="0" applyNumberFormat="1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/>
    </xf>
    <xf numFmtId="4" fontId="11" fillId="3" borderId="5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3" borderId="14" xfId="0" applyFont="1" applyFill="1" applyBorder="1" applyAlignment="1">
      <alignment horizontal="left" vertical="center"/>
    </xf>
    <xf numFmtId="1" fontId="9" fillId="3" borderId="14" xfId="0" applyNumberFormat="1" applyFont="1" applyFill="1" applyBorder="1"/>
    <xf numFmtId="0" fontId="9" fillId="3" borderId="9" xfId="1" applyFont="1" applyFill="1" applyBorder="1" applyAlignment="1">
      <alignment vertical="center" wrapText="1"/>
    </xf>
    <xf numFmtId="4" fontId="9" fillId="3" borderId="10" xfId="0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 wrapText="1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 wrapText="1"/>
    </xf>
    <xf numFmtId="0" fontId="2" fillId="3" borderId="5" xfId="0" applyFont="1" applyFill="1" applyBorder="1"/>
    <xf numFmtId="0" fontId="2" fillId="3" borderId="0" xfId="0" applyFont="1" applyFill="1"/>
    <xf numFmtId="0" fontId="6" fillId="3" borderId="5" xfId="0" applyFont="1" applyFill="1" applyBorder="1"/>
    <xf numFmtId="0" fontId="6" fillId="3" borderId="0" xfId="0" applyFont="1" applyFill="1"/>
    <xf numFmtId="3" fontId="11" fillId="3" borderId="10" xfId="0" applyNumberFormat="1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horizontal="center" vertical="center"/>
    </xf>
    <xf numFmtId="4" fontId="11" fillId="3" borderId="11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vertical="center" wrapText="1" shrinkToFit="1"/>
    </xf>
    <xf numFmtId="1" fontId="9" fillId="3" borderId="9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vertical="center" wrapText="1" shrinkToFit="1"/>
    </xf>
    <xf numFmtId="1" fontId="9" fillId="3" borderId="5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 wrapText="1" shrinkToFit="1"/>
    </xf>
    <xf numFmtId="1" fontId="9" fillId="3" borderId="1" xfId="0" applyNumberFormat="1" applyFont="1" applyFill="1" applyBorder="1" applyAlignment="1">
      <alignment horizontal="center" vertical="center"/>
    </xf>
    <xf numFmtId="3" fontId="11" fillId="3" borderId="14" xfId="0" applyNumberFormat="1" applyFont="1" applyFill="1" applyBorder="1" applyAlignment="1">
      <alignment vertical="center"/>
    </xf>
    <xf numFmtId="3" fontId="9" fillId="3" borderId="9" xfId="0" applyNumberFormat="1" applyFont="1" applyFill="1" applyBorder="1" applyAlignment="1"/>
    <xf numFmtId="3" fontId="9" fillId="3" borderId="5" xfId="0" applyNumberFormat="1" applyFont="1" applyFill="1" applyBorder="1" applyAlignment="1"/>
    <xf numFmtId="3" fontId="9" fillId="3" borderId="1" xfId="0" applyNumberFormat="1" applyFont="1" applyFill="1" applyBorder="1" applyAlignment="1"/>
    <xf numFmtId="0" fontId="9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3" borderId="9" xfId="7" applyFont="1" applyFill="1" applyBorder="1" applyAlignment="1">
      <alignment vertical="center" wrapText="1"/>
    </xf>
    <xf numFmtId="0" fontId="9" fillId="3" borderId="5" xfId="7" applyFont="1" applyFill="1" applyBorder="1" applyAlignment="1">
      <alignment vertical="center" wrapText="1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4" fontId="11" fillId="3" borderId="10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/>
    </xf>
    <xf numFmtId="4" fontId="9" fillId="3" borderId="9" xfId="0" applyNumberFormat="1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9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" fontId="9" fillId="6" borderId="5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9" fillId="6" borderId="5" xfId="3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left" vertical="center"/>
    </xf>
    <xf numFmtId="49" fontId="9" fillId="6" borderId="1" xfId="0" applyNumberFormat="1" applyFont="1" applyFill="1" applyBorder="1" applyAlignment="1">
      <alignment horizontal="left" vertical="center" wrapText="1" shrinkToFit="1"/>
    </xf>
    <xf numFmtId="0" fontId="9" fillId="6" borderId="5" xfId="0" applyFont="1" applyFill="1" applyBorder="1"/>
    <xf numFmtId="4" fontId="11" fillId="3" borderId="1" xfId="0" applyNumberFormat="1" applyFont="1" applyFill="1" applyBorder="1" applyAlignment="1">
      <alignment horizontal="center" vertical="center"/>
    </xf>
    <xf numFmtId="4" fontId="15" fillId="3" borderId="9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" fontId="14" fillId="6" borderId="9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 wrapText="1"/>
    </xf>
    <xf numFmtId="4" fontId="11" fillId="6" borderId="5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vertical="center" wrapText="1"/>
    </xf>
    <xf numFmtId="3" fontId="9" fillId="6" borderId="5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 wrapText="1"/>
    </xf>
    <xf numFmtId="4" fontId="9" fillId="6" borderId="9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4" fontId="14" fillId="4" borderId="9" xfId="0" applyNumberFormat="1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4" fontId="11" fillId="6" borderId="5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center" vertical="center"/>
    </xf>
    <xf numFmtId="4" fontId="11" fillId="3" borderId="9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4" fontId="9" fillId="2" borderId="9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0" borderId="9" xfId="2" applyNumberFormat="1" applyFont="1" applyFill="1" applyBorder="1" applyAlignment="1">
      <alignment horizontal="center" vertical="center" wrapText="1"/>
    </xf>
    <xf numFmtId="4" fontId="17" fillId="0" borderId="5" xfId="2" applyNumberFormat="1" applyFont="1" applyFill="1" applyBorder="1" applyAlignment="1">
      <alignment horizontal="center" vertical="center" wrapText="1"/>
    </xf>
    <xf numFmtId="4" fontId="17" fillId="5" borderId="5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0" fontId="14" fillId="0" borderId="5" xfId="0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/>
    <xf numFmtId="1" fontId="14" fillId="0" borderId="0" xfId="0" applyNumberFormat="1" applyFont="1" applyFill="1"/>
    <xf numFmtId="0" fontId="14" fillId="0" borderId="0" xfId="0" applyFont="1" applyFill="1" applyAlignment="1">
      <alignment vertical="center" wrapText="1"/>
    </xf>
    <xf numFmtId="0" fontId="19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1" fontId="14" fillId="0" borderId="0" xfId="0" applyNumberFormat="1" applyFont="1" applyFill="1" applyAlignment="1"/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/>
    <xf numFmtId="0" fontId="14" fillId="0" borderId="5" xfId="0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3" fontId="16" fillId="0" borderId="2" xfId="0" applyNumberFormat="1" applyFont="1" applyFill="1" applyBorder="1" applyAlignment="1">
      <alignment vertical="center"/>
    </xf>
    <xf numFmtId="3" fontId="16" fillId="0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4" fillId="0" borderId="12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6" applyFont="1" applyFill="1" applyBorder="1" applyAlignment="1">
      <alignment vertical="center" wrapText="1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/>
    </xf>
    <xf numFmtId="165" fontId="14" fillId="0" borderId="9" xfId="0" applyNumberFormat="1" applyFont="1" applyFill="1" applyBorder="1" applyAlignment="1">
      <alignment horizontal="center" wrapText="1"/>
    </xf>
    <xf numFmtId="4" fontId="14" fillId="0" borderId="11" xfId="0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3" fontId="16" fillId="0" borderId="10" xfId="0" applyNumberFormat="1" applyFont="1" applyFill="1" applyBorder="1" applyAlignment="1">
      <alignment vertical="center"/>
    </xf>
    <xf numFmtId="3" fontId="14" fillId="0" borderId="14" xfId="0" applyNumberFormat="1" applyFont="1" applyFill="1" applyBorder="1" applyAlignment="1">
      <alignment vertical="center"/>
    </xf>
    <xf numFmtId="4" fontId="14" fillId="0" borderId="14" xfId="0" applyNumberFormat="1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 shrinkToFit="1"/>
    </xf>
    <xf numFmtId="1" fontId="14" fillId="0" borderId="1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0" fontId="14" fillId="0" borderId="5" xfId="0" applyFont="1" applyFill="1" applyBorder="1"/>
    <xf numFmtId="0" fontId="14" fillId="0" borderId="9" xfId="8" applyFont="1" applyFill="1" applyBorder="1" applyAlignment="1">
      <alignment vertical="center" wrapText="1"/>
    </xf>
    <xf numFmtId="0" fontId="14" fillId="0" borderId="1" xfId="8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horizontal="center"/>
    </xf>
    <xf numFmtId="3" fontId="16" fillId="0" borderId="10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1" fontId="14" fillId="0" borderId="14" xfId="0" applyNumberFormat="1" applyFont="1" applyFill="1" applyBorder="1"/>
    <xf numFmtId="0" fontId="14" fillId="0" borderId="9" xfId="1" applyFont="1" applyFill="1" applyBorder="1" applyAlignment="1">
      <alignment vertical="center" wrapText="1"/>
    </xf>
    <xf numFmtId="4" fontId="14" fillId="0" borderId="10" xfId="0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vertical="center" wrapText="1"/>
    </xf>
    <xf numFmtId="4" fontId="19" fillId="0" borderId="0" xfId="0" applyNumberFormat="1" applyFont="1" applyFill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9" fillId="0" borderId="5" xfId="0" applyFont="1" applyFill="1" applyBorder="1"/>
    <xf numFmtId="3" fontId="14" fillId="0" borderId="5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vertical="center" wrapText="1"/>
    </xf>
    <xf numFmtId="0" fontId="21" fillId="0" borderId="5" xfId="0" applyFont="1" applyFill="1" applyBorder="1"/>
    <xf numFmtId="0" fontId="21" fillId="0" borderId="0" xfId="0" applyFont="1" applyFill="1"/>
    <xf numFmtId="0" fontId="16" fillId="0" borderId="14" xfId="0" applyFont="1" applyFill="1" applyBorder="1" applyAlignment="1">
      <alignment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vertical="center" wrapText="1" shrinkToFit="1"/>
    </xf>
    <xf numFmtId="49" fontId="14" fillId="0" borderId="5" xfId="0" applyNumberFormat="1" applyFont="1" applyFill="1" applyBorder="1" applyAlignment="1">
      <alignment vertical="center" wrapText="1" shrinkToFit="1"/>
    </xf>
    <xf numFmtId="49" fontId="14" fillId="0" borderId="1" xfId="0" applyNumberFormat="1" applyFont="1" applyFill="1" applyBorder="1" applyAlignment="1">
      <alignment vertical="center" wrapText="1" shrinkToFit="1"/>
    </xf>
    <xf numFmtId="3" fontId="16" fillId="0" borderId="14" xfId="0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4" fontId="14" fillId="0" borderId="9" xfId="2" applyNumberFormat="1" applyFont="1" applyFill="1" applyBorder="1" applyAlignment="1">
      <alignment horizontal="center" vertical="center" wrapText="1"/>
    </xf>
    <xf numFmtId="4" fontId="16" fillId="0" borderId="9" xfId="2" applyNumberFormat="1" applyFont="1" applyFill="1" applyBorder="1" applyAlignment="1">
      <alignment horizontal="center" vertical="center" wrapText="1"/>
    </xf>
    <xf numFmtId="4" fontId="14" fillId="0" borderId="5" xfId="2" applyNumberFormat="1" applyFont="1" applyFill="1" applyBorder="1" applyAlignment="1">
      <alignment horizontal="center" vertical="center" wrapText="1"/>
    </xf>
    <xf numFmtId="4" fontId="16" fillId="0" borderId="5" xfId="2" applyNumberFormat="1" applyFont="1" applyFill="1" applyBorder="1" applyAlignment="1">
      <alignment horizontal="center" vertical="center" wrapText="1"/>
    </xf>
    <xf numFmtId="4" fontId="14" fillId="0" borderId="5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3" fontId="14" fillId="0" borderId="9" xfId="0" applyNumberFormat="1" applyFont="1" applyFill="1" applyBorder="1" applyAlignment="1"/>
    <xf numFmtId="3" fontId="14" fillId="0" borderId="5" xfId="0" applyNumberFormat="1" applyFont="1" applyFill="1" applyBorder="1" applyAlignment="1"/>
    <xf numFmtId="3" fontId="14" fillId="0" borderId="1" xfId="0" applyNumberFormat="1" applyFont="1" applyFill="1" applyBorder="1" applyAlignment="1"/>
    <xf numFmtId="0" fontId="16" fillId="0" borderId="14" xfId="0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4" fontId="19" fillId="0" borderId="0" xfId="0" applyNumberFormat="1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9" xfId="0" applyNumberFormat="1" applyFont="1" applyFill="1" applyBorder="1" applyAlignment="1">
      <alignment horizontal="center" vertical="center"/>
    </xf>
    <xf numFmtId="0" fontId="14" fillId="0" borderId="9" xfId="7" applyFont="1" applyFill="1" applyBorder="1" applyAlignment="1">
      <alignment vertical="center" wrapText="1"/>
    </xf>
    <xf numFmtId="0" fontId="14" fillId="0" borderId="5" xfId="7" applyFont="1" applyFill="1" applyBorder="1" applyAlignment="1">
      <alignment vertical="center" wrapText="1"/>
    </xf>
    <xf numFmtId="4" fontId="16" fillId="0" borderId="10" xfId="0" applyNumberFormat="1" applyFont="1" applyFill="1" applyBorder="1" applyAlignment="1">
      <alignment vertical="center"/>
    </xf>
    <xf numFmtId="4" fontId="16" fillId="0" borderId="14" xfId="0" applyNumberFormat="1" applyFont="1" applyFill="1" applyBorder="1" applyAlignment="1">
      <alignment horizontal="left" vertical="center"/>
    </xf>
    <xf numFmtId="4" fontId="16" fillId="0" borderId="14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vertical="center" wrapText="1" shrinkToFit="1"/>
    </xf>
    <xf numFmtId="4" fontId="16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/>
    </xf>
    <xf numFmtId="4" fontId="14" fillId="0" borderId="9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166" fontId="14" fillId="0" borderId="6" xfId="0" applyNumberFormat="1" applyFont="1" applyFill="1" applyBorder="1" applyAlignment="1">
      <alignment horizontal="center"/>
    </xf>
    <xf numFmtId="4" fontId="14" fillId="0" borderId="4" xfId="0" applyNumberFormat="1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vertical="center"/>
    </xf>
    <xf numFmtId="4" fontId="14" fillId="0" borderId="4" xfId="0" applyNumberFormat="1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/>
    <xf numFmtId="4" fontId="16" fillId="0" borderId="9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left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/>
    <xf numFmtId="4" fontId="16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4" fontId="14" fillId="0" borderId="9" xfId="0" applyNumberFormat="1" applyFont="1" applyFill="1" applyBorder="1" applyAlignment="1">
      <alignment vertical="center" wrapText="1"/>
    </xf>
    <xf numFmtId="4" fontId="14" fillId="0" borderId="0" xfId="0" applyNumberFormat="1" applyFont="1" applyFill="1"/>
    <xf numFmtId="4" fontId="19" fillId="0" borderId="5" xfId="0" applyNumberFormat="1" applyFont="1" applyFill="1" applyBorder="1"/>
    <xf numFmtId="0" fontId="14" fillId="7" borderId="6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wrapText="1"/>
    </xf>
    <xf numFmtId="0" fontId="14" fillId="7" borderId="6" xfId="0" applyFont="1" applyFill="1" applyBorder="1" applyAlignment="1">
      <alignment vertical="center" wrapText="1"/>
    </xf>
    <xf numFmtId="164" fontId="14" fillId="7" borderId="5" xfId="0" applyNumberFormat="1" applyFont="1" applyFill="1" applyBorder="1" applyAlignment="1">
      <alignment horizontal="center" vertical="center" wrapText="1"/>
    </xf>
    <xf numFmtId="4" fontId="14" fillId="7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/>
    </xf>
    <xf numFmtId="0" fontId="20" fillId="7" borderId="10" xfId="0" applyFont="1" applyFill="1" applyBorder="1" applyAlignment="1"/>
    <xf numFmtId="0" fontId="14" fillId="7" borderId="5" xfId="0" applyFont="1" applyFill="1" applyBorder="1" applyAlignment="1">
      <alignment horizontal="center" vertical="center" wrapText="1"/>
    </xf>
    <xf numFmtId="1" fontId="14" fillId="7" borderId="5" xfId="0" applyNumberFormat="1" applyFont="1" applyFill="1" applyBorder="1" applyAlignment="1">
      <alignment horizontal="center" vertical="center" wrapText="1"/>
    </xf>
    <xf numFmtId="0" fontId="21" fillId="7" borderId="0" xfId="0" applyFont="1" applyFill="1"/>
    <xf numFmtId="4" fontId="19" fillId="7" borderId="0" xfId="0" applyNumberFormat="1" applyFont="1" applyFill="1"/>
    <xf numFmtId="0" fontId="20" fillId="0" borderId="12" xfId="0" applyFont="1" applyFill="1" applyBorder="1" applyAlignment="1">
      <alignment horizontal="center" wrapText="1"/>
    </xf>
    <xf numFmtId="166" fontId="17" fillId="0" borderId="6" xfId="0" applyNumberFormat="1" applyFont="1" applyFill="1" applyBorder="1" applyAlignment="1">
      <alignment horizontal="center"/>
    </xf>
    <xf numFmtId="4" fontId="17" fillId="6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4" fontId="11" fillId="0" borderId="14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left" vertical="center"/>
    </xf>
    <xf numFmtId="4" fontId="13" fillId="3" borderId="9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0" xfId="0" applyFont="1" applyFill="1" applyBorder="1"/>
    <xf numFmtId="4" fontId="2" fillId="2" borderId="0" xfId="0" applyNumberFormat="1" applyFont="1" applyFill="1"/>
    <xf numFmtId="0" fontId="2" fillId="2" borderId="0" xfId="0" applyFont="1" applyFill="1"/>
    <xf numFmtId="0" fontId="2" fillId="2" borderId="5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vertical="center" wrapText="1"/>
    </xf>
    <xf numFmtId="0" fontId="30" fillId="2" borderId="0" xfId="0" applyFont="1" applyFill="1" applyAlignment="1">
      <alignment wrapText="1"/>
    </xf>
    <xf numFmtId="0" fontId="2" fillId="2" borderId="0" xfId="0" applyFont="1" applyFill="1" applyAlignment="1"/>
    <xf numFmtId="0" fontId="2" fillId="2" borderId="5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 wrapText="1"/>
    </xf>
    <xf numFmtId="4" fontId="2" fillId="2" borderId="0" xfId="0" applyNumberFormat="1" applyFont="1" applyFill="1" applyAlignment="1">
      <alignment horizontal="center" vertical="center"/>
    </xf>
    <xf numFmtId="0" fontId="2" fillId="2" borderId="5" xfId="6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6" applyFont="1" applyFill="1" applyBorder="1" applyAlignment="1">
      <alignment vertical="center" wrapText="1"/>
    </xf>
    <xf numFmtId="0" fontId="2" fillId="2" borderId="2" xfId="6" applyFont="1" applyFill="1" applyBorder="1" applyAlignment="1">
      <alignment vertical="center" wrapText="1"/>
    </xf>
    <xf numFmtId="0" fontId="2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left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/>
    </xf>
    <xf numFmtId="0" fontId="2" fillId="2" borderId="5" xfId="30" applyFont="1" applyFill="1" applyBorder="1" applyAlignment="1">
      <alignment horizontal="left" vertical="center" wrapText="1"/>
    </xf>
    <xf numFmtId="0" fontId="2" fillId="2" borderId="2" xfId="3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2" borderId="5" xfId="0" applyFont="1" applyFill="1" applyBorder="1" applyAlignment="1">
      <alignment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left" vertical="center"/>
    </xf>
    <xf numFmtId="4" fontId="31" fillId="2" borderId="5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/>
    <xf numFmtId="0" fontId="2" fillId="2" borderId="14" xfId="0" applyFont="1" applyFill="1" applyBorder="1" applyAlignment="1">
      <alignment horizontal="left" vertical="center" wrapText="1"/>
    </xf>
    <xf numFmtId="1" fontId="2" fillId="2" borderId="5" xfId="1" applyNumberFormat="1" applyFont="1" applyFill="1" applyBorder="1" applyAlignment="1">
      <alignment horizontal="left" vertical="center" wrapText="1"/>
    </xf>
    <xf numFmtId="1" fontId="2" fillId="2" borderId="2" xfId="1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/>
    <xf numFmtId="4" fontId="2" fillId="2" borderId="12" xfId="0" applyNumberFormat="1" applyFont="1" applyFill="1" applyBorder="1"/>
    <xf numFmtId="4" fontId="2" fillId="2" borderId="5" xfId="0" applyNumberFormat="1" applyFont="1" applyFill="1" applyBorder="1"/>
    <xf numFmtId="4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/>
    <xf numFmtId="4" fontId="2" fillId="2" borderId="16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left" vertical="center" wrapText="1"/>
    </xf>
    <xf numFmtId="167" fontId="2" fillId="2" borderId="15" xfId="0" applyNumberFormat="1" applyFont="1" applyFill="1" applyBorder="1" applyAlignment="1">
      <alignment horizontal="left" vertical="center" wrapText="1"/>
    </xf>
    <xf numFmtId="167" fontId="2" fillId="2" borderId="17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167" fontId="2" fillId="2" borderId="18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167" fontId="2" fillId="2" borderId="19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5" xfId="10" applyFont="1" applyFill="1" applyBorder="1" applyAlignment="1">
      <alignment horizontal="left" vertical="center" wrapText="1"/>
    </xf>
    <xf numFmtId="0" fontId="2" fillId="2" borderId="2" xfId="10" applyFont="1" applyFill="1" applyBorder="1" applyAlignment="1">
      <alignment horizontal="left" vertical="center" wrapText="1"/>
    </xf>
    <xf numFmtId="167" fontId="2" fillId="2" borderId="5" xfId="0" applyNumberFormat="1" applyFont="1" applyFill="1" applyBorder="1" applyAlignment="1">
      <alignment horizontal="left" vertical="center" wrapText="1"/>
    </xf>
    <xf numFmtId="167" fontId="2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 wrapText="1"/>
    </xf>
    <xf numFmtId="167" fontId="2" fillId="2" borderId="5" xfId="0" applyNumberFormat="1" applyFont="1" applyFill="1" applyBorder="1" applyAlignment="1">
      <alignment horizontal="center" vertical="center"/>
    </xf>
    <xf numFmtId="0" fontId="2" fillId="2" borderId="5" xfId="11" applyFont="1" applyFill="1" applyBorder="1" applyAlignment="1">
      <alignment horizontal="left" vertical="center" wrapText="1"/>
    </xf>
    <xf numFmtId="0" fontId="2" fillId="2" borderId="2" xfId="11" applyFont="1" applyFill="1" applyBorder="1" applyAlignment="1">
      <alignment horizontal="left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12" xfId="2" applyNumberFormat="1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4" fontId="2" fillId="2" borderId="5" xfId="3" applyNumberFormat="1" applyFont="1" applyFill="1" applyBorder="1" applyAlignment="1">
      <alignment horizontal="center" vertical="center" wrapText="1"/>
    </xf>
    <xf numFmtId="4" fontId="2" fillId="2" borderId="11" xfId="2" applyNumberFormat="1" applyFont="1" applyFill="1" applyBorder="1" applyAlignment="1">
      <alignment horizontal="center" vertical="center" wrapText="1"/>
    </xf>
    <xf numFmtId="4" fontId="2" fillId="2" borderId="9" xfId="2" applyNumberFormat="1" applyFont="1" applyFill="1" applyBorder="1" applyAlignment="1">
      <alignment horizontal="center" vertical="center" wrapText="1"/>
    </xf>
    <xf numFmtId="4" fontId="2" fillId="2" borderId="9" xfId="3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" fontId="2" fillId="2" borderId="5" xfId="14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14" applyNumberFormat="1" applyFont="1" applyFill="1" applyBorder="1" applyAlignment="1">
      <alignment horizontal="center" vertical="center"/>
    </xf>
    <xf numFmtId="0" fontId="32" fillId="2" borderId="2" xfId="23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169" fontId="2" fillId="2" borderId="5" xfId="19" applyNumberFormat="1" applyFont="1" applyFill="1" applyBorder="1" applyAlignment="1">
      <alignment horizontal="center" vertical="center"/>
    </xf>
    <xf numFmtId="169" fontId="2" fillId="2" borderId="5" xfId="0" applyNumberFormat="1" applyFont="1" applyFill="1" applyBorder="1" applyAlignment="1">
      <alignment horizontal="center" vertical="center"/>
    </xf>
    <xf numFmtId="4" fontId="2" fillId="2" borderId="5" xfId="19" applyNumberFormat="1" applyFont="1" applyFill="1" applyBorder="1" applyAlignment="1">
      <alignment horizontal="center" vertical="center"/>
    </xf>
    <xf numFmtId="171" fontId="2" fillId="2" borderId="5" xfId="51" applyNumberFormat="1" applyFont="1" applyFill="1" applyBorder="1" applyAlignment="1" applyProtection="1">
      <alignment horizontal="left" vertical="center"/>
    </xf>
    <xf numFmtId="171" fontId="2" fillId="2" borderId="2" xfId="51" applyNumberFormat="1" applyFont="1" applyFill="1" applyBorder="1" applyAlignment="1" applyProtection="1">
      <alignment horizontal="left" vertical="center"/>
    </xf>
    <xf numFmtId="171" fontId="2" fillId="2" borderId="1" xfId="51" applyNumberFormat="1" applyFont="1" applyFill="1" applyBorder="1" applyAlignment="1" applyProtection="1">
      <alignment horizontal="left" vertical="center"/>
    </xf>
    <xf numFmtId="171" fontId="2" fillId="2" borderId="6" xfId="51" applyNumberFormat="1" applyFont="1" applyFill="1" applyBorder="1" applyAlignment="1" applyProtection="1">
      <alignment horizontal="left" vertical="center"/>
    </xf>
    <xf numFmtId="0" fontId="2" fillId="2" borderId="9" xfId="0" applyFont="1" applyFill="1" applyBorder="1"/>
    <xf numFmtId="4" fontId="2" fillId="2" borderId="2" xfId="0" applyNumberFormat="1" applyFont="1" applyFill="1" applyBorder="1" applyAlignment="1">
      <alignment horizontal="left" vertical="center"/>
    </xf>
    <xf numFmtId="4" fontId="2" fillId="2" borderId="3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6" fillId="2" borderId="5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 shrinkToFi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wrapText="1" shrinkToFit="1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3" fillId="2" borderId="5" xfId="0" applyFont="1" applyFill="1" applyBorder="1"/>
    <xf numFmtId="4" fontId="2" fillId="2" borderId="12" xfId="0" applyNumberFormat="1" applyFont="1" applyFill="1" applyBorder="1" applyAlignment="1">
      <alignment horizontal="center"/>
    </xf>
    <xf numFmtId="0" fontId="2" fillId="2" borderId="5" xfId="13" applyFont="1" applyFill="1" applyBorder="1" applyAlignment="1">
      <alignment horizontal="left" vertical="center" wrapText="1"/>
    </xf>
    <xf numFmtId="0" fontId="2" fillId="2" borderId="2" xfId="13" applyFont="1" applyFill="1" applyBorder="1" applyAlignment="1">
      <alignment horizontal="left" vertical="center" wrapText="1"/>
    </xf>
    <xf numFmtId="0" fontId="2" fillId="2" borderId="5" xfId="12" applyFont="1" applyFill="1" applyBorder="1" applyAlignment="1">
      <alignment horizontal="left" vertical="center" wrapText="1"/>
    </xf>
    <xf numFmtId="0" fontId="2" fillId="2" borderId="2" xfId="12" applyFont="1" applyFill="1" applyBorder="1" applyAlignment="1">
      <alignment horizontal="left" vertical="center" wrapText="1"/>
    </xf>
    <xf numFmtId="168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4" fontId="2" fillId="2" borderId="14" xfId="0" applyNumberFormat="1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2" fillId="2" borderId="5" xfId="6" applyNumberFormat="1" applyFont="1" applyFill="1" applyBorder="1" applyAlignment="1">
      <alignment horizontal="left" vertical="center" wrapText="1" shrinkToFit="1"/>
    </xf>
    <xf numFmtId="49" fontId="2" fillId="2" borderId="2" xfId="6" applyNumberFormat="1" applyFont="1" applyFill="1" applyBorder="1" applyAlignment="1">
      <alignment horizontal="left" vertical="center" wrapText="1" shrinkToFit="1"/>
    </xf>
    <xf numFmtId="4" fontId="2" fillId="2" borderId="5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 wrapText="1"/>
    </xf>
    <xf numFmtId="0" fontId="2" fillId="2" borderId="5" xfId="20" applyFont="1" applyFill="1" applyBorder="1" applyAlignment="1">
      <alignment horizontal="left" vertical="center" wrapText="1"/>
    </xf>
    <xf numFmtId="0" fontId="2" fillId="2" borderId="2" xfId="20" applyFont="1" applyFill="1" applyBorder="1" applyAlignment="1">
      <alignment horizontal="left" vertical="center" wrapText="1"/>
    </xf>
    <xf numFmtId="0" fontId="2" fillId="2" borderId="5" xfId="21" applyFont="1" applyFill="1" applyBorder="1" applyAlignment="1">
      <alignment horizontal="left" vertical="center" wrapText="1"/>
    </xf>
    <xf numFmtId="0" fontId="2" fillId="2" borderId="2" xfId="21" applyFont="1" applyFill="1" applyBorder="1" applyAlignment="1">
      <alignment horizontal="left" vertical="center" wrapText="1"/>
    </xf>
    <xf numFmtId="0" fontId="2" fillId="2" borderId="5" xfId="25" applyFont="1" applyFill="1" applyBorder="1" applyAlignment="1">
      <alignment horizontal="left" vertical="center" wrapText="1"/>
    </xf>
    <xf numFmtId="0" fontId="2" fillId="2" borderId="5" xfId="0" applyFont="1" applyFill="1" applyBorder="1" applyAlignment="1"/>
    <xf numFmtId="0" fontId="2" fillId="2" borderId="2" xfId="25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4" fontId="2" fillId="2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0" fontId="34" fillId="2" borderId="5" xfId="0" applyFont="1" applyFill="1" applyBorder="1" applyAlignment="1">
      <alignment vertical="center" wrapText="1"/>
    </xf>
    <xf numFmtId="0" fontId="34" fillId="2" borderId="2" xfId="0" applyFont="1" applyFill="1" applyBorder="1" applyAlignment="1">
      <alignment vertical="center" wrapText="1"/>
    </xf>
    <xf numFmtId="0" fontId="34" fillId="2" borderId="5" xfId="6" applyFont="1" applyFill="1" applyBorder="1" applyAlignment="1">
      <alignment vertical="center" wrapText="1"/>
    </xf>
    <xf numFmtId="0" fontId="34" fillId="2" borderId="2" xfId="6" applyFont="1" applyFill="1" applyBorder="1" applyAlignment="1">
      <alignment vertical="center" wrapText="1"/>
    </xf>
    <xf numFmtId="0" fontId="34" fillId="2" borderId="3" xfId="6" applyFont="1" applyFill="1" applyBorder="1" applyAlignment="1">
      <alignment vertical="center" wrapText="1"/>
    </xf>
    <xf numFmtId="4" fontId="34" fillId="2" borderId="3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4" fontId="26" fillId="2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center" vertical="center" wrapText="1" shrinkToFit="1"/>
    </xf>
    <xf numFmtId="4" fontId="2" fillId="2" borderId="5" xfId="22" applyNumberFormat="1" applyFont="1" applyFill="1" applyBorder="1" applyAlignment="1">
      <alignment horizontal="center" vertical="center" wrapText="1"/>
    </xf>
    <xf numFmtId="4" fontId="2" fillId="2" borderId="1" xfId="22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5" xfId="24" applyFont="1" applyFill="1" applyBorder="1" applyAlignment="1">
      <alignment horizontal="left" vertical="center" wrapText="1"/>
    </xf>
    <xf numFmtId="0" fontId="2" fillId="2" borderId="2" xfId="24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4" fontId="25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5" xfId="27" applyFont="1" applyFill="1" applyBorder="1" applyAlignment="1">
      <alignment horizontal="left" vertical="center" wrapText="1"/>
    </xf>
    <xf numFmtId="0" fontId="2" fillId="2" borderId="2" xfId="27" applyFont="1" applyFill="1" applyBorder="1" applyAlignment="1">
      <alignment horizontal="left" vertical="center" wrapText="1"/>
    </xf>
    <xf numFmtId="0" fontId="2" fillId="2" borderId="5" xfId="15" applyFont="1" applyFill="1" applyBorder="1" applyAlignment="1">
      <alignment horizontal="left" vertical="center" wrapText="1"/>
    </xf>
    <xf numFmtId="0" fontId="2" fillId="2" borderId="2" xfId="15" applyFont="1" applyFill="1" applyBorder="1" applyAlignment="1">
      <alignment horizontal="left" vertical="center" wrapText="1"/>
    </xf>
    <xf numFmtId="1" fontId="2" fillId="2" borderId="0" xfId="0" applyNumberFormat="1" applyFont="1" applyFill="1"/>
    <xf numFmtId="0" fontId="28" fillId="2" borderId="0" xfId="0" applyFont="1" applyFill="1"/>
    <xf numFmtId="4" fontId="28" fillId="2" borderId="0" xfId="0" applyNumberFormat="1" applyFont="1" applyFill="1"/>
    <xf numFmtId="0" fontId="26" fillId="2" borderId="0" xfId="0" applyFont="1" applyFill="1"/>
    <xf numFmtId="4" fontId="2" fillId="2" borderId="15" xfId="0" applyNumberFormat="1" applyFont="1" applyFill="1" applyBorder="1" applyAlignment="1">
      <alignment horizontal="center" vertical="center"/>
    </xf>
    <xf numFmtId="171" fontId="2" fillId="2" borderId="5" xfId="51" applyNumberFormat="1" applyFont="1" applyFill="1" applyBorder="1" applyAlignment="1" applyProtection="1">
      <alignment horizontal="left" vertical="center" wrapText="1"/>
    </xf>
    <xf numFmtId="0" fontId="2" fillId="2" borderId="5" xfId="23" applyFont="1" applyFill="1" applyBorder="1" applyAlignment="1">
      <alignment horizontal="left" vertical="center" wrapText="1"/>
    </xf>
    <xf numFmtId="3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29" fillId="2" borderId="0" xfId="0" applyFont="1" applyFill="1" applyAlignment="1" applyProtection="1">
      <alignment vertical="center" wrapText="1"/>
      <protection locked="0"/>
    </xf>
    <xf numFmtId="0" fontId="30" fillId="2" borderId="0" xfId="0" applyFont="1" applyFill="1" applyAlignment="1" applyProtection="1">
      <alignment vertical="center" wrapText="1"/>
      <protection locked="0"/>
    </xf>
    <xf numFmtId="0" fontId="30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protection locked="0"/>
    </xf>
    <xf numFmtId="1" fontId="2" fillId="2" borderId="0" xfId="0" applyNumberFormat="1" applyFont="1" applyFill="1" applyAlignment="1" applyProtection="1"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left" vertical="center"/>
    </xf>
    <xf numFmtId="4" fontId="11" fillId="3" borderId="10" xfId="0" applyNumberFormat="1" applyFont="1" applyFill="1" applyBorder="1" applyAlignment="1">
      <alignment horizontal="left" vertical="center"/>
    </xf>
    <xf numFmtId="4" fontId="11" fillId="3" borderId="14" xfId="0" applyNumberFormat="1" applyFont="1" applyFill="1" applyBorder="1" applyAlignment="1">
      <alignment horizontal="left" vertical="center"/>
    </xf>
    <xf numFmtId="4" fontId="11" fillId="3" borderId="5" xfId="0" applyNumberFormat="1" applyFont="1" applyFill="1" applyBorder="1" applyAlignment="1">
      <alignment horizontal="left" vertical="center"/>
    </xf>
    <xf numFmtId="4" fontId="11" fillId="0" borderId="10" xfId="0" applyNumberFormat="1" applyFont="1" applyFill="1" applyBorder="1" applyAlignment="1">
      <alignment horizontal="left" vertical="center"/>
    </xf>
    <xf numFmtId="4" fontId="11" fillId="0" borderId="14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3" fontId="11" fillId="3" borderId="5" xfId="0" applyNumberFormat="1" applyFont="1" applyFill="1" applyBorder="1" applyAlignment="1">
      <alignment horizontal="left" vertical="center"/>
    </xf>
    <xf numFmtId="4" fontId="11" fillId="3" borderId="2" xfId="0" applyNumberFormat="1" applyFont="1" applyFill="1" applyBorder="1" applyAlignment="1">
      <alignment horizontal="left" vertical="center"/>
    </xf>
    <xf numFmtId="4" fontId="11" fillId="3" borderId="3" xfId="0" applyNumberFormat="1" applyFont="1" applyFill="1" applyBorder="1" applyAlignment="1">
      <alignment horizontal="left" vertical="center"/>
    </xf>
    <xf numFmtId="3" fontId="11" fillId="3" borderId="10" xfId="0" applyNumberFormat="1" applyFont="1" applyFill="1" applyBorder="1" applyAlignment="1">
      <alignment horizontal="left" vertical="center"/>
    </xf>
    <xf numFmtId="3" fontId="11" fillId="3" borderId="14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10" xfId="0" applyNumberFormat="1" applyFont="1" applyFill="1" applyBorder="1" applyAlignment="1">
      <alignment horizontal="left" vertical="center"/>
    </xf>
    <xf numFmtId="3" fontId="11" fillId="0" borderId="14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20" fillId="0" borderId="0" xfId="0" applyFont="1" applyFill="1" applyAlignment="1"/>
    <xf numFmtId="3" fontId="14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left" vertical="center"/>
    </xf>
    <xf numFmtId="3" fontId="16" fillId="0" borderId="10" xfId="0" applyNumberFormat="1" applyFont="1" applyFill="1" applyBorder="1" applyAlignment="1">
      <alignment horizontal="left" vertical="center"/>
    </xf>
    <xf numFmtId="3" fontId="16" fillId="0" borderId="14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left" vertical="center"/>
    </xf>
    <xf numFmtId="3" fontId="16" fillId="0" borderId="12" xfId="0" applyNumberFormat="1" applyFont="1" applyFill="1" applyBorder="1" applyAlignment="1">
      <alignment horizontal="left" vertical="center"/>
    </xf>
    <xf numFmtId="3" fontId="16" fillId="0" borderId="5" xfId="0" applyNumberFormat="1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left" vertical="center"/>
    </xf>
    <xf numFmtId="4" fontId="16" fillId="0" borderId="2" xfId="0" applyNumberFormat="1" applyFont="1" applyFill="1" applyBorder="1" applyAlignment="1">
      <alignment horizontal="left" vertical="center"/>
    </xf>
    <xf numFmtId="4" fontId="16" fillId="0" borderId="3" xfId="0" applyNumberFormat="1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16" fillId="0" borderId="10" xfId="0" applyNumberFormat="1" applyFont="1" applyFill="1" applyBorder="1" applyAlignment="1">
      <alignment horizontal="left" vertical="center"/>
    </xf>
    <xf numFmtId="4" fontId="16" fillId="0" borderId="14" xfId="0" applyNumberFormat="1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164" fontId="14" fillId="7" borderId="2" xfId="0" applyNumberFormat="1" applyFont="1" applyFill="1" applyBorder="1" applyAlignment="1">
      <alignment horizontal="center" vertical="center" wrapText="1"/>
    </xf>
    <xf numFmtId="164" fontId="14" fillId="7" borderId="3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/>
    </xf>
    <xf numFmtId="164" fontId="14" fillId="7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5" fillId="2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4" fontId="28" fillId="2" borderId="0" xfId="0" applyNumberFormat="1" applyFont="1" applyFill="1" applyAlignment="1"/>
    <xf numFmtId="0" fontId="27" fillId="2" borderId="0" xfId="0" applyFont="1" applyFill="1" applyAlignment="1"/>
    <xf numFmtId="0" fontId="0" fillId="2" borderId="0" xfId="0" applyFont="1" applyFill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8" fillId="2" borderId="0" xfId="0" applyNumberFormat="1" applyFont="1" applyFill="1" applyAlignment="1"/>
    <xf numFmtId="1" fontId="9" fillId="2" borderId="5" xfId="0" applyNumberFormat="1" applyFont="1" applyFill="1" applyBorder="1" applyAlignment="1">
      <alignment horizontal="center" vertical="center"/>
    </xf>
  </cellXfs>
  <cellStyles count="52">
    <cellStyle name="BodyStyle" xfId="9"/>
    <cellStyle name="Excel Built-in Normal" xfId="51"/>
    <cellStyle name="Денежный" xfId="14" builtinId="4"/>
    <cellStyle name="Обычный" xfId="0" builtinId="0"/>
    <cellStyle name="Обычный 10" xfId="11"/>
    <cellStyle name="Обычный 11" xfId="18"/>
    <cellStyle name="Обычный 12" xfId="33"/>
    <cellStyle name="Обычный 13" xfId="34"/>
    <cellStyle name="Обычный 25" xfId="5"/>
    <cellStyle name="Обычный 27" xfId="23"/>
    <cellStyle name="Обычный 29" xfId="35"/>
    <cellStyle name="Обычный 3" xfId="6"/>
    <cellStyle name="Обычный 3 2" xfId="16"/>
    <cellStyle name="Обычный 31" xfId="4"/>
    <cellStyle name="Обычный 31 2" xfId="36"/>
    <cellStyle name="Обычный 33" xfId="37"/>
    <cellStyle name="Обычный 34" xfId="26"/>
    <cellStyle name="Обычный 37" xfId="7"/>
    <cellStyle name="Обычный 38" xfId="38"/>
    <cellStyle name="Обычный 39" xfId="39"/>
    <cellStyle name="Обычный 4" xfId="17"/>
    <cellStyle name="Обычный 4 2" xfId="30"/>
    <cellStyle name="Обычный 40" xfId="12"/>
    <cellStyle name="Обычный 41" xfId="13"/>
    <cellStyle name="Обычный 42" xfId="21"/>
    <cellStyle name="Обычный 43" xfId="40"/>
    <cellStyle name="Обычный 44" xfId="41"/>
    <cellStyle name="Обычный 45" xfId="20"/>
    <cellStyle name="Обычный 47 2" xfId="25"/>
    <cellStyle name="Обычный 48 2" xfId="42"/>
    <cellStyle name="Обычный 5" xfId="8"/>
    <cellStyle name="Обычный 50" xfId="43"/>
    <cellStyle name="Обычный 51" xfId="44"/>
    <cellStyle name="Обычный 52" xfId="45"/>
    <cellStyle name="Обычный 53" xfId="47"/>
    <cellStyle name="Обычный 54" xfId="46"/>
    <cellStyle name="Обычный 55" xfId="48"/>
    <cellStyle name="Обычный 56" xfId="24"/>
    <cellStyle name="Обычный 57" xfId="49"/>
    <cellStyle name="Обычный 58" xfId="50"/>
    <cellStyle name="Обычный 6" xfId="29"/>
    <cellStyle name="Обычный 6 2" xfId="31"/>
    <cellStyle name="Обычный 60" xfId="28"/>
    <cellStyle name="Обычный 61" xfId="27"/>
    <cellStyle name="Обычный 62" xfId="15"/>
    <cellStyle name="Обычный 7" xfId="1"/>
    <cellStyle name="Обычный 8" xfId="22"/>
    <cellStyle name="Обычный 8 2" xfId="32"/>
    <cellStyle name="Обычный 9" xfId="10"/>
    <cellStyle name="Обычный_Снежинский" xfId="3"/>
    <cellStyle name="Обычный_Снежинский_Муницип прогр КР на 2014-2019гг" xfId="2"/>
    <cellStyle name="Финансовый" xfId="19" builtinId="3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742950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6573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3"/>
  <sheetViews>
    <sheetView view="pageBreakPreview" topLeftCell="A4" zoomScale="70" zoomScaleNormal="70" zoomScaleSheetLayoutView="70" workbookViewId="0">
      <pane ySplit="6" topLeftCell="A10" activePane="bottomLeft" state="frozen"/>
      <selection activeCell="A4" sqref="A4"/>
      <selection pane="bottomLeft" activeCell="D22" sqref="D22"/>
    </sheetView>
  </sheetViews>
  <sheetFormatPr defaultColWidth="9.109375" defaultRowHeight="36" customHeight="1"/>
  <cols>
    <col min="1" max="1" width="7.109375" style="7" customWidth="1"/>
    <col min="2" max="2" width="54.44140625" style="8" customWidth="1"/>
    <col min="3" max="3" width="20" style="3" customWidth="1"/>
    <col min="4" max="4" width="14.44140625" style="3" customWidth="1"/>
    <col min="5" max="8" width="20" style="3" customWidth="1"/>
    <col min="9" max="9" width="17.6640625" style="3" customWidth="1"/>
    <col min="10" max="10" width="19" style="3" customWidth="1"/>
    <col min="11" max="11" width="7.6640625" style="9" customWidth="1"/>
    <col min="12" max="12" width="14" style="3" customWidth="1"/>
    <col min="13" max="13" width="13.109375" style="3" customWidth="1"/>
    <col min="14" max="14" width="17.88671875" style="3" customWidth="1"/>
    <col min="15" max="15" width="10.109375" style="3" customWidth="1"/>
    <col min="16" max="16" width="13" style="3" customWidth="1"/>
    <col min="17" max="17" width="14" style="3" customWidth="1"/>
    <col min="18" max="18" width="19.109375" style="3" customWidth="1"/>
    <col min="19" max="19" width="11.109375" style="3" customWidth="1"/>
    <col min="20" max="20" width="13.88671875" style="3" customWidth="1"/>
    <col min="21" max="21" width="12.5546875" style="3" hidden="1" customWidth="1"/>
    <col min="22" max="22" width="19.33203125" style="3" customWidth="1"/>
    <col min="23" max="23" width="4.109375" style="3" customWidth="1"/>
    <col min="24" max="24" width="2.33203125" style="3" customWidth="1"/>
    <col min="25" max="25" width="6.33203125" style="3" customWidth="1"/>
    <col min="26" max="26" width="20.5546875" style="3" customWidth="1"/>
    <col min="27" max="27" width="25.44140625" style="3" customWidth="1"/>
    <col min="28" max="28" width="9.109375" style="3"/>
    <col min="29" max="29" width="63.88671875" style="3" customWidth="1"/>
    <col min="30" max="30" width="30.109375" style="3" customWidth="1"/>
    <col min="31" max="31" width="17.44140625" style="3" customWidth="1"/>
    <col min="32" max="16384" width="9.109375" style="3"/>
  </cols>
  <sheetData>
    <row r="1" spans="1:31" ht="18.75" customHeight="1">
      <c r="O1" s="10"/>
      <c r="P1" s="10"/>
      <c r="T1" s="734"/>
      <c r="U1" s="734"/>
      <c r="V1" s="734"/>
      <c r="W1" s="734"/>
      <c r="X1" s="734"/>
      <c r="Y1" s="734"/>
    </row>
    <row r="2" spans="1:31" ht="18.75" customHeight="1">
      <c r="O2" s="10"/>
      <c r="P2" s="10"/>
      <c r="T2" s="735"/>
      <c r="U2" s="735"/>
      <c r="V2" s="736"/>
      <c r="W2" s="736"/>
      <c r="X2" s="736"/>
      <c r="Y2" s="736"/>
    </row>
    <row r="3" spans="1:31" ht="37.5" customHeight="1">
      <c r="A3" s="737" t="s">
        <v>0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18"/>
      <c r="W3" s="18"/>
    </row>
    <row r="4" spans="1:31" ht="15.75" customHeight="1">
      <c r="A4" s="17"/>
      <c r="B4" s="12"/>
      <c r="C4" s="12"/>
      <c r="D4" s="12"/>
      <c r="E4" s="12"/>
      <c r="F4" s="12"/>
      <c r="G4" s="12"/>
      <c r="H4" s="12"/>
      <c r="I4" s="12"/>
      <c r="J4" s="12"/>
      <c r="K4" s="13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31" ht="35.25" customHeight="1">
      <c r="A5" s="739" t="s">
        <v>1</v>
      </c>
      <c r="B5" s="742" t="s">
        <v>2</v>
      </c>
      <c r="C5" s="742" t="s">
        <v>3</v>
      </c>
      <c r="D5" s="747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6"/>
      <c r="U5" s="749" t="s">
        <v>4</v>
      </c>
      <c r="V5" s="750"/>
      <c r="W5" s="750"/>
      <c r="X5" s="750"/>
      <c r="Y5" s="750"/>
    </row>
    <row r="6" spans="1:31" ht="36" customHeight="1">
      <c r="A6" s="740"/>
      <c r="B6" s="743"/>
      <c r="C6" s="745"/>
      <c r="D6" s="751" t="s">
        <v>5</v>
      </c>
      <c r="E6" s="751"/>
      <c r="F6" s="751"/>
      <c r="G6" s="751"/>
      <c r="H6" s="751"/>
      <c r="I6" s="751"/>
      <c r="J6" s="742" t="s">
        <v>6</v>
      </c>
      <c r="K6" s="757" t="s">
        <v>7</v>
      </c>
      <c r="L6" s="757"/>
      <c r="M6" s="752" t="s">
        <v>8</v>
      </c>
      <c r="N6" s="758"/>
      <c r="O6" s="752" t="s">
        <v>9</v>
      </c>
      <c r="P6" s="758"/>
      <c r="Q6" s="752" t="s">
        <v>10</v>
      </c>
      <c r="R6" s="758"/>
      <c r="S6" s="752" t="s">
        <v>11</v>
      </c>
      <c r="T6" s="758"/>
      <c r="U6" s="752" t="s">
        <v>12</v>
      </c>
      <c r="V6" s="758"/>
      <c r="W6" s="752" t="s">
        <v>13</v>
      </c>
      <c r="X6" s="753"/>
      <c r="Y6" s="742" t="s">
        <v>14</v>
      </c>
      <c r="Z6" s="756" t="s">
        <v>15</v>
      </c>
    </row>
    <row r="7" spans="1:31" ht="36.75" customHeight="1">
      <c r="A7" s="740"/>
      <c r="B7" s="743"/>
      <c r="C7" s="746"/>
      <c r="D7" s="15" t="s">
        <v>16</v>
      </c>
      <c r="E7" s="15" t="s">
        <v>17</v>
      </c>
      <c r="F7" s="15" t="s">
        <v>18</v>
      </c>
      <c r="G7" s="1" t="s">
        <v>19</v>
      </c>
      <c r="H7" s="2" t="s">
        <v>20</v>
      </c>
      <c r="I7" s="2" t="s">
        <v>509</v>
      </c>
      <c r="J7" s="746"/>
      <c r="K7" s="757"/>
      <c r="L7" s="757"/>
      <c r="M7" s="759"/>
      <c r="N7" s="760"/>
      <c r="O7" s="759"/>
      <c r="P7" s="760"/>
      <c r="Q7" s="759"/>
      <c r="R7" s="760"/>
      <c r="S7" s="759"/>
      <c r="T7" s="760"/>
      <c r="U7" s="759"/>
      <c r="V7" s="760"/>
      <c r="W7" s="754"/>
      <c r="X7" s="755"/>
      <c r="Y7" s="741"/>
      <c r="Z7" s="756"/>
    </row>
    <row r="8" spans="1:31" ht="62.4">
      <c r="A8" s="741"/>
      <c r="B8" s="744"/>
      <c r="C8" s="16" t="s">
        <v>21</v>
      </c>
      <c r="D8" s="16" t="s">
        <v>21</v>
      </c>
      <c r="E8" s="16" t="s">
        <v>21</v>
      </c>
      <c r="F8" s="16" t="s">
        <v>21</v>
      </c>
      <c r="G8" s="16" t="s">
        <v>21</v>
      </c>
      <c r="H8" s="16" t="s">
        <v>21</v>
      </c>
      <c r="I8" s="16"/>
      <c r="J8" s="16" t="s">
        <v>21</v>
      </c>
      <c r="K8" s="4" t="s">
        <v>22</v>
      </c>
      <c r="L8" s="16" t="s">
        <v>21</v>
      </c>
      <c r="M8" s="16" t="s">
        <v>23</v>
      </c>
      <c r="N8" s="16" t="s">
        <v>21</v>
      </c>
      <c r="O8" s="16" t="s">
        <v>23</v>
      </c>
      <c r="P8" s="16" t="s">
        <v>21</v>
      </c>
      <c r="Q8" s="16" t="s">
        <v>23</v>
      </c>
      <c r="R8" s="16" t="s">
        <v>21</v>
      </c>
      <c r="S8" s="16" t="s">
        <v>24</v>
      </c>
      <c r="T8" s="16" t="s">
        <v>21</v>
      </c>
      <c r="U8" s="16" t="s">
        <v>22</v>
      </c>
      <c r="V8" s="16" t="s">
        <v>21</v>
      </c>
      <c r="W8" s="16" t="s">
        <v>22</v>
      </c>
      <c r="X8" s="16" t="s">
        <v>21</v>
      </c>
      <c r="Y8" s="16" t="s">
        <v>21</v>
      </c>
    </row>
    <row r="9" spans="1:31" s="17" customFormat="1" ht="15.6">
      <c r="A9" s="5">
        <v>1</v>
      </c>
      <c r="B9" s="2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/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  <c r="Z9" s="5">
        <v>25</v>
      </c>
    </row>
    <row r="10" spans="1:31" ht="36" customHeight="1">
      <c r="B10" s="8" t="s">
        <v>944</v>
      </c>
      <c r="D10" s="3">
        <v>114</v>
      </c>
      <c r="E10" s="3">
        <v>88</v>
      </c>
      <c r="F10" s="3">
        <v>110</v>
      </c>
      <c r="G10" s="3">
        <v>128</v>
      </c>
      <c r="H10" s="3">
        <v>51</v>
      </c>
      <c r="I10" s="3">
        <v>4</v>
      </c>
      <c r="J10" s="3">
        <v>263</v>
      </c>
      <c r="L10" s="3">
        <v>4</v>
      </c>
      <c r="N10" s="3">
        <v>206</v>
      </c>
      <c r="P10" s="3">
        <v>4</v>
      </c>
      <c r="R10" s="3">
        <v>113</v>
      </c>
      <c r="T10" s="3">
        <v>37</v>
      </c>
      <c r="V10" s="3">
        <v>12</v>
      </c>
      <c r="AE10" s="14"/>
    </row>
    <row r="11" spans="1:31" ht="36" customHeight="1">
      <c r="B11" s="19" t="s">
        <v>42</v>
      </c>
      <c r="AE11" s="14"/>
    </row>
    <row r="12" spans="1:31" ht="36" customHeight="1">
      <c r="B12" s="19" t="s">
        <v>43</v>
      </c>
      <c r="AE12" s="14"/>
    </row>
    <row r="13" spans="1:31" ht="36" customHeight="1">
      <c r="B13" s="19" t="s">
        <v>44</v>
      </c>
    </row>
    <row r="14" spans="1:31" ht="36" customHeight="1">
      <c r="B14" s="19" t="s">
        <v>45</v>
      </c>
    </row>
    <row r="15" spans="1:31" ht="36" customHeight="1">
      <c r="B15" s="19" t="s">
        <v>46</v>
      </c>
    </row>
    <row r="16" spans="1:31" ht="36" customHeight="1">
      <c r="B16" s="19" t="s">
        <v>47</v>
      </c>
    </row>
    <row r="17" spans="2:2" ht="36" customHeight="1">
      <c r="B17" s="19" t="s">
        <v>25</v>
      </c>
    </row>
    <row r="18" spans="2:2" ht="36" customHeight="1">
      <c r="B18" s="19" t="s">
        <v>48</v>
      </c>
    </row>
    <row r="19" spans="2:2" ht="36" customHeight="1">
      <c r="B19" s="19" t="s">
        <v>49</v>
      </c>
    </row>
    <row r="20" spans="2:2" ht="36" customHeight="1">
      <c r="B20" s="19" t="s">
        <v>26</v>
      </c>
    </row>
    <row r="21" spans="2:2" ht="36" customHeight="1">
      <c r="B21" s="19" t="s">
        <v>27</v>
      </c>
    </row>
    <row r="22" spans="2:2" ht="36" customHeight="1">
      <c r="B22" s="19" t="s">
        <v>50</v>
      </c>
    </row>
    <row r="23" spans="2:2" ht="36" customHeight="1">
      <c r="B23" s="19" t="s">
        <v>51</v>
      </c>
    </row>
    <row r="24" spans="2:2" ht="36" customHeight="1">
      <c r="B24" s="19" t="s">
        <v>52</v>
      </c>
    </row>
    <row r="25" spans="2:2" ht="36" customHeight="1">
      <c r="B25" s="19" t="s">
        <v>53</v>
      </c>
    </row>
    <row r="26" spans="2:2" ht="36" customHeight="1">
      <c r="B26" s="19" t="s">
        <v>28</v>
      </c>
    </row>
    <row r="27" spans="2:2" ht="36" customHeight="1">
      <c r="B27" s="19" t="s">
        <v>54</v>
      </c>
    </row>
    <row r="28" spans="2:2" ht="36" customHeight="1">
      <c r="B28" s="19" t="s">
        <v>56</v>
      </c>
    </row>
    <row r="29" spans="2:2" ht="36" customHeight="1">
      <c r="B29" s="19" t="s">
        <v>57</v>
      </c>
    </row>
    <row r="30" spans="2:2" ht="36" customHeight="1">
      <c r="B30" s="19" t="s">
        <v>58</v>
      </c>
    </row>
    <row r="31" spans="2:2" ht="36" customHeight="1">
      <c r="B31" s="19" t="s">
        <v>29</v>
      </c>
    </row>
    <row r="32" spans="2:2" ht="36" customHeight="1">
      <c r="B32" s="19" t="s">
        <v>468</v>
      </c>
    </row>
    <row r="33" spans="2:2" ht="36" customHeight="1">
      <c r="B33" s="19" t="s">
        <v>30</v>
      </c>
    </row>
    <row r="34" spans="2:2" ht="36" customHeight="1">
      <c r="B34" s="19" t="s">
        <v>31</v>
      </c>
    </row>
    <row r="35" spans="2:2" ht="36" customHeight="1">
      <c r="B35" s="19" t="s">
        <v>59</v>
      </c>
    </row>
    <row r="36" spans="2:2" ht="36" customHeight="1">
      <c r="B36" s="19" t="s">
        <v>60</v>
      </c>
    </row>
    <row r="37" spans="2:2" ht="36" customHeight="1">
      <c r="B37" s="19" t="s">
        <v>35</v>
      </c>
    </row>
    <row r="38" spans="2:2" ht="36" customHeight="1">
      <c r="B38" s="19" t="s">
        <v>438</v>
      </c>
    </row>
    <row r="39" spans="2:2" ht="36" customHeight="1">
      <c r="B39" s="19" t="s">
        <v>62</v>
      </c>
    </row>
    <row r="40" spans="2:2" ht="36" customHeight="1">
      <c r="B40" s="19" t="s">
        <v>63</v>
      </c>
    </row>
    <row r="41" spans="2:2" ht="36" customHeight="1">
      <c r="B41" s="19" t="s">
        <v>36</v>
      </c>
    </row>
    <row r="42" spans="2:2" ht="36" customHeight="1">
      <c r="B42" s="19" t="s">
        <v>64</v>
      </c>
    </row>
    <row r="43" spans="2:2" ht="36" customHeight="1">
      <c r="B43" s="19" t="s">
        <v>298</v>
      </c>
    </row>
    <row r="44" spans="2:2" ht="36" customHeight="1">
      <c r="B44" s="19" t="s">
        <v>37</v>
      </c>
    </row>
    <row r="45" spans="2:2" ht="36" customHeight="1">
      <c r="B45" s="19" t="s">
        <v>65</v>
      </c>
    </row>
    <row r="46" spans="2:2" ht="36" customHeight="1">
      <c r="B46" s="19" t="s">
        <v>943</v>
      </c>
    </row>
    <row r="47" spans="2:2" ht="36" customHeight="1">
      <c r="B47" s="19" t="s">
        <v>66</v>
      </c>
    </row>
    <row r="48" spans="2:2" ht="36" customHeight="1">
      <c r="B48" s="19" t="s">
        <v>38</v>
      </c>
    </row>
    <row r="49" spans="2:2" ht="36" customHeight="1">
      <c r="B49" s="19" t="s">
        <v>39</v>
      </c>
    </row>
    <row r="50" spans="2:2" ht="36" customHeight="1">
      <c r="B50" s="19" t="s">
        <v>32</v>
      </c>
    </row>
    <row r="51" spans="2:2" ht="36" customHeight="1">
      <c r="B51" s="19" t="s">
        <v>40</v>
      </c>
    </row>
    <row r="52" spans="2:2" ht="36" customHeight="1">
      <c r="B52" s="19" t="s">
        <v>67</v>
      </c>
    </row>
    <row r="53" spans="2:2" ht="36" customHeight="1">
      <c r="B53" s="19" t="s">
        <v>41</v>
      </c>
    </row>
  </sheetData>
  <autoFilter ref="A9:AE9"/>
  <mergeCells count="19">
    <mergeCell ref="Z6:Z7"/>
    <mergeCell ref="K6:L7"/>
    <mergeCell ref="M6:N7"/>
    <mergeCell ref="O6:P7"/>
    <mergeCell ref="Q6:R7"/>
    <mergeCell ref="S6:T7"/>
    <mergeCell ref="U6:V7"/>
    <mergeCell ref="T1:Y1"/>
    <mergeCell ref="T2:Y2"/>
    <mergeCell ref="A3:U3"/>
    <mergeCell ref="A5:A8"/>
    <mergeCell ref="B5:B8"/>
    <mergeCell ref="C5:C7"/>
    <mergeCell ref="D5:S5"/>
    <mergeCell ref="U5:Y5"/>
    <mergeCell ref="D6:I6"/>
    <mergeCell ref="J6:J7"/>
    <mergeCell ref="W6:X7"/>
    <mergeCell ref="Y6:Y7"/>
  </mergeCells>
  <pageMargins left="0" right="0" top="0.39370078740157483" bottom="0.31496062992125984" header="0.31496062992125984" footer="0.31496062992125984"/>
  <pageSetup paperSize="8" scale="54" firstPageNumber="26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548"/>
  <sheetViews>
    <sheetView view="pageBreakPreview" topLeftCell="A4" zoomScaleSheetLayoutView="100" workbookViewId="0">
      <pane ySplit="6" topLeftCell="A166" activePane="bottomLeft" state="frozen"/>
      <selection activeCell="A4" sqref="A4"/>
      <selection pane="bottomLeft" activeCell="M11" sqref="M11:N11"/>
    </sheetView>
  </sheetViews>
  <sheetFormatPr defaultColWidth="9.109375" defaultRowHeight="15.6"/>
  <cols>
    <col min="1" max="1" width="7.109375" style="27" customWidth="1"/>
    <col min="2" max="2" width="53" style="28" customWidth="1"/>
    <col min="3" max="3" width="17.44140625" style="29" customWidth="1"/>
    <col min="4" max="4" width="14" style="29" bestFit="1" customWidth="1"/>
    <col min="5" max="5" width="13.5546875" style="29" customWidth="1"/>
    <col min="6" max="6" width="12.33203125" style="29" customWidth="1"/>
    <col min="7" max="7" width="14" style="29" customWidth="1"/>
    <col min="8" max="8" width="13.44140625" style="29" bestFit="1" customWidth="1"/>
    <col min="9" max="9" width="14.109375" style="29" customWidth="1"/>
    <col min="10" max="10" width="10.88671875" style="29" customWidth="1"/>
    <col min="11" max="11" width="5.5546875" style="30" customWidth="1"/>
    <col min="12" max="12" width="13.109375" style="29" customWidth="1"/>
    <col min="13" max="13" width="11.6640625" style="29" customWidth="1"/>
    <col min="14" max="14" width="14.109375" style="29" customWidth="1"/>
    <col min="15" max="15" width="7.88671875" style="29" bestFit="1" customWidth="1"/>
    <col min="16" max="16" width="11" style="29" customWidth="1"/>
    <col min="17" max="17" width="10.5546875" style="29" customWidth="1"/>
    <col min="18" max="18" width="13.88671875" style="29" customWidth="1"/>
    <col min="19" max="19" width="9.44140625" style="29" customWidth="1"/>
    <col min="20" max="20" width="11.109375" style="29" customWidth="1"/>
    <col min="21" max="21" width="10" style="29" hidden="1" customWidth="1"/>
    <col min="22" max="22" width="12.33203125" style="29" customWidth="1"/>
    <col min="23" max="23" width="8.6640625" style="29" hidden="1" customWidth="1"/>
    <col min="24" max="24" width="11.6640625" style="29" hidden="1" customWidth="1"/>
    <col min="25" max="25" width="13.33203125" style="29" hidden="1" customWidth="1"/>
    <col min="26" max="26" width="12" style="29" hidden="1" customWidth="1"/>
    <col min="27" max="27" width="10.88671875" style="29" hidden="1" customWidth="1"/>
    <col min="28" max="28" width="11.44140625" style="29" hidden="1" customWidth="1"/>
    <col min="29" max="29" width="14.5546875" style="29" customWidth="1"/>
    <col min="30" max="30" width="11.6640625" style="29" customWidth="1"/>
    <col min="31" max="31" width="13" style="29" customWidth="1"/>
    <col min="32" max="35" width="9.109375" style="3"/>
    <col min="36" max="36" width="8.6640625" style="3" customWidth="1"/>
    <col min="37" max="37" width="64.6640625" style="3" bestFit="1" customWidth="1"/>
    <col min="38" max="39" width="15.44140625" style="3" bestFit="1" customWidth="1"/>
    <col min="40" max="43" width="14.33203125" style="3" bestFit="1" customWidth="1"/>
    <col min="44" max="44" width="13.109375" style="3" bestFit="1" customWidth="1"/>
    <col min="45" max="45" width="11.33203125" style="3" bestFit="1" customWidth="1"/>
    <col min="46" max="46" width="5" style="3" bestFit="1" customWidth="1"/>
    <col min="47" max="47" width="13.109375" style="3" bestFit="1" customWidth="1"/>
    <col min="48" max="48" width="10.109375" style="3" bestFit="1" customWidth="1"/>
    <col min="49" max="49" width="14.33203125" style="3" bestFit="1" customWidth="1"/>
    <col min="50" max="50" width="6.109375" style="3" bestFit="1" customWidth="1"/>
    <col min="51" max="51" width="11.33203125" style="3" bestFit="1" customWidth="1"/>
    <col min="52" max="52" width="10.109375" style="3" bestFit="1" customWidth="1"/>
    <col min="53" max="53" width="14.33203125" style="3" bestFit="1" customWidth="1"/>
    <col min="54" max="54" width="6.109375" style="3" bestFit="1" customWidth="1"/>
    <col min="55" max="55" width="11.33203125" style="3" bestFit="1" customWidth="1"/>
    <col min="56" max="56" width="5" style="3" bestFit="1" customWidth="1"/>
    <col min="57" max="57" width="11.33203125" style="3" bestFit="1" customWidth="1"/>
    <col min="58" max="63" width="5" style="3" bestFit="1" customWidth="1"/>
    <col min="64" max="65" width="11.33203125" style="3" bestFit="1" customWidth="1"/>
    <col min="66" max="16384" width="9.109375" style="3"/>
  </cols>
  <sheetData>
    <row r="1" spans="1:32">
      <c r="O1" s="31"/>
      <c r="P1" s="31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</row>
    <row r="2" spans="1:32">
      <c r="O2" s="31"/>
      <c r="P2" s="31"/>
      <c r="T2" s="789"/>
      <c r="U2" s="789"/>
      <c r="V2" s="790"/>
      <c r="W2" s="790"/>
      <c r="X2" s="790"/>
      <c r="Y2" s="790"/>
      <c r="Z2" s="790"/>
      <c r="AA2" s="790"/>
      <c r="AB2" s="790"/>
      <c r="AC2" s="790"/>
      <c r="AD2" s="790"/>
      <c r="AE2" s="790"/>
    </row>
    <row r="3" spans="1:32">
      <c r="A3" s="791" t="s">
        <v>0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32"/>
      <c r="W3" s="32"/>
      <c r="X3" s="32"/>
      <c r="Y3" s="32"/>
      <c r="Z3" s="32"/>
      <c r="AA3" s="32"/>
      <c r="AB3" s="32"/>
      <c r="AC3" s="32"/>
      <c r="AD3" s="32"/>
    </row>
    <row r="4" spans="1:32">
      <c r="A4" s="33"/>
      <c r="B4" s="34"/>
      <c r="C4" s="34"/>
      <c r="D4" s="34"/>
      <c r="E4" s="34"/>
      <c r="F4" s="34"/>
      <c r="G4" s="34"/>
      <c r="H4" s="34"/>
      <c r="I4" s="34"/>
      <c r="J4" s="34"/>
      <c r="K4" s="3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2">
      <c r="A5" s="793" t="s">
        <v>1</v>
      </c>
      <c r="B5" s="796" t="s">
        <v>2</v>
      </c>
      <c r="C5" s="796" t="s">
        <v>3</v>
      </c>
      <c r="D5" s="36"/>
      <c r="E5" s="801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37"/>
      <c r="U5" s="803" t="s">
        <v>4</v>
      </c>
      <c r="V5" s="804"/>
      <c r="W5" s="804"/>
      <c r="X5" s="804"/>
      <c r="Y5" s="804"/>
      <c r="Z5" s="804"/>
      <c r="AA5" s="804"/>
      <c r="AB5" s="804"/>
      <c r="AC5" s="804"/>
      <c r="AD5" s="804"/>
      <c r="AE5" s="804"/>
    </row>
    <row r="6" spans="1:32">
      <c r="A6" s="794"/>
      <c r="B6" s="797"/>
      <c r="C6" s="799"/>
      <c r="D6" s="796" t="s">
        <v>6</v>
      </c>
      <c r="E6" s="805" t="s">
        <v>5</v>
      </c>
      <c r="F6" s="805"/>
      <c r="G6" s="805"/>
      <c r="H6" s="805"/>
      <c r="I6" s="805"/>
      <c r="J6" s="805"/>
      <c r="K6" s="784" t="s">
        <v>7</v>
      </c>
      <c r="L6" s="784"/>
      <c r="M6" s="782" t="s">
        <v>8</v>
      </c>
      <c r="N6" s="785"/>
      <c r="O6" s="782" t="s">
        <v>9</v>
      </c>
      <c r="P6" s="785"/>
      <c r="Q6" s="782" t="s">
        <v>10</v>
      </c>
      <c r="R6" s="785"/>
      <c r="S6" s="782" t="s">
        <v>11</v>
      </c>
      <c r="T6" s="785"/>
      <c r="U6" s="38"/>
      <c r="V6" s="782" t="s">
        <v>976</v>
      </c>
      <c r="W6" s="806"/>
      <c r="X6" s="806"/>
      <c r="Y6" s="806"/>
      <c r="Z6" s="806"/>
      <c r="AA6" s="806"/>
      <c r="AB6" s="806"/>
      <c r="AC6" s="782" t="s">
        <v>985</v>
      </c>
      <c r="AD6" s="782" t="s">
        <v>984</v>
      </c>
      <c r="AE6" s="796" t="s">
        <v>986</v>
      </c>
    </row>
    <row r="7" spans="1:32" ht="36" customHeight="1">
      <c r="A7" s="794"/>
      <c r="B7" s="797"/>
      <c r="C7" s="800"/>
      <c r="D7" s="800"/>
      <c r="E7" s="39" t="s">
        <v>16</v>
      </c>
      <c r="F7" s="39" t="s">
        <v>17</v>
      </c>
      <c r="G7" s="39" t="s">
        <v>18</v>
      </c>
      <c r="H7" s="40" t="s">
        <v>19</v>
      </c>
      <c r="I7" s="41" t="s">
        <v>20</v>
      </c>
      <c r="J7" s="41" t="s">
        <v>509</v>
      </c>
      <c r="K7" s="784"/>
      <c r="L7" s="784"/>
      <c r="M7" s="786"/>
      <c r="N7" s="787"/>
      <c r="O7" s="786"/>
      <c r="P7" s="787"/>
      <c r="Q7" s="786"/>
      <c r="R7" s="787"/>
      <c r="S7" s="786"/>
      <c r="T7" s="787"/>
      <c r="U7" s="42"/>
      <c r="V7" s="41" t="s">
        <v>977</v>
      </c>
      <c r="W7" s="41" t="s">
        <v>978</v>
      </c>
      <c r="X7" s="41" t="s">
        <v>979</v>
      </c>
      <c r="Y7" s="41" t="s">
        <v>980</v>
      </c>
      <c r="Z7" s="41" t="s">
        <v>981</v>
      </c>
      <c r="AA7" s="41" t="s">
        <v>982</v>
      </c>
      <c r="AB7" s="41" t="s">
        <v>983</v>
      </c>
      <c r="AC7" s="783"/>
      <c r="AD7" s="783"/>
      <c r="AE7" s="795"/>
    </row>
    <row r="8" spans="1:32" ht="34.5" customHeight="1">
      <c r="A8" s="795"/>
      <c r="B8" s="798"/>
      <c r="C8" s="43" t="s">
        <v>21</v>
      </c>
      <c r="D8" s="43" t="s">
        <v>21</v>
      </c>
      <c r="E8" s="43" t="s">
        <v>21</v>
      </c>
      <c r="F8" s="43" t="s">
        <v>21</v>
      </c>
      <c r="G8" s="43" t="s">
        <v>21</v>
      </c>
      <c r="H8" s="43" t="s">
        <v>21</v>
      </c>
      <c r="I8" s="43" t="s">
        <v>21</v>
      </c>
      <c r="J8" s="43"/>
      <c r="K8" s="44" t="s">
        <v>22</v>
      </c>
      <c r="L8" s="43" t="s">
        <v>21</v>
      </c>
      <c r="M8" s="43" t="s">
        <v>23</v>
      </c>
      <c r="N8" s="43" t="s">
        <v>21</v>
      </c>
      <c r="O8" s="43" t="s">
        <v>23</v>
      </c>
      <c r="P8" s="43" t="s">
        <v>21</v>
      </c>
      <c r="Q8" s="43" t="s">
        <v>23</v>
      </c>
      <c r="R8" s="43" t="s">
        <v>21</v>
      </c>
      <c r="S8" s="43" t="s">
        <v>24</v>
      </c>
      <c r="T8" s="43" t="s">
        <v>21</v>
      </c>
      <c r="U8" s="43" t="s">
        <v>22</v>
      </c>
      <c r="V8" s="43" t="s">
        <v>21</v>
      </c>
      <c r="W8" s="43" t="s">
        <v>21</v>
      </c>
      <c r="X8" s="43" t="s">
        <v>21</v>
      </c>
      <c r="Y8" s="43" t="s">
        <v>21</v>
      </c>
      <c r="Z8" s="43" t="s">
        <v>21</v>
      </c>
      <c r="AA8" s="43" t="s">
        <v>21</v>
      </c>
      <c r="AB8" s="43" t="s">
        <v>21</v>
      </c>
      <c r="AC8" s="43" t="s">
        <v>21</v>
      </c>
      <c r="AD8" s="43" t="s">
        <v>21</v>
      </c>
      <c r="AE8" s="43" t="s">
        <v>21</v>
      </c>
    </row>
    <row r="9" spans="1:32" s="11" customFormat="1">
      <c r="A9" s="94">
        <v>1</v>
      </c>
      <c r="B9" s="95">
        <v>2</v>
      </c>
      <c r="C9" s="94">
        <v>3</v>
      </c>
      <c r="D9" s="95">
        <v>4</v>
      </c>
      <c r="E9" s="94">
        <v>5</v>
      </c>
      <c r="F9" s="95">
        <v>6</v>
      </c>
      <c r="G9" s="94">
        <v>7</v>
      </c>
      <c r="H9" s="95">
        <v>8</v>
      </c>
      <c r="I9" s="94">
        <v>9</v>
      </c>
      <c r="J9" s="95">
        <v>10</v>
      </c>
      <c r="K9" s="94">
        <v>11</v>
      </c>
      <c r="L9" s="95">
        <v>12</v>
      </c>
      <c r="M9" s="94">
        <v>13</v>
      </c>
      <c r="N9" s="95">
        <v>14</v>
      </c>
      <c r="O9" s="94">
        <v>15</v>
      </c>
      <c r="P9" s="95">
        <v>16</v>
      </c>
      <c r="Q9" s="94">
        <v>17</v>
      </c>
      <c r="R9" s="95">
        <v>18</v>
      </c>
      <c r="S9" s="94">
        <v>19</v>
      </c>
      <c r="T9" s="95">
        <v>20</v>
      </c>
      <c r="U9" s="94">
        <v>21</v>
      </c>
      <c r="V9" s="95">
        <v>22</v>
      </c>
      <c r="W9" s="94">
        <v>23</v>
      </c>
      <c r="X9" s="95">
        <v>24</v>
      </c>
      <c r="Y9" s="94">
        <v>25</v>
      </c>
      <c r="Z9" s="95">
        <v>26</v>
      </c>
      <c r="AA9" s="94">
        <v>27</v>
      </c>
      <c r="AB9" s="95">
        <v>28</v>
      </c>
      <c r="AC9" s="94">
        <v>29</v>
      </c>
      <c r="AD9" s="95">
        <v>30</v>
      </c>
      <c r="AE9" s="94">
        <v>31</v>
      </c>
    </row>
    <row r="10" spans="1:32" s="11" customFormat="1">
      <c r="A10" s="162" t="s">
        <v>25</v>
      </c>
      <c r="B10" s="7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2"/>
    </row>
    <row r="11" spans="1:32" s="11" customFormat="1">
      <c r="A11" s="124" t="s">
        <v>108</v>
      </c>
      <c r="B11" s="125" t="s">
        <v>109</v>
      </c>
      <c r="C11" s="87">
        <f>D11+L11+N11+P11+R11+T11+V11+AC11</f>
        <v>743783</v>
      </c>
      <c r="D11" s="87">
        <f>SUM(E11:J11)</f>
        <v>676907</v>
      </c>
      <c r="E11" s="87"/>
      <c r="F11" s="87"/>
      <c r="G11" s="87"/>
      <c r="H11" s="315">
        <v>676907</v>
      </c>
      <c r="I11" s="87"/>
      <c r="J11" s="87"/>
      <c r="K11" s="87"/>
      <c r="L11" s="87"/>
      <c r="M11" s="87">
        <v>931</v>
      </c>
      <c r="N11" s="87">
        <v>0</v>
      </c>
      <c r="O11" s="87"/>
      <c r="P11" s="87"/>
      <c r="Q11" s="87"/>
      <c r="R11" s="87"/>
      <c r="S11" s="87">
        <v>88.6</v>
      </c>
      <c r="T11" s="337">
        <v>52097</v>
      </c>
      <c r="U11" s="87"/>
      <c r="V11" s="87"/>
      <c r="W11" s="87"/>
      <c r="X11" s="87"/>
      <c r="Y11" s="87"/>
      <c r="Z11" s="87"/>
      <c r="AA11" s="87"/>
      <c r="AB11" s="87"/>
      <c r="AC11" s="126">
        <f>SUM(AD11:AE11)</f>
        <v>14779</v>
      </c>
      <c r="AD11" s="127">
        <v>14779</v>
      </c>
      <c r="AE11" s="128"/>
      <c r="AF11" s="2"/>
    </row>
    <row r="12" spans="1:32" s="11" customFormat="1">
      <c r="A12" s="96" t="s">
        <v>110</v>
      </c>
      <c r="B12" s="97" t="s">
        <v>111</v>
      </c>
      <c r="C12" s="98">
        <f>D12+L12+N12+P12+R12+T12+V12+AC12</f>
        <v>2648707</v>
      </c>
      <c r="D12" s="98">
        <f t="shared" ref="D12:D77" si="0">SUM(E12:J12)</f>
        <v>864680</v>
      </c>
      <c r="E12" s="315">
        <v>132972</v>
      </c>
      <c r="F12" s="98"/>
      <c r="G12" s="315">
        <v>156633</v>
      </c>
      <c r="H12" s="98">
        <v>575075</v>
      </c>
      <c r="I12" s="98"/>
      <c r="J12" s="98"/>
      <c r="K12" s="98"/>
      <c r="L12" s="98"/>
      <c r="M12" s="98">
        <v>763</v>
      </c>
      <c r="N12" s="337">
        <v>817511</v>
      </c>
      <c r="O12" s="98"/>
      <c r="P12" s="98"/>
      <c r="Q12" s="98">
        <v>570</v>
      </c>
      <c r="R12" s="337">
        <v>906830</v>
      </c>
      <c r="S12" s="98">
        <v>80</v>
      </c>
      <c r="T12" s="337">
        <v>59686</v>
      </c>
      <c r="U12" s="98"/>
      <c r="V12" s="98"/>
      <c r="W12" s="98"/>
      <c r="X12" s="98"/>
      <c r="Y12" s="98"/>
      <c r="Z12" s="98"/>
      <c r="AA12" s="98"/>
      <c r="AB12" s="98"/>
      <c r="AC12" s="99"/>
      <c r="AD12" s="98"/>
      <c r="AE12" s="98"/>
      <c r="AF12" s="2"/>
    </row>
    <row r="13" spans="1:32" s="26" customFormat="1">
      <c r="A13" s="762" t="s">
        <v>72</v>
      </c>
      <c r="B13" s="762"/>
      <c r="C13" s="50">
        <f>SUM(C11:C12)</f>
        <v>3392490</v>
      </c>
      <c r="D13" s="50">
        <f t="shared" ref="D13:R13" si="1">SUM(D11:D12)</f>
        <v>1541587</v>
      </c>
      <c r="E13" s="50">
        <f t="shared" si="1"/>
        <v>132972</v>
      </c>
      <c r="F13" s="50"/>
      <c r="G13" s="50">
        <f t="shared" si="1"/>
        <v>156633</v>
      </c>
      <c r="H13" s="50">
        <f t="shared" si="1"/>
        <v>1251982</v>
      </c>
      <c r="I13" s="50"/>
      <c r="J13" s="50"/>
      <c r="K13" s="50"/>
      <c r="L13" s="50"/>
      <c r="M13" s="50">
        <f t="shared" si="1"/>
        <v>1694</v>
      </c>
      <c r="N13" s="50">
        <f t="shared" si="1"/>
        <v>817511</v>
      </c>
      <c r="O13" s="50"/>
      <c r="P13" s="50"/>
      <c r="Q13" s="50">
        <f t="shared" si="1"/>
        <v>570</v>
      </c>
      <c r="R13" s="50">
        <f t="shared" si="1"/>
        <v>906830</v>
      </c>
      <c r="S13" s="50">
        <f t="shared" ref="S13" si="2">SUM(S11:S12)</f>
        <v>168.6</v>
      </c>
      <c r="T13" s="50">
        <f t="shared" ref="T13" si="3">SUM(T11:T12)</f>
        <v>111783</v>
      </c>
      <c r="U13" s="50"/>
      <c r="V13" s="50"/>
      <c r="W13" s="50"/>
      <c r="X13" s="50"/>
      <c r="Y13" s="50"/>
      <c r="Z13" s="50"/>
      <c r="AA13" s="50"/>
      <c r="AB13" s="50"/>
      <c r="AC13" s="50">
        <f t="shared" ref="AC13" si="4">SUM(AC11:AC12)</f>
        <v>14779</v>
      </c>
      <c r="AD13" s="50">
        <f t="shared" ref="AD13" si="5">SUM(AD11:AD12)</f>
        <v>14779</v>
      </c>
      <c r="AE13" s="50"/>
      <c r="AF13" s="185"/>
    </row>
    <row r="14" spans="1:32" s="11" customFormat="1">
      <c r="A14" s="163" t="s">
        <v>26</v>
      </c>
      <c r="B14" s="164"/>
      <c r="C14" s="90"/>
      <c r="D14" s="90"/>
      <c r="E14" s="90"/>
      <c r="F14" s="90"/>
      <c r="G14" s="90"/>
      <c r="H14" s="90"/>
      <c r="I14" s="90"/>
      <c r="J14" s="90"/>
      <c r="K14" s="164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165"/>
      <c r="AD14" s="90"/>
      <c r="AE14" s="128"/>
      <c r="AF14" s="2"/>
    </row>
    <row r="15" spans="1:32" s="11" customFormat="1">
      <c r="A15" s="81" t="s">
        <v>112</v>
      </c>
      <c r="B15" s="192" t="s">
        <v>119</v>
      </c>
      <c r="C15" s="87">
        <f>D15+L15+N15+P15+R15+T15+V15+AC15</f>
        <v>4934122</v>
      </c>
      <c r="D15" s="87">
        <f t="shared" si="0"/>
        <v>2922702</v>
      </c>
      <c r="E15" s="87"/>
      <c r="F15" s="87"/>
      <c r="G15" s="87"/>
      <c r="H15" s="150">
        <v>2922702</v>
      </c>
      <c r="I15" s="87"/>
      <c r="J15" s="87"/>
      <c r="K15" s="129"/>
      <c r="L15" s="87"/>
      <c r="M15" s="87">
        <v>1109</v>
      </c>
      <c r="N15" s="87">
        <v>2011420</v>
      </c>
      <c r="O15" s="87"/>
      <c r="P15" s="87"/>
      <c r="Q15" s="87"/>
      <c r="R15" s="87"/>
      <c r="S15" s="87"/>
      <c r="T15" s="87"/>
      <c r="U15" s="85"/>
      <c r="V15" s="85"/>
      <c r="W15" s="85"/>
      <c r="X15" s="85"/>
      <c r="Y15" s="85"/>
      <c r="Z15" s="85"/>
      <c r="AA15" s="85"/>
      <c r="AB15" s="85"/>
      <c r="AC15" s="86"/>
      <c r="AD15" s="87"/>
      <c r="AE15" s="87"/>
      <c r="AF15" s="2"/>
    </row>
    <row r="16" spans="1:32" s="11" customFormat="1">
      <c r="A16" s="43" t="s">
        <v>113</v>
      </c>
      <c r="B16" s="51" t="s">
        <v>121</v>
      </c>
      <c r="C16" s="49">
        <f t="shared" ref="C16:C42" si="6">D16+L16+N16+P16+R16+T16+V16+AC16</f>
        <v>895900</v>
      </c>
      <c r="D16" s="49"/>
      <c r="E16" s="33"/>
      <c r="F16" s="49"/>
      <c r="G16" s="49"/>
      <c r="H16" s="49"/>
      <c r="I16" s="49"/>
      <c r="J16" s="49"/>
      <c r="K16" s="52"/>
      <c r="L16" s="49"/>
      <c r="M16" s="49">
        <v>578</v>
      </c>
      <c r="N16" s="49">
        <v>895900</v>
      </c>
      <c r="O16" s="49"/>
      <c r="P16" s="49"/>
      <c r="Q16" s="49"/>
      <c r="R16" s="49"/>
      <c r="S16" s="49"/>
      <c r="T16" s="49"/>
      <c r="U16" s="53"/>
      <c r="V16" s="53"/>
      <c r="W16" s="53"/>
      <c r="X16" s="53"/>
      <c r="Y16" s="53"/>
      <c r="Z16" s="53"/>
      <c r="AA16" s="53"/>
      <c r="AB16" s="53"/>
      <c r="AC16" s="56"/>
      <c r="AD16" s="49"/>
      <c r="AE16" s="49"/>
      <c r="AF16" s="2"/>
    </row>
    <row r="17" spans="1:32" s="11" customFormat="1">
      <c r="A17" s="43" t="s">
        <v>115</v>
      </c>
      <c r="B17" s="51" t="s">
        <v>945</v>
      </c>
      <c r="C17" s="49">
        <f t="shared" si="6"/>
        <v>252743</v>
      </c>
      <c r="D17" s="49">
        <f t="shared" si="0"/>
        <v>252743</v>
      </c>
      <c r="E17" s="278">
        <v>252743</v>
      </c>
      <c r="F17" s="49"/>
      <c r="G17" s="49"/>
      <c r="H17" s="49"/>
      <c r="I17" s="49"/>
      <c r="J17" s="49"/>
      <c r="K17" s="52"/>
      <c r="L17" s="49"/>
      <c r="M17" s="49"/>
      <c r="N17" s="49"/>
      <c r="O17" s="49"/>
      <c r="P17" s="54"/>
      <c r="Q17" s="49"/>
      <c r="R17" s="49"/>
      <c r="S17" s="49"/>
      <c r="T17" s="49"/>
      <c r="U17" s="53"/>
      <c r="V17" s="53"/>
      <c r="W17" s="53"/>
      <c r="X17" s="53"/>
      <c r="Y17" s="53"/>
      <c r="Z17" s="53"/>
      <c r="AA17" s="53"/>
      <c r="AB17" s="53"/>
      <c r="AC17" s="56"/>
      <c r="AD17" s="49"/>
      <c r="AE17" s="49"/>
      <c r="AF17" s="2"/>
    </row>
    <row r="18" spans="1:32" s="11" customFormat="1">
      <c r="A18" s="43" t="s">
        <v>117</v>
      </c>
      <c r="B18" s="51" t="s">
        <v>946</v>
      </c>
      <c r="C18" s="49">
        <f t="shared" si="6"/>
        <v>192192</v>
      </c>
      <c r="D18" s="49">
        <f t="shared" si="0"/>
        <v>192192</v>
      </c>
      <c r="E18" s="313">
        <v>192192</v>
      </c>
      <c r="F18" s="49"/>
      <c r="G18" s="49"/>
      <c r="H18" s="49"/>
      <c r="I18" s="49"/>
      <c r="J18" s="49"/>
      <c r="K18" s="52"/>
      <c r="L18" s="49"/>
      <c r="M18" s="49"/>
      <c r="N18" s="49"/>
      <c r="O18" s="49"/>
      <c r="P18" s="54"/>
      <c r="Q18" s="49"/>
      <c r="R18" s="49"/>
      <c r="S18" s="49"/>
      <c r="T18" s="49"/>
      <c r="U18" s="53"/>
      <c r="V18" s="53"/>
      <c r="W18" s="53"/>
      <c r="X18" s="53"/>
      <c r="Y18" s="53"/>
      <c r="Z18" s="53"/>
      <c r="AA18" s="53"/>
      <c r="AB18" s="53"/>
      <c r="AC18" s="56"/>
      <c r="AD18" s="49"/>
      <c r="AE18" s="49"/>
      <c r="AF18" s="2"/>
    </row>
    <row r="19" spans="1:32" s="11" customFormat="1">
      <c r="A19" s="43" t="s">
        <v>118</v>
      </c>
      <c r="B19" s="51" t="s">
        <v>126</v>
      </c>
      <c r="C19" s="49">
        <f t="shared" si="6"/>
        <v>1369607</v>
      </c>
      <c r="D19" s="49">
        <f t="shared" si="0"/>
        <v>1369607</v>
      </c>
      <c r="E19" s="49"/>
      <c r="F19" s="49">
        <v>823327</v>
      </c>
      <c r="G19" s="49">
        <v>546280</v>
      </c>
      <c r="H19" s="49"/>
      <c r="I19" s="49"/>
      <c r="J19" s="49"/>
      <c r="K19" s="52"/>
      <c r="L19" s="49"/>
      <c r="M19" s="49"/>
      <c r="N19" s="49"/>
      <c r="O19" s="49"/>
      <c r="P19" s="54"/>
      <c r="Q19" s="49"/>
      <c r="R19" s="49"/>
      <c r="S19" s="49"/>
      <c r="T19" s="49"/>
      <c r="U19" s="53"/>
      <c r="V19" s="53"/>
      <c r="W19" s="53"/>
      <c r="X19" s="53"/>
      <c r="Y19" s="53"/>
      <c r="Z19" s="53"/>
      <c r="AA19" s="53"/>
      <c r="AB19" s="53"/>
      <c r="AC19" s="56"/>
      <c r="AD19" s="49"/>
      <c r="AE19" s="49"/>
      <c r="AF19" s="2"/>
    </row>
    <row r="20" spans="1:32" s="11" customFormat="1">
      <c r="A20" s="43" t="s">
        <v>120</v>
      </c>
      <c r="B20" s="51" t="s">
        <v>947</v>
      </c>
      <c r="C20" s="49">
        <f t="shared" si="6"/>
        <v>371012</v>
      </c>
      <c r="D20" s="49">
        <f t="shared" si="0"/>
        <v>371012</v>
      </c>
      <c r="E20" s="313">
        <v>371012</v>
      </c>
      <c r="F20" s="49"/>
      <c r="G20" s="49"/>
      <c r="H20" s="49"/>
      <c r="I20" s="49"/>
      <c r="J20" s="49"/>
      <c r="K20" s="52"/>
      <c r="L20" s="49"/>
      <c r="M20" s="49"/>
      <c r="N20" s="49"/>
      <c r="O20" s="49"/>
      <c r="P20" s="54"/>
      <c r="Q20" s="49"/>
      <c r="R20" s="49"/>
      <c r="S20" s="49"/>
      <c r="T20" s="49"/>
      <c r="U20" s="53"/>
      <c r="V20" s="53"/>
      <c r="W20" s="53"/>
      <c r="X20" s="53"/>
      <c r="Y20" s="53"/>
      <c r="Z20" s="53"/>
      <c r="AA20" s="53"/>
      <c r="AB20" s="53"/>
      <c r="AC20" s="56"/>
      <c r="AD20" s="49"/>
      <c r="AE20" s="49"/>
      <c r="AF20" s="2"/>
    </row>
    <row r="21" spans="1:32" s="11" customFormat="1">
      <c r="A21" s="43" t="s">
        <v>122</v>
      </c>
      <c r="B21" s="51" t="s">
        <v>128</v>
      </c>
      <c r="C21" s="49">
        <f t="shared" si="6"/>
        <v>1228813</v>
      </c>
      <c r="D21" s="49"/>
      <c r="E21" s="49"/>
      <c r="F21" s="49"/>
      <c r="G21" s="49"/>
      <c r="H21" s="49"/>
      <c r="I21" s="49"/>
      <c r="J21" s="49"/>
      <c r="K21" s="52"/>
      <c r="L21" s="49"/>
      <c r="M21" s="49">
        <v>887.07</v>
      </c>
      <c r="N21" s="49">
        <v>1228813</v>
      </c>
      <c r="O21" s="49"/>
      <c r="P21" s="54"/>
      <c r="Q21" s="49"/>
      <c r="R21" s="49"/>
      <c r="S21" s="49"/>
      <c r="T21" s="49"/>
      <c r="U21" s="53"/>
      <c r="V21" s="53"/>
      <c r="W21" s="53"/>
      <c r="X21" s="53"/>
      <c r="Y21" s="53"/>
      <c r="Z21" s="53"/>
      <c r="AA21" s="53"/>
      <c r="AB21" s="53"/>
      <c r="AC21" s="56"/>
      <c r="AD21" s="49"/>
      <c r="AE21" s="49"/>
      <c r="AF21" s="2"/>
    </row>
    <row r="22" spans="1:32" s="11" customFormat="1">
      <c r="A22" s="43" t="s">
        <v>123</v>
      </c>
      <c r="B22" s="51" t="s">
        <v>130</v>
      </c>
      <c r="C22" s="49">
        <f t="shared" si="6"/>
        <v>3124355</v>
      </c>
      <c r="D22" s="49"/>
      <c r="E22" s="49"/>
      <c r="F22" s="49"/>
      <c r="G22" s="49"/>
      <c r="H22" s="49"/>
      <c r="I22" s="49"/>
      <c r="J22" s="49"/>
      <c r="K22" s="52"/>
      <c r="L22" s="49"/>
      <c r="M22" s="49"/>
      <c r="N22" s="49"/>
      <c r="O22" s="49"/>
      <c r="P22" s="54"/>
      <c r="Q22" s="49">
        <v>5545.32</v>
      </c>
      <c r="R22" s="49">
        <v>3124355</v>
      </c>
      <c r="S22" s="49"/>
      <c r="T22" s="49"/>
      <c r="U22" s="53"/>
      <c r="V22" s="53"/>
      <c r="W22" s="53"/>
      <c r="X22" s="53"/>
      <c r="Y22" s="53"/>
      <c r="Z22" s="53"/>
      <c r="AA22" s="53"/>
      <c r="AB22" s="53"/>
      <c r="AC22" s="56"/>
      <c r="AD22" s="49"/>
      <c r="AE22" s="49"/>
      <c r="AF22" s="2"/>
    </row>
    <row r="23" spans="1:32" s="11" customFormat="1">
      <c r="A23" s="43" t="s">
        <v>124</v>
      </c>
      <c r="B23" s="51" t="s">
        <v>948</v>
      </c>
      <c r="C23" s="49">
        <f t="shared" si="6"/>
        <v>1785743</v>
      </c>
      <c r="D23" s="49"/>
      <c r="E23" s="49"/>
      <c r="F23" s="49"/>
      <c r="G23" s="49"/>
      <c r="H23" s="49"/>
      <c r="I23" s="49"/>
      <c r="J23" s="49"/>
      <c r="K23" s="52"/>
      <c r="L23" s="49"/>
      <c r="M23" s="49">
        <v>1364.05</v>
      </c>
      <c r="N23" s="49">
        <v>1785743</v>
      </c>
      <c r="O23" s="49"/>
      <c r="P23" s="54"/>
      <c r="Q23" s="49"/>
      <c r="R23" s="49"/>
      <c r="S23" s="49"/>
      <c r="T23" s="49"/>
      <c r="U23" s="53"/>
      <c r="V23" s="53"/>
      <c r="W23" s="53"/>
      <c r="X23" s="53"/>
      <c r="Y23" s="53"/>
      <c r="Z23" s="53"/>
      <c r="AA23" s="53"/>
      <c r="AB23" s="53"/>
      <c r="AC23" s="56"/>
      <c r="AD23" s="49"/>
      <c r="AE23" s="49"/>
      <c r="AF23" s="2"/>
    </row>
    <row r="24" spans="1:32" s="11" customFormat="1">
      <c r="A24" s="43" t="s">
        <v>125</v>
      </c>
      <c r="B24" s="51" t="s">
        <v>132</v>
      </c>
      <c r="C24" s="49">
        <f t="shared" si="6"/>
        <v>1325870</v>
      </c>
      <c r="D24" s="49">
        <f t="shared" si="0"/>
        <v>1325870</v>
      </c>
      <c r="E24" s="49"/>
      <c r="F24" s="49">
        <v>661425</v>
      </c>
      <c r="G24" s="49">
        <v>664445</v>
      </c>
      <c r="H24" s="49"/>
      <c r="I24" s="49"/>
      <c r="J24" s="49"/>
      <c r="K24" s="52"/>
      <c r="L24" s="49"/>
      <c r="M24" s="49"/>
      <c r="N24" s="49"/>
      <c r="O24" s="49"/>
      <c r="P24" s="54"/>
      <c r="Q24" s="49"/>
      <c r="R24" s="49"/>
      <c r="S24" s="49"/>
      <c r="T24" s="49"/>
      <c r="U24" s="53"/>
      <c r="V24" s="53"/>
      <c r="W24" s="53"/>
      <c r="X24" s="53"/>
      <c r="Y24" s="53"/>
      <c r="Z24" s="53"/>
      <c r="AA24" s="53"/>
      <c r="AB24" s="53"/>
      <c r="AC24" s="56"/>
      <c r="AD24" s="49"/>
      <c r="AE24" s="49"/>
      <c r="AF24" s="2"/>
    </row>
    <row r="25" spans="1:32" s="11" customFormat="1">
      <c r="A25" s="43" t="s">
        <v>127</v>
      </c>
      <c r="B25" s="51" t="s">
        <v>949</v>
      </c>
      <c r="C25" s="49">
        <f t="shared" si="6"/>
        <v>135428</v>
      </c>
      <c r="D25" s="49">
        <f t="shared" si="0"/>
        <v>135428</v>
      </c>
      <c r="E25" s="49">
        <v>135428</v>
      </c>
      <c r="F25" s="49"/>
      <c r="G25" s="49"/>
      <c r="H25" s="49"/>
      <c r="I25" s="49"/>
      <c r="J25" s="49"/>
      <c r="K25" s="52"/>
      <c r="L25" s="49"/>
      <c r="M25" s="49"/>
      <c r="N25" s="49"/>
      <c r="O25" s="49"/>
      <c r="P25" s="54"/>
      <c r="Q25" s="49"/>
      <c r="R25" s="49"/>
      <c r="S25" s="49"/>
      <c r="T25" s="49"/>
      <c r="U25" s="53"/>
      <c r="V25" s="53"/>
      <c r="W25" s="53"/>
      <c r="X25" s="53"/>
      <c r="Y25" s="53"/>
      <c r="Z25" s="53"/>
      <c r="AA25" s="53"/>
      <c r="AB25" s="53"/>
      <c r="AC25" s="56"/>
      <c r="AD25" s="49"/>
      <c r="AE25" s="49"/>
      <c r="AF25" s="2"/>
    </row>
    <row r="26" spans="1:32" s="11" customFormat="1">
      <c r="A26" s="43" t="s">
        <v>129</v>
      </c>
      <c r="B26" s="51" t="s">
        <v>134</v>
      </c>
      <c r="C26" s="49">
        <f t="shared" si="6"/>
        <v>1431578</v>
      </c>
      <c r="D26" s="49"/>
      <c r="E26" s="49"/>
      <c r="F26" s="49"/>
      <c r="G26" s="49"/>
      <c r="H26" s="49"/>
      <c r="I26" s="49"/>
      <c r="J26" s="49"/>
      <c r="K26" s="52"/>
      <c r="L26" s="49"/>
      <c r="M26" s="49">
        <v>714</v>
      </c>
      <c r="N26" s="49">
        <v>1431578</v>
      </c>
      <c r="O26" s="49"/>
      <c r="P26" s="54"/>
      <c r="Q26" s="49"/>
      <c r="R26" s="49"/>
      <c r="S26" s="49"/>
      <c r="T26" s="49"/>
      <c r="U26" s="53"/>
      <c r="V26" s="53"/>
      <c r="W26" s="53"/>
      <c r="X26" s="53"/>
      <c r="Y26" s="53"/>
      <c r="Z26" s="53"/>
      <c r="AA26" s="53"/>
      <c r="AB26" s="53"/>
      <c r="AC26" s="56"/>
      <c r="AD26" s="49"/>
      <c r="AE26" s="49"/>
      <c r="AF26" s="2"/>
    </row>
    <row r="27" spans="1:32" s="11" customFormat="1">
      <c r="A27" s="43" t="s">
        <v>131</v>
      </c>
      <c r="B27" s="51" t="s">
        <v>136</v>
      </c>
      <c r="C27" s="49">
        <f t="shared" si="6"/>
        <v>1970652</v>
      </c>
      <c r="D27" s="49"/>
      <c r="E27" s="49"/>
      <c r="F27" s="49"/>
      <c r="G27" s="49"/>
      <c r="H27" s="49"/>
      <c r="I27" s="49"/>
      <c r="J27" s="49"/>
      <c r="K27" s="52"/>
      <c r="L27" s="49"/>
      <c r="M27" s="49">
        <v>1334</v>
      </c>
      <c r="N27" s="49">
        <v>1970652</v>
      </c>
      <c r="O27" s="49"/>
      <c r="P27" s="54"/>
      <c r="Q27" s="49"/>
      <c r="R27" s="49"/>
      <c r="S27" s="49"/>
      <c r="T27" s="49"/>
      <c r="U27" s="53"/>
      <c r="V27" s="53"/>
      <c r="W27" s="53"/>
      <c r="X27" s="53"/>
      <c r="Y27" s="53"/>
      <c r="Z27" s="53"/>
      <c r="AA27" s="53"/>
      <c r="AB27" s="53"/>
      <c r="AC27" s="56"/>
      <c r="AD27" s="49"/>
      <c r="AE27" s="49"/>
      <c r="AF27" s="2"/>
    </row>
    <row r="28" spans="1:32" s="11" customFormat="1">
      <c r="A28" s="43" t="s">
        <v>133</v>
      </c>
      <c r="B28" s="51" t="s">
        <v>950</v>
      </c>
      <c r="C28" s="49">
        <f t="shared" si="6"/>
        <v>367955</v>
      </c>
      <c r="D28" s="49">
        <f t="shared" si="0"/>
        <v>367955</v>
      </c>
      <c r="E28" s="49">
        <v>367955</v>
      </c>
      <c r="F28" s="49"/>
      <c r="G28" s="49"/>
      <c r="H28" s="49"/>
      <c r="I28" s="49"/>
      <c r="J28" s="49"/>
      <c r="K28" s="52"/>
      <c r="L28" s="49"/>
      <c r="M28" s="49"/>
      <c r="N28" s="49"/>
      <c r="O28" s="49"/>
      <c r="P28" s="54"/>
      <c r="Q28" s="49"/>
      <c r="R28" s="49"/>
      <c r="S28" s="49"/>
      <c r="T28" s="49"/>
      <c r="U28" s="53"/>
      <c r="V28" s="53"/>
      <c r="W28" s="53"/>
      <c r="X28" s="53"/>
      <c r="Y28" s="53"/>
      <c r="Z28" s="53"/>
      <c r="AA28" s="53"/>
      <c r="AB28" s="53"/>
      <c r="AC28" s="56"/>
      <c r="AD28" s="49"/>
      <c r="AE28" s="49"/>
      <c r="AF28" s="2"/>
    </row>
    <row r="29" spans="1:32" s="11" customFormat="1">
      <c r="A29" s="43" t="s">
        <v>135</v>
      </c>
      <c r="B29" s="51" t="s">
        <v>142</v>
      </c>
      <c r="C29" s="49">
        <f t="shared" si="6"/>
        <v>374572</v>
      </c>
      <c r="D29" s="49">
        <f t="shared" si="0"/>
        <v>374572</v>
      </c>
      <c r="E29" s="49">
        <v>374572</v>
      </c>
      <c r="F29" s="49"/>
      <c r="G29" s="49"/>
      <c r="H29" s="49"/>
      <c r="I29" s="49"/>
      <c r="J29" s="49"/>
      <c r="K29" s="52"/>
      <c r="L29" s="49"/>
      <c r="M29" s="49"/>
      <c r="N29" s="49"/>
      <c r="O29" s="49"/>
      <c r="P29" s="54"/>
      <c r="Q29" s="49"/>
      <c r="R29" s="49"/>
      <c r="S29" s="49"/>
      <c r="T29" s="49"/>
      <c r="U29" s="53"/>
      <c r="V29" s="53"/>
      <c r="W29" s="53"/>
      <c r="X29" s="53"/>
      <c r="Y29" s="53"/>
      <c r="Z29" s="53"/>
      <c r="AA29" s="53"/>
      <c r="AB29" s="53"/>
      <c r="AC29" s="56"/>
      <c r="AD29" s="49"/>
      <c r="AE29" s="49"/>
      <c r="AF29" s="2"/>
    </row>
    <row r="30" spans="1:32" s="11" customFormat="1">
      <c r="A30" s="43" t="s">
        <v>137</v>
      </c>
      <c r="B30" s="51" t="s">
        <v>144</v>
      </c>
      <c r="C30" s="49">
        <f t="shared" si="6"/>
        <v>1976124</v>
      </c>
      <c r="D30" s="49"/>
      <c r="E30" s="49"/>
      <c r="F30" s="49"/>
      <c r="G30" s="49"/>
      <c r="H30" s="49"/>
      <c r="I30" s="49"/>
      <c r="J30" s="49"/>
      <c r="K30" s="52"/>
      <c r="L30" s="49"/>
      <c r="M30" s="49">
        <v>1098.9000000000001</v>
      </c>
      <c r="N30" s="49">
        <v>1976124</v>
      </c>
      <c r="O30" s="49"/>
      <c r="P30" s="54"/>
      <c r="Q30" s="49"/>
      <c r="R30" s="49"/>
      <c r="S30" s="49"/>
      <c r="T30" s="49"/>
      <c r="U30" s="53"/>
      <c r="V30" s="53"/>
      <c r="W30" s="53"/>
      <c r="X30" s="53"/>
      <c r="Y30" s="53"/>
      <c r="Z30" s="53"/>
      <c r="AA30" s="53"/>
      <c r="AB30" s="53"/>
      <c r="AC30" s="56"/>
      <c r="AD30" s="49"/>
      <c r="AE30" s="49"/>
      <c r="AF30" s="2"/>
    </row>
    <row r="31" spans="1:32" s="11" customFormat="1">
      <c r="A31" s="43" t="s">
        <v>138</v>
      </c>
      <c r="B31" s="51" t="s">
        <v>146</v>
      </c>
      <c r="C31" s="49">
        <f t="shared" si="6"/>
        <v>2180678</v>
      </c>
      <c r="D31" s="49"/>
      <c r="E31" s="49"/>
      <c r="F31" s="49"/>
      <c r="G31" s="49"/>
      <c r="H31" s="49"/>
      <c r="I31" s="49"/>
      <c r="J31" s="49"/>
      <c r="K31" s="52"/>
      <c r="L31" s="49"/>
      <c r="M31" s="49">
        <v>1360</v>
      </c>
      <c r="N31" s="49">
        <v>2180678</v>
      </c>
      <c r="O31" s="49"/>
      <c r="P31" s="54"/>
      <c r="Q31" s="49"/>
      <c r="R31" s="49"/>
      <c r="S31" s="49"/>
      <c r="T31" s="49"/>
      <c r="U31" s="53"/>
      <c r="V31" s="53"/>
      <c r="W31" s="53"/>
      <c r="X31" s="53"/>
      <c r="Y31" s="53"/>
      <c r="Z31" s="53"/>
      <c r="AA31" s="53"/>
      <c r="AB31" s="53"/>
      <c r="AC31" s="56"/>
      <c r="AD31" s="49"/>
      <c r="AE31" s="49"/>
      <c r="AF31" s="2"/>
    </row>
    <row r="32" spans="1:32" s="11" customFormat="1">
      <c r="A32" s="43" t="s">
        <v>139</v>
      </c>
      <c r="B32" s="51" t="s">
        <v>114</v>
      </c>
      <c r="C32" s="49">
        <f t="shared" si="6"/>
        <v>1292700</v>
      </c>
      <c r="D32" s="49"/>
      <c r="E32" s="49"/>
      <c r="F32" s="49"/>
      <c r="G32" s="49"/>
      <c r="H32" s="49"/>
      <c r="I32" s="49"/>
      <c r="J32" s="49"/>
      <c r="K32" s="52"/>
      <c r="L32" s="49"/>
      <c r="M32" s="49">
        <v>760</v>
      </c>
      <c r="N32" s="49">
        <v>1292700</v>
      </c>
      <c r="O32" s="49"/>
      <c r="P32" s="54"/>
      <c r="Q32" s="49"/>
      <c r="R32" s="49"/>
      <c r="S32" s="49"/>
      <c r="T32" s="49"/>
      <c r="U32" s="53"/>
      <c r="V32" s="53"/>
      <c r="W32" s="53"/>
      <c r="X32" s="53"/>
      <c r="Y32" s="53"/>
      <c r="Z32" s="53"/>
      <c r="AA32" s="53"/>
      <c r="AB32" s="53"/>
      <c r="AC32" s="56"/>
      <c r="AD32" s="49"/>
      <c r="AE32" s="49"/>
      <c r="AF32" s="2"/>
    </row>
    <row r="33" spans="1:32" s="11" customFormat="1">
      <c r="A33" s="43" t="s">
        <v>140</v>
      </c>
      <c r="B33" s="51" t="s">
        <v>116</v>
      </c>
      <c r="C33" s="49">
        <f t="shared" si="6"/>
        <v>4419276</v>
      </c>
      <c r="D33" s="49">
        <f t="shared" si="0"/>
        <v>472494</v>
      </c>
      <c r="E33" s="49"/>
      <c r="F33" s="50">
        <v>222211</v>
      </c>
      <c r="G33" s="49">
        <v>250283</v>
      </c>
      <c r="H33" s="49"/>
      <c r="I33" s="49"/>
      <c r="J33" s="49"/>
      <c r="K33" s="52"/>
      <c r="L33" s="49"/>
      <c r="M33" s="49">
        <v>1172</v>
      </c>
      <c r="N33" s="49">
        <v>1934381</v>
      </c>
      <c r="O33" s="49"/>
      <c r="P33" s="54"/>
      <c r="Q33" s="49">
        <v>4060.32</v>
      </c>
      <c r="R33" s="49">
        <v>2012401</v>
      </c>
      <c r="S33" s="49"/>
      <c r="T33" s="49"/>
      <c r="U33" s="53"/>
      <c r="V33" s="53"/>
      <c r="W33" s="53"/>
      <c r="X33" s="53"/>
      <c r="Y33" s="53"/>
      <c r="Z33" s="53"/>
      <c r="AA33" s="53"/>
      <c r="AB33" s="53"/>
      <c r="AC33" s="56"/>
      <c r="AD33" s="49"/>
      <c r="AE33" s="49"/>
      <c r="AF33" s="2"/>
    </row>
    <row r="34" spans="1:32" s="11" customFormat="1">
      <c r="A34" s="43" t="s">
        <v>141</v>
      </c>
      <c r="B34" s="51" t="s">
        <v>951</v>
      </c>
      <c r="C34" s="49">
        <f t="shared" si="6"/>
        <v>1318954</v>
      </c>
      <c r="D34" s="49"/>
      <c r="E34" s="49"/>
      <c r="F34" s="49"/>
      <c r="G34" s="49"/>
      <c r="H34" s="49"/>
      <c r="I34" s="49"/>
      <c r="J34" s="49"/>
      <c r="K34" s="52"/>
      <c r="L34" s="49"/>
      <c r="M34" s="49">
        <v>1103</v>
      </c>
      <c r="N34" s="49">
        <v>1318954</v>
      </c>
      <c r="O34" s="49"/>
      <c r="P34" s="54"/>
      <c r="Q34" s="49"/>
      <c r="R34" s="49"/>
      <c r="S34" s="49"/>
      <c r="T34" s="49"/>
      <c r="U34" s="53"/>
      <c r="V34" s="53"/>
      <c r="W34" s="53"/>
      <c r="X34" s="53"/>
      <c r="Y34" s="53"/>
      <c r="Z34" s="53"/>
      <c r="AA34" s="53"/>
      <c r="AB34" s="53"/>
      <c r="AC34" s="56"/>
      <c r="AD34" s="49"/>
      <c r="AE34" s="49"/>
      <c r="AF34" s="2"/>
    </row>
    <row r="35" spans="1:32" s="11" customFormat="1">
      <c r="A35" s="43" t="s">
        <v>143</v>
      </c>
      <c r="B35" s="190" t="s">
        <v>952</v>
      </c>
      <c r="C35" s="49">
        <f t="shared" si="6"/>
        <v>1032252</v>
      </c>
      <c r="D35" s="49"/>
      <c r="E35" s="49"/>
      <c r="F35" s="49"/>
      <c r="G35" s="49"/>
      <c r="H35" s="49"/>
      <c r="I35" s="49"/>
      <c r="J35" s="49"/>
      <c r="K35" s="52"/>
      <c r="L35" s="49"/>
      <c r="M35" s="278">
        <v>577.5</v>
      </c>
      <c r="N35" s="278">
        <v>1032252</v>
      </c>
      <c r="O35" s="49"/>
      <c r="P35" s="54"/>
      <c r="Q35" s="49"/>
      <c r="R35" s="49"/>
      <c r="S35" s="49"/>
      <c r="T35" s="49"/>
      <c r="U35" s="53"/>
      <c r="V35" s="53"/>
      <c r="W35" s="53"/>
      <c r="X35" s="53"/>
      <c r="Y35" s="53"/>
      <c r="Z35" s="53"/>
      <c r="AA35" s="53"/>
      <c r="AB35" s="53"/>
      <c r="AC35" s="56"/>
      <c r="AD35" s="49"/>
      <c r="AE35" s="49"/>
      <c r="AF35" s="2"/>
    </row>
    <row r="36" spans="1:32" s="11" customFormat="1">
      <c r="A36" s="43" t="s">
        <v>145</v>
      </c>
      <c r="B36" s="51" t="s">
        <v>953</v>
      </c>
      <c r="C36" s="49">
        <f t="shared" si="6"/>
        <v>174379</v>
      </c>
      <c r="D36" s="49">
        <f t="shared" si="0"/>
        <v>174379</v>
      </c>
      <c r="E36" s="313">
        <v>174379</v>
      </c>
      <c r="F36" s="49"/>
      <c r="G36" s="49"/>
      <c r="H36" s="49"/>
      <c r="I36" s="49"/>
      <c r="J36" s="49"/>
      <c r="K36" s="52"/>
      <c r="L36" s="49"/>
      <c r="M36" s="49"/>
      <c r="N36" s="49"/>
      <c r="O36" s="49"/>
      <c r="P36" s="54"/>
      <c r="Q36" s="49"/>
      <c r="R36" s="49"/>
      <c r="S36" s="49"/>
      <c r="T36" s="49"/>
      <c r="U36" s="53"/>
      <c r="V36" s="53"/>
      <c r="W36" s="53"/>
      <c r="X36" s="53"/>
      <c r="Y36" s="53"/>
      <c r="Z36" s="53"/>
      <c r="AA36" s="53"/>
      <c r="AB36" s="53"/>
      <c r="AC36" s="56"/>
      <c r="AD36" s="49"/>
      <c r="AE36" s="49"/>
      <c r="AF36" s="2"/>
    </row>
    <row r="37" spans="1:32" s="25" customFormat="1">
      <c r="A37" s="197" t="s">
        <v>147</v>
      </c>
      <c r="B37" s="100" t="s">
        <v>988</v>
      </c>
      <c r="C37" s="49">
        <f t="shared" si="6"/>
        <v>3276726</v>
      </c>
      <c r="D37" s="49">
        <f t="shared" si="0"/>
        <v>3276726</v>
      </c>
      <c r="E37" s="98"/>
      <c r="F37" s="98"/>
      <c r="G37" s="279"/>
      <c r="H37" s="278">
        <v>3276726</v>
      </c>
      <c r="I37" s="98"/>
      <c r="J37" s="98"/>
      <c r="K37" s="101"/>
      <c r="L37" s="98"/>
      <c r="M37" s="98"/>
      <c r="N37" s="98"/>
      <c r="O37" s="98"/>
      <c r="P37" s="102"/>
      <c r="Q37" s="98"/>
      <c r="R37" s="98"/>
      <c r="S37" s="98"/>
      <c r="T37" s="98"/>
      <c r="U37" s="103"/>
      <c r="V37" s="103"/>
      <c r="W37" s="103"/>
      <c r="X37" s="103"/>
      <c r="Y37" s="103"/>
      <c r="Z37" s="103"/>
      <c r="AA37" s="103"/>
      <c r="AB37" s="103"/>
      <c r="AC37" s="99"/>
      <c r="AD37" s="98"/>
      <c r="AE37" s="98"/>
      <c r="AF37" s="2"/>
    </row>
    <row r="38" spans="1:32" s="282" customFormat="1">
      <c r="A38" s="283"/>
      <c r="B38" s="286" t="s">
        <v>992</v>
      </c>
      <c r="C38" s="49">
        <f t="shared" si="6"/>
        <v>1021359</v>
      </c>
      <c r="D38" s="49"/>
      <c r="E38" s="98"/>
      <c r="F38" s="98"/>
      <c r="G38" s="98"/>
      <c r="H38" s="98"/>
      <c r="I38" s="98"/>
      <c r="J38" s="98"/>
      <c r="K38" s="101"/>
      <c r="L38" s="98"/>
      <c r="M38" s="279">
        <v>1014.8</v>
      </c>
      <c r="N38" s="279">
        <v>1021359</v>
      </c>
      <c r="O38" s="98"/>
      <c r="P38" s="102"/>
      <c r="Q38" s="98"/>
      <c r="R38" s="98"/>
      <c r="S38" s="98"/>
      <c r="T38" s="98"/>
      <c r="U38" s="103"/>
      <c r="V38" s="103"/>
      <c r="W38" s="103"/>
      <c r="X38" s="103"/>
      <c r="Y38" s="103"/>
      <c r="Z38" s="103"/>
      <c r="AA38" s="103"/>
      <c r="AB38" s="103"/>
      <c r="AC38" s="99"/>
      <c r="AD38" s="98"/>
      <c r="AE38" s="98"/>
      <c r="AF38" s="2"/>
    </row>
    <row r="39" spans="1:32" s="282" customFormat="1">
      <c r="A39" s="283"/>
      <c r="B39" s="287" t="s">
        <v>993</v>
      </c>
      <c r="C39" s="49">
        <f t="shared" si="6"/>
        <v>571295</v>
      </c>
      <c r="D39" s="49">
        <f t="shared" si="0"/>
        <v>571295</v>
      </c>
      <c r="E39" s="279">
        <v>571295</v>
      </c>
      <c r="F39" s="98"/>
      <c r="G39" s="98"/>
      <c r="H39" s="98"/>
      <c r="I39" s="98"/>
      <c r="J39" s="98"/>
      <c r="K39" s="101"/>
      <c r="L39" s="98"/>
      <c r="M39" s="98"/>
      <c r="N39" s="98"/>
      <c r="O39" s="98"/>
      <c r="P39" s="102"/>
      <c r="Q39" s="98"/>
      <c r="R39" s="98"/>
      <c r="S39" s="98"/>
      <c r="T39" s="98"/>
      <c r="U39" s="103"/>
      <c r="V39" s="103"/>
      <c r="W39" s="103"/>
      <c r="X39" s="103"/>
      <c r="Y39" s="103"/>
      <c r="Z39" s="103"/>
      <c r="AA39" s="103"/>
      <c r="AB39" s="103"/>
      <c r="AC39" s="99"/>
      <c r="AD39" s="98"/>
      <c r="AE39" s="98"/>
      <c r="AF39" s="2"/>
    </row>
    <row r="40" spans="1:32" s="282" customFormat="1">
      <c r="A40" s="283"/>
      <c r="B40" s="287" t="s">
        <v>994</v>
      </c>
      <c r="C40" s="49">
        <f t="shared" si="6"/>
        <v>1005746</v>
      </c>
      <c r="D40" s="49">
        <f t="shared" si="0"/>
        <v>1005746</v>
      </c>
      <c r="E40" s="279">
        <v>430618</v>
      </c>
      <c r="F40" s="279">
        <v>369458</v>
      </c>
      <c r="G40" s="279">
        <v>205670</v>
      </c>
      <c r="H40" s="98"/>
      <c r="I40" s="98"/>
      <c r="J40" s="98"/>
      <c r="K40" s="101"/>
      <c r="L40" s="98"/>
      <c r="M40" s="98"/>
      <c r="N40" s="98"/>
      <c r="O40" s="98"/>
      <c r="P40" s="102"/>
      <c r="Q40" s="98"/>
      <c r="R40" s="98"/>
      <c r="S40" s="98"/>
      <c r="T40" s="98"/>
      <c r="U40" s="103"/>
      <c r="V40" s="103"/>
      <c r="W40" s="103"/>
      <c r="X40" s="103"/>
      <c r="Y40" s="103"/>
      <c r="Z40" s="103"/>
      <c r="AA40" s="103"/>
      <c r="AB40" s="103"/>
      <c r="AC40" s="99"/>
      <c r="AD40" s="98"/>
      <c r="AE40" s="98"/>
      <c r="AF40" s="2"/>
    </row>
    <row r="41" spans="1:32" s="282" customFormat="1">
      <c r="A41" s="283"/>
      <c r="B41" s="287" t="s">
        <v>995</v>
      </c>
      <c r="C41" s="49">
        <f t="shared" si="6"/>
        <v>538984</v>
      </c>
      <c r="D41" s="49">
        <f t="shared" si="0"/>
        <v>538984</v>
      </c>
      <c r="E41" s="98"/>
      <c r="F41" s="279">
        <v>353506</v>
      </c>
      <c r="G41" s="279">
        <v>185478</v>
      </c>
      <c r="H41" s="98"/>
      <c r="I41" s="98"/>
      <c r="J41" s="98"/>
      <c r="K41" s="101"/>
      <c r="L41" s="98"/>
      <c r="M41" s="98"/>
      <c r="N41" s="98"/>
      <c r="O41" s="98"/>
      <c r="P41" s="102"/>
      <c r="Q41" s="98"/>
      <c r="R41" s="98"/>
      <c r="S41" s="98"/>
      <c r="T41" s="98"/>
      <c r="U41" s="103"/>
      <c r="V41" s="103"/>
      <c r="W41" s="103"/>
      <c r="X41" s="103"/>
      <c r="Y41" s="103"/>
      <c r="Z41" s="103"/>
      <c r="AA41" s="103"/>
      <c r="AB41" s="103"/>
      <c r="AC41" s="99"/>
      <c r="AD41" s="98"/>
      <c r="AE41" s="98"/>
      <c r="AF41" s="2"/>
    </row>
    <row r="42" spans="1:32" s="282" customFormat="1">
      <c r="A42" s="283"/>
      <c r="B42" s="287" t="s">
        <v>996</v>
      </c>
      <c r="C42" s="49">
        <f t="shared" si="6"/>
        <v>682610</v>
      </c>
      <c r="D42" s="49">
        <f t="shared" si="0"/>
        <v>682610</v>
      </c>
      <c r="E42" s="279">
        <v>682610</v>
      </c>
      <c r="F42" s="98"/>
      <c r="G42" s="98"/>
      <c r="H42" s="98"/>
      <c r="I42" s="98"/>
      <c r="J42" s="98"/>
      <c r="K42" s="101"/>
      <c r="L42" s="98"/>
      <c r="M42" s="98"/>
      <c r="N42" s="98"/>
      <c r="O42" s="98"/>
      <c r="P42" s="102"/>
      <c r="Q42" s="98"/>
      <c r="R42" s="98"/>
      <c r="S42" s="98"/>
      <c r="T42" s="98"/>
      <c r="U42" s="103"/>
      <c r="V42" s="103"/>
      <c r="W42" s="103"/>
      <c r="X42" s="103"/>
      <c r="Y42" s="103"/>
      <c r="Z42" s="103"/>
      <c r="AA42" s="103"/>
      <c r="AB42" s="103"/>
      <c r="AC42" s="99"/>
      <c r="AD42" s="98"/>
      <c r="AE42" s="98"/>
      <c r="AF42" s="2"/>
    </row>
    <row r="43" spans="1:32" s="26" customFormat="1">
      <c r="A43" s="780" t="s">
        <v>73</v>
      </c>
      <c r="B43" s="780"/>
      <c r="C43" s="50">
        <f>SUM(C15:C42)</f>
        <v>39251625</v>
      </c>
      <c r="D43" s="50">
        <f t="shared" ref="D43:R43" si="7">SUM(D15:D42)</f>
        <v>14034315</v>
      </c>
      <c r="E43" s="50">
        <f t="shared" si="7"/>
        <v>3552804</v>
      </c>
      <c r="F43" s="50">
        <f t="shared" si="7"/>
        <v>2429927</v>
      </c>
      <c r="G43" s="50">
        <f t="shared" si="7"/>
        <v>1852156</v>
      </c>
      <c r="H43" s="50">
        <f t="shared" si="7"/>
        <v>6199428</v>
      </c>
      <c r="I43" s="50"/>
      <c r="J43" s="50"/>
      <c r="K43" s="50"/>
      <c r="L43" s="50"/>
      <c r="M43" s="50">
        <f t="shared" si="7"/>
        <v>13072.32</v>
      </c>
      <c r="N43" s="50">
        <f t="shared" si="7"/>
        <v>20080554</v>
      </c>
      <c r="O43" s="50"/>
      <c r="P43" s="50"/>
      <c r="Q43" s="50">
        <f t="shared" si="7"/>
        <v>9605.64</v>
      </c>
      <c r="R43" s="50">
        <f t="shared" si="7"/>
        <v>5136756</v>
      </c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>
        <f>SUM(AC15:AC37)</f>
        <v>0</v>
      </c>
      <c r="AD43" s="50">
        <f>SUM(AD15:AD37)</f>
        <v>0</v>
      </c>
      <c r="AE43" s="50">
        <f>SUM(AE15:AE37)</f>
        <v>0</v>
      </c>
      <c r="AF43" s="185"/>
    </row>
    <row r="44" spans="1:32" s="11" customFormat="1">
      <c r="A44" s="163" t="s">
        <v>27</v>
      </c>
      <c r="B44" s="164"/>
      <c r="C44" s="90"/>
      <c r="D44" s="90"/>
      <c r="E44" s="90"/>
      <c r="F44" s="90"/>
      <c r="G44" s="90"/>
      <c r="H44" s="90"/>
      <c r="I44" s="90"/>
      <c r="J44" s="90"/>
      <c r="K44" s="164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165"/>
      <c r="AD44" s="90"/>
      <c r="AE44" s="128"/>
      <c r="AF44" s="2"/>
    </row>
    <row r="45" spans="1:32" s="11" customFormat="1">
      <c r="A45" s="124" t="s">
        <v>149</v>
      </c>
      <c r="B45" s="91" t="s">
        <v>148</v>
      </c>
      <c r="C45" s="49">
        <f t="shared" ref="C45:C46" si="8">D45+L45+N45+P45+R45+T45+V45+AC45</f>
        <v>1014311</v>
      </c>
      <c r="D45" s="87"/>
      <c r="E45" s="87"/>
      <c r="F45" s="87"/>
      <c r="G45" s="87"/>
      <c r="H45" s="87"/>
      <c r="I45" s="87"/>
      <c r="J45" s="87"/>
      <c r="K45" s="87"/>
      <c r="L45" s="87"/>
      <c r="M45" s="87">
        <v>640</v>
      </c>
      <c r="N45" s="87">
        <v>886342</v>
      </c>
      <c r="O45" s="87"/>
      <c r="P45" s="87"/>
      <c r="Q45" s="87"/>
      <c r="R45" s="87"/>
      <c r="S45" s="87">
        <v>75</v>
      </c>
      <c r="T45" s="87">
        <v>88572</v>
      </c>
      <c r="U45" s="87"/>
      <c r="V45" s="87">
        <v>39397</v>
      </c>
      <c r="W45" s="87"/>
      <c r="X45" s="87"/>
      <c r="Y45" s="87"/>
      <c r="Z45" s="87"/>
      <c r="AA45" s="87"/>
      <c r="AB45" s="87"/>
      <c r="AC45" s="86"/>
      <c r="AD45" s="87"/>
      <c r="AE45" s="87"/>
      <c r="AF45" s="2"/>
    </row>
    <row r="46" spans="1:32" s="11" customFormat="1">
      <c r="A46" s="96" t="s">
        <v>151</v>
      </c>
      <c r="B46" s="104" t="s">
        <v>150</v>
      </c>
      <c r="C46" s="49">
        <f t="shared" si="8"/>
        <v>951700</v>
      </c>
      <c r="D46" s="98"/>
      <c r="E46" s="98"/>
      <c r="F46" s="98"/>
      <c r="G46" s="98"/>
      <c r="H46" s="98"/>
      <c r="I46" s="98"/>
      <c r="J46" s="98"/>
      <c r="K46" s="98"/>
      <c r="L46" s="98"/>
      <c r="M46" s="98">
        <v>640</v>
      </c>
      <c r="N46" s="98">
        <v>822758</v>
      </c>
      <c r="O46" s="98"/>
      <c r="P46" s="98"/>
      <c r="Q46" s="98"/>
      <c r="R46" s="98"/>
      <c r="S46" s="98">
        <v>74</v>
      </c>
      <c r="T46" s="98">
        <v>89545</v>
      </c>
      <c r="U46" s="98"/>
      <c r="V46" s="98">
        <v>39397</v>
      </c>
      <c r="W46" s="98"/>
      <c r="X46" s="98"/>
      <c r="Y46" s="98"/>
      <c r="Z46" s="98"/>
      <c r="AA46" s="98"/>
      <c r="AB46" s="98"/>
      <c r="AC46" s="99"/>
      <c r="AD46" s="98"/>
      <c r="AE46" s="98"/>
      <c r="AF46" s="2"/>
    </row>
    <row r="47" spans="1:32" s="26" customFormat="1">
      <c r="A47" s="762" t="s">
        <v>74</v>
      </c>
      <c r="B47" s="762"/>
      <c r="C47" s="50">
        <f>SUM(C45:C46)</f>
        <v>1966011</v>
      </c>
      <c r="D47" s="50"/>
      <c r="E47" s="50"/>
      <c r="F47" s="50"/>
      <c r="G47" s="50"/>
      <c r="H47" s="50"/>
      <c r="I47" s="50"/>
      <c r="J47" s="50"/>
      <c r="K47" s="50"/>
      <c r="L47" s="50"/>
      <c r="M47" s="50">
        <f t="shared" ref="M47:V47" si="9">SUM(M45:M46)</f>
        <v>1280</v>
      </c>
      <c r="N47" s="50">
        <f t="shared" si="9"/>
        <v>1709100</v>
      </c>
      <c r="O47" s="50"/>
      <c r="P47" s="50"/>
      <c r="Q47" s="50"/>
      <c r="R47" s="50"/>
      <c r="S47" s="50">
        <f t="shared" si="9"/>
        <v>149</v>
      </c>
      <c r="T47" s="50">
        <f t="shared" si="9"/>
        <v>178117</v>
      </c>
      <c r="U47" s="50"/>
      <c r="V47" s="50">
        <f t="shared" si="9"/>
        <v>78794</v>
      </c>
      <c r="W47" s="50"/>
      <c r="X47" s="50"/>
      <c r="Y47" s="50"/>
      <c r="Z47" s="50"/>
      <c r="AA47" s="50"/>
      <c r="AB47" s="50"/>
      <c r="AC47" s="93"/>
      <c r="AD47" s="50"/>
      <c r="AE47" s="50"/>
      <c r="AF47" s="185"/>
    </row>
    <row r="48" spans="1:32" s="204" customFormat="1">
      <c r="A48" s="198" t="s">
        <v>28</v>
      </c>
      <c r="B48" s="199"/>
      <c r="C48" s="200"/>
      <c r="D48" s="200"/>
      <c r="E48" s="200"/>
      <c r="F48" s="200"/>
      <c r="G48" s="200"/>
      <c r="H48" s="200"/>
      <c r="I48" s="200"/>
      <c r="J48" s="200"/>
      <c r="K48" s="199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1"/>
      <c r="AD48" s="200"/>
      <c r="AE48" s="202"/>
      <c r="AF48" s="203"/>
    </row>
    <row r="49" spans="1:32" s="330" customFormat="1">
      <c r="A49" s="334" t="s">
        <v>155</v>
      </c>
      <c r="B49" s="335" t="s">
        <v>152</v>
      </c>
      <c r="C49" s="62">
        <f t="shared" ref="C49:C65" si="10">D49+L49+N49+P49+R49+T49+V49+AC49</f>
        <v>1143879</v>
      </c>
      <c r="D49" s="136"/>
      <c r="E49" s="136"/>
      <c r="F49" s="334"/>
      <c r="G49" s="334"/>
      <c r="H49" s="334"/>
      <c r="I49" s="334"/>
      <c r="J49" s="136"/>
      <c r="K49" s="136"/>
      <c r="L49" s="136"/>
      <c r="M49" s="136"/>
      <c r="N49" s="136"/>
      <c r="O49" s="136"/>
      <c r="P49" s="136"/>
      <c r="Q49" s="336">
        <v>1112</v>
      </c>
      <c r="R49" s="136">
        <v>1143879</v>
      </c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308"/>
      <c r="AD49" s="136"/>
      <c r="AE49" s="136"/>
      <c r="AF49" s="329"/>
    </row>
    <row r="50" spans="1:32" s="204" customFormat="1">
      <c r="A50" s="209" t="s">
        <v>157</v>
      </c>
      <c r="B50" s="210" t="s">
        <v>154</v>
      </c>
      <c r="C50" s="193">
        <f t="shared" si="10"/>
        <v>2897455</v>
      </c>
      <c r="D50" s="193">
        <f t="shared" si="0"/>
        <v>1753576</v>
      </c>
      <c r="E50" s="193"/>
      <c r="F50" s="324">
        <v>351255</v>
      </c>
      <c r="G50" s="324">
        <v>259621</v>
      </c>
      <c r="H50" s="193">
        <v>997246</v>
      </c>
      <c r="I50" s="324">
        <v>145454</v>
      </c>
      <c r="J50" s="193"/>
      <c r="K50" s="193"/>
      <c r="L50" s="193"/>
      <c r="M50" s="193"/>
      <c r="N50" s="193"/>
      <c r="O50" s="193"/>
      <c r="P50" s="193"/>
      <c r="Q50" s="211">
        <v>1112</v>
      </c>
      <c r="R50" s="193">
        <v>1143879</v>
      </c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212"/>
      <c r="AD50" s="193"/>
      <c r="AE50" s="193"/>
      <c r="AF50" s="203"/>
    </row>
    <row r="51" spans="1:32" s="330" customFormat="1">
      <c r="A51" s="302" t="s">
        <v>159</v>
      </c>
      <c r="B51" s="326" t="s">
        <v>156</v>
      </c>
      <c r="C51" s="62">
        <f t="shared" si="10"/>
        <v>657031</v>
      </c>
      <c r="D51" s="62"/>
      <c r="E51" s="62"/>
      <c r="F51" s="62"/>
      <c r="G51" s="62"/>
      <c r="H51" s="62"/>
      <c r="I51" s="62"/>
      <c r="J51" s="62"/>
      <c r="K51" s="62"/>
      <c r="L51" s="62"/>
      <c r="M51" s="327">
        <v>530.79999999999995</v>
      </c>
      <c r="N51" s="343">
        <v>657031</v>
      </c>
      <c r="O51" s="62"/>
      <c r="P51" s="62"/>
      <c r="Q51" s="327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328"/>
      <c r="AD51" s="62"/>
      <c r="AE51" s="62"/>
      <c r="AF51" s="329"/>
    </row>
    <row r="52" spans="1:32" s="330" customFormat="1">
      <c r="A52" s="302" t="s">
        <v>161</v>
      </c>
      <c r="B52" s="326" t="s">
        <v>158</v>
      </c>
      <c r="C52" s="62">
        <f t="shared" si="10"/>
        <v>768141</v>
      </c>
      <c r="D52" s="62"/>
      <c r="E52" s="62"/>
      <c r="F52" s="62"/>
      <c r="G52" s="62"/>
      <c r="H52" s="62"/>
      <c r="I52" s="62"/>
      <c r="J52" s="62"/>
      <c r="K52" s="62"/>
      <c r="L52" s="62"/>
      <c r="M52" s="327">
        <v>534.70000000000005</v>
      </c>
      <c r="N52" s="343">
        <v>768141</v>
      </c>
      <c r="O52" s="62"/>
      <c r="P52" s="62"/>
      <c r="Q52" s="327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328"/>
      <c r="AD52" s="62"/>
      <c r="AE52" s="62"/>
      <c r="AF52" s="329"/>
    </row>
    <row r="53" spans="1:32" s="330" customFormat="1">
      <c r="A53" s="302" t="s">
        <v>163</v>
      </c>
      <c r="B53" s="326" t="s">
        <v>160</v>
      </c>
      <c r="C53" s="62">
        <f t="shared" si="10"/>
        <v>738735</v>
      </c>
      <c r="D53" s="62"/>
      <c r="E53" s="62"/>
      <c r="F53" s="62"/>
      <c r="G53" s="62"/>
      <c r="H53" s="62"/>
      <c r="I53" s="62"/>
      <c r="J53" s="62"/>
      <c r="K53" s="62"/>
      <c r="L53" s="62"/>
      <c r="M53" s="327">
        <v>530.79999999999995</v>
      </c>
      <c r="N53" s="343">
        <v>738735</v>
      </c>
      <c r="O53" s="62"/>
      <c r="P53" s="62"/>
      <c r="Q53" s="327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328"/>
      <c r="AD53" s="62"/>
      <c r="AE53" s="62"/>
      <c r="AF53" s="329"/>
    </row>
    <row r="54" spans="1:32" s="330" customFormat="1">
      <c r="A54" s="302" t="s">
        <v>165</v>
      </c>
      <c r="B54" s="326" t="s">
        <v>162</v>
      </c>
      <c r="C54" s="62">
        <f t="shared" si="10"/>
        <v>1523108</v>
      </c>
      <c r="D54" s="62"/>
      <c r="E54" s="62"/>
      <c r="F54" s="62"/>
      <c r="G54" s="62"/>
      <c r="H54" s="62"/>
      <c r="I54" s="62"/>
      <c r="J54" s="62"/>
      <c r="K54" s="62"/>
      <c r="L54" s="62"/>
      <c r="M54" s="327">
        <v>1373</v>
      </c>
      <c r="N54" s="343">
        <v>1523108</v>
      </c>
      <c r="O54" s="62"/>
      <c r="P54" s="62"/>
      <c r="Q54" s="327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328"/>
      <c r="AD54" s="62"/>
      <c r="AE54" s="62"/>
      <c r="AF54" s="329"/>
    </row>
    <row r="55" spans="1:32" s="330" customFormat="1">
      <c r="A55" s="302" t="s">
        <v>167</v>
      </c>
      <c r="B55" s="326" t="s">
        <v>164</v>
      </c>
      <c r="C55" s="62">
        <f t="shared" si="10"/>
        <v>1470045</v>
      </c>
      <c r="D55" s="62"/>
      <c r="E55" s="62"/>
      <c r="F55" s="62"/>
      <c r="G55" s="62"/>
      <c r="H55" s="62"/>
      <c r="I55" s="62"/>
      <c r="J55" s="62"/>
      <c r="K55" s="62"/>
      <c r="L55" s="62"/>
      <c r="M55" s="327">
        <v>1320</v>
      </c>
      <c r="N55" s="343">
        <v>1470045</v>
      </c>
      <c r="O55" s="62"/>
      <c r="P55" s="62"/>
      <c r="Q55" s="327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328"/>
      <c r="AD55" s="62"/>
      <c r="AE55" s="62"/>
      <c r="AF55" s="329"/>
    </row>
    <row r="56" spans="1:32" s="204" customFormat="1">
      <c r="A56" s="209" t="s">
        <v>168</v>
      </c>
      <c r="B56" s="210" t="s">
        <v>166</v>
      </c>
      <c r="C56" s="193">
        <f t="shared" si="10"/>
        <v>1617486</v>
      </c>
      <c r="D56" s="193">
        <f t="shared" si="0"/>
        <v>560569</v>
      </c>
      <c r="E56" s="193"/>
      <c r="F56" s="193"/>
      <c r="G56" s="193"/>
      <c r="H56" s="193">
        <v>560569</v>
      </c>
      <c r="I56" s="193"/>
      <c r="J56" s="193"/>
      <c r="K56" s="193"/>
      <c r="L56" s="193"/>
      <c r="M56" s="211">
        <v>768</v>
      </c>
      <c r="N56" s="324">
        <v>568675</v>
      </c>
      <c r="O56" s="193"/>
      <c r="P56" s="193"/>
      <c r="Q56" s="211">
        <v>473</v>
      </c>
      <c r="R56" s="193">
        <v>488242</v>
      </c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212"/>
      <c r="AD56" s="193"/>
      <c r="AE56" s="193"/>
      <c r="AF56" s="203"/>
    </row>
    <row r="57" spans="1:32" s="204" customFormat="1">
      <c r="A57" s="209" t="s">
        <v>171</v>
      </c>
      <c r="B57" s="210" t="s">
        <v>169</v>
      </c>
      <c r="C57" s="193">
        <f t="shared" si="10"/>
        <v>1446193</v>
      </c>
      <c r="D57" s="193">
        <f t="shared" si="0"/>
        <v>701645</v>
      </c>
      <c r="E57" s="193"/>
      <c r="F57" s="193"/>
      <c r="G57" s="193"/>
      <c r="H57" s="324">
        <v>701645</v>
      </c>
      <c r="I57" s="193"/>
      <c r="J57" s="193"/>
      <c r="K57" s="193"/>
      <c r="L57" s="193"/>
      <c r="M57" s="211">
        <v>619</v>
      </c>
      <c r="N57" s="324">
        <v>744548</v>
      </c>
      <c r="O57" s="193"/>
      <c r="P57" s="193"/>
      <c r="Q57" s="211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212"/>
      <c r="AD57" s="193"/>
      <c r="AE57" s="193"/>
      <c r="AF57" s="203"/>
    </row>
    <row r="58" spans="1:32" s="204" customFormat="1">
      <c r="A58" s="209" t="s">
        <v>173</v>
      </c>
      <c r="B58" s="210" t="s">
        <v>170</v>
      </c>
      <c r="C58" s="193">
        <f t="shared" si="10"/>
        <v>1740831</v>
      </c>
      <c r="D58" s="193">
        <f t="shared" si="0"/>
        <v>556578</v>
      </c>
      <c r="E58" s="193"/>
      <c r="F58" s="324">
        <v>287033</v>
      </c>
      <c r="G58" s="324">
        <v>269545</v>
      </c>
      <c r="H58" s="193"/>
      <c r="I58" s="193"/>
      <c r="J58" s="193"/>
      <c r="K58" s="193"/>
      <c r="L58" s="193"/>
      <c r="M58" s="211">
        <v>935</v>
      </c>
      <c r="N58" s="324">
        <v>1184253</v>
      </c>
      <c r="O58" s="193"/>
      <c r="P58" s="193"/>
      <c r="Q58" s="211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212"/>
      <c r="AD58" s="193"/>
      <c r="AE58" s="193"/>
      <c r="AF58" s="203"/>
    </row>
    <row r="59" spans="1:32" s="330" customFormat="1">
      <c r="A59" s="302" t="s">
        <v>175</v>
      </c>
      <c r="B59" s="326" t="s">
        <v>172</v>
      </c>
      <c r="C59" s="62">
        <f t="shared" si="10"/>
        <v>936031</v>
      </c>
      <c r="D59" s="62"/>
      <c r="E59" s="62"/>
      <c r="F59" s="62"/>
      <c r="G59" s="62"/>
      <c r="H59" s="62"/>
      <c r="I59" s="62"/>
      <c r="J59" s="62"/>
      <c r="K59" s="62"/>
      <c r="L59" s="62"/>
      <c r="M59" s="327">
        <v>720</v>
      </c>
      <c r="N59" s="343">
        <v>936031</v>
      </c>
      <c r="O59" s="62"/>
      <c r="P59" s="62"/>
      <c r="Q59" s="327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328"/>
      <c r="AD59" s="62"/>
      <c r="AE59" s="62"/>
      <c r="AF59" s="329"/>
    </row>
    <row r="60" spans="1:32" s="330" customFormat="1">
      <c r="A60" s="302" t="s">
        <v>177</v>
      </c>
      <c r="B60" s="326" t="s">
        <v>174</v>
      </c>
      <c r="C60" s="62">
        <f t="shared" si="10"/>
        <v>1035252</v>
      </c>
      <c r="D60" s="62"/>
      <c r="E60" s="62"/>
      <c r="F60" s="62"/>
      <c r="G60" s="62"/>
      <c r="H60" s="62"/>
      <c r="I60" s="62"/>
      <c r="J60" s="62"/>
      <c r="K60" s="62"/>
      <c r="L60" s="62"/>
      <c r="M60" s="327">
        <v>512.5</v>
      </c>
      <c r="N60" s="343">
        <v>611610</v>
      </c>
      <c r="O60" s="62"/>
      <c r="P60" s="62"/>
      <c r="Q60" s="327">
        <v>420</v>
      </c>
      <c r="R60" s="62">
        <v>423642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328"/>
      <c r="AD60" s="62"/>
      <c r="AE60" s="62"/>
      <c r="AF60" s="329"/>
    </row>
    <row r="61" spans="1:32" s="204" customFormat="1">
      <c r="A61" s="209" t="s">
        <v>179</v>
      </c>
      <c r="B61" s="210" t="s">
        <v>176</v>
      </c>
      <c r="C61" s="193">
        <f t="shared" si="10"/>
        <v>2217504</v>
      </c>
      <c r="D61" s="193">
        <f t="shared" si="0"/>
        <v>195083</v>
      </c>
      <c r="E61" s="193"/>
      <c r="F61" s="193"/>
      <c r="G61" s="324">
        <v>195083</v>
      </c>
      <c r="H61" s="193"/>
      <c r="I61" s="193"/>
      <c r="J61" s="193"/>
      <c r="K61" s="193"/>
      <c r="L61" s="193"/>
      <c r="M61" s="211">
        <v>821</v>
      </c>
      <c r="N61" s="324">
        <v>1077072</v>
      </c>
      <c r="O61" s="193"/>
      <c r="P61" s="193"/>
      <c r="Q61" s="211">
        <v>932</v>
      </c>
      <c r="R61" s="193">
        <v>945349</v>
      </c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212"/>
      <c r="AD61" s="193"/>
      <c r="AE61" s="193"/>
      <c r="AF61" s="203"/>
    </row>
    <row r="62" spans="1:32" s="330" customFormat="1">
      <c r="A62" s="302" t="s">
        <v>181</v>
      </c>
      <c r="B62" s="326" t="s">
        <v>178</v>
      </c>
      <c r="C62" s="62">
        <f t="shared" si="10"/>
        <v>1389485</v>
      </c>
      <c r="D62" s="62"/>
      <c r="E62" s="62"/>
      <c r="F62" s="62"/>
      <c r="G62" s="62"/>
      <c r="H62" s="62"/>
      <c r="I62" s="62"/>
      <c r="J62" s="62"/>
      <c r="K62" s="62"/>
      <c r="L62" s="62"/>
      <c r="M62" s="327">
        <v>514</v>
      </c>
      <c r="N62" s="343">
        <v>626594</v>
      </c>
      <c r="O62" s="62"/>
      <c r="P62" s="62"/>
      <c r="Q62" s="328">
        <v>741.3</v>
      </c>
      <c r="R62" s="62">
        <v>762891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328"/>
      <c r="AD62" s="62"/>
      <c r="AE62" s="62"/>
      <c r="AF62" s="329"/>
    </row>
    <row r="63" spans="1:32" s="330" customFormat="1">
      <c r="A63" s="302" t="s">
        <v>183</v>
      </c>
      <c r="B63" s="326" t="s">
        <v>180</v>
      </c>
      <c r="C63" s="62">
        <f t="shared" si="10"/>
        <v>1445745</v>
      </c>
      <c r="D63" s="62"/>
      <c r="E63" s="62"/>
      <c r="F63" s="62"/>
      <c r="G63" s="62"/>
      <c r="H63" s="62"/>
      <c r="I63" s="62"/>
      <c r="J63" s="62"/>
      <c r="K63" s="62"/>
      <c r="L63" s="62"/>
      <c r="M63" s="327">
        <v>521</v>
      </c>
      <c r="N63" s="343">
        <v>633626</v>
      </c>
      <c r="O63" s="62"/>
      <c r="P63" s="62"/>
      <c r="Q63" s="327">
        <v>765</v>
      </c>
      <c r="R63" s="62">
        <v>812119</v>
      </c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328"/>
      <c r="AD63" s="62"/>
      <c r="AE63" s="62"/>
      <c r="AF63" s="329"/>
    </row>
    <row r="64" spans="1:32" s="330" customFormat="1">
      <c r="A64" s="302" t="s">
        <v>185</v>
      </c>
      <c r="B64" s="326" t="s">
        <v>182</v>
      </c>
      <c r="C64" s="62">
        <f t="shared" si="10"/>
        <v>481003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327">
        <v>467.4</v>
      </c>
      <c r="R64" s="62">
        <v>481003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328"/>
      <c r="AD64" s="62"/>
      <c r="AE64" s="62"/>
      <c r="AF64" s="329"/>
    </row>
    <row r="65" spans="1:37" s="330" customFormat="1">
      <c r="A65" s="309" t="s">
        <v>186</v>
      </c>
      <c r="B65" s="331" t="s">
        <v>184</v>
      </c>
      <c r="C65" s="62">
        <f t="shared" si="10"/>
        <v>437247</v>
      </c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332">
        <v>433.8</v>
      </c>
      <c r="R65" s="120">
        <v>437247</v>
      </c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333"/>
      <c r="AD65" s="120"/>
      <c r="AE65" s="120"/>
      <c r="AF65" s="329"/>
    </row>
    <row r="66" spans="1:37" s="221" customFormat="1">
      <c r="A66" s="771" t="s">
        <v>75</v>
      </c>
      <c r="B66" s="771"/>
      <c r="C66" s="218">
        <f>SUM(C49:C65)</f>
        <v>21945171</v>
      </c>
      <c r="D66" s="218">
        <f t="shared" ref="D66:R66" si="11">SUM(D49:D65)</f>
        <v>3767451</v>
      </c>
      <c r="E66" s="218"/>
      <c r="F66" s="218">
        <f t="shared" si="11"/>
        <v>638288</v>
      </c>
      <c r="G66" s="218">
        <f t="shared" si="11"/>
        <v>724249</v>
      </c>
      <c r="H66" s="218">
        <f t="shared" si="11"/>
        <v>2259460</v>
      </c>
      <c r="I66" s="218">
        <f t="shared" si="11"/>
        <v>145454</v>
      </c>
      <c r="J66" s="218"/>
      <c r="K66" s="218"/>
      <c r="L66" s="218"/>
      <c r="M66" s="218">
        <f t="shared" si="11"/>
        <v>9699.7999999999993</v>
      </c>
      <c r="N66" s="218">
        <f t="shared" si="11"/>
        <v>11539469</v>
      </c>
      <c r="O66" s="218"/>
      <c r="P66" s="218"/>
      <c r="Q66" s="218">
        <f t="shared" si="11"/>
        <v>6456.5</v>
      </c>
      <c r="R66" s="218">
        <f t="shared" si="11"/>
        <v>6638251</v>
      </c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9"/>
      <c r="AD66" s="218"/>
      <c r="AE66" s="218"/>
      <c r="AF66" s="220"/>
    </row>
    <row r="67" spans="1:37" s="204" customFormat="1">
      <c r="A67" s="198" t="s">
        <v>29</v>
      </c>
      <c r="B67" s="222"/>
      <c r="C67" s="200"/>
      <c r="D67" s="200"/>
      <c r="E67" s="200"/>
      <c r="F67" s="200"/>
      <c r="G67" s="200"/>
      <c r="H67" s="200"/>
      <c r="I67" s="200"/>
      <c r="J67" s="200"/>
      <c r="K67" s="223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1"/>
      <c r="AD67" s="200"/>
      <c r="AE67" s="202"/>
      <c r="AF67" s="203"/>
    </row>
    <row r="68" spans="1:37" s="204" customFormat="1">
      <c r="A68" s="205" t="s">
        <v>187</v>
      </c>
      <c r="B68" s="224" t="s">
        <v>473</v>
      </c>
      <c r="C68" s="193">
        <f t="shared" ref="C68:C71" si="12">D68+L68+N68+P68+R68+T68+V68+AC68</f>
        <v>16633</v>
      </c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>
        <v>3884.5</v>
      </c>
      <c r="R68" s="207">
        <v>0</v>
      </c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8">
        <f t="shared" ref="AC68:AC72" si="13">SUM(AD68:AE68)</f>
        <v>16633</v>
      </c>
      <c r="AD68" s="225">
        <v>16633</v>
      </c>
      <c r="AE68" s="207"/>
      <c r="AF68" s="203"/>
    </row>
    <row r="69" spans="1:37" s="204" customFormat="1">
      <c r="A69" s="209" t="s">
        <v>188</v>
      </c>
      <c r="B69" s="226" t="s">
        <v>474</v>
      </c>
      <c r="C69" s="193">
        <f t="shared" si="12"/>
        <v>16689</v>
      </c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207">
        <v>3864.5</v>
      </c>
      <c r="R69" s="207">
        <v>0</v>
      </c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212">
        <f t="shared" si="13"/>
        <v>16689</v>
      </c>
      <c r="AD69" s="227">
        <v>16689</v>
      </c>
      <c r="AE69" s="193"/>
      <c r="AF69" s="203"/>
    </row>
    <row r="70" spans="1:37" s="204" customFormat="1">
      <c r="A70" s="209" t="s">
        <v>189</v>
      </c>
      <c r="B70" s="226" t="s">
        <v>475</v>
      </c>
      <c r="C70" s="193">
        <f t="shared" si="12"/>
        <v>11466</v>
      </c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207">
        <v>2676.5</v>
      </c>
      <c r="R70" s="207">
        <v>0</v>
      </c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212">
        <f t="shared" si="13"/>
        <v>11466</v>
      </c>
      <c r="AD70" s="227">
        <v>11466</v>
      </c>
      <c r="AE70" s="193"/>
      <c r="AF70" s="203"/>
    </row>
    <row r="71" spans="1:37" s="204" customFormat="1">
      <c r="A71" s="213" t="s">
        <v>191</v>
      </c>
      <c r="B71" s="228" t="s">
        <v>476</v>
      </c>
      <c r="C71" s="193">
        <f t="shared" si="12"/>
        <v>19936</v>
      </c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07">
        <v>5121</v>
      </c>
      <c r="R71" s="207">
        <v>0</v>
      </c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7">
        <f t="shared" si="13"/>
        <v>19936</v>
      </c>
      <c r="AD71" s="229">
        <v>19936</v>
      </c>
      <c r="AE71" s="229"/>
      <c r="AF71" s="203"/>
    </row>
    <row r="72" spans="1:37" s="221" customFormat="1">
      <c r="A72" s="771" t="s">
        <v>76</v>
      </c>
      <c r="B72" s="771"/>
      <c r="C72" s="218">
        <f>SUM(C68:C71)</f>
        <v>64724</v>
      </c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>
        <f>SUM(Q68:Q71)</f>
        <v>15546.5</v>
      </c>
      <c r="R72" s="218">
        <f>SUM(R68:R71)</f>
        <v>0</v>
      </c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9">
        <f t="shared" si="13"/>
        <v>64724</v>
      </c>
      <c r="AD72" s="218">
        <f>SUM(AD68:AD71)</f>
        <v>64724</v>
      </c>
      <c r="AE72" s="218"/>
      <c r="AF72" s="220"/>
    </row>
    <row r="73" spans="1:37" s="204" customFormat="1">
      <c r="A73" s="781" t="s">
        <v>30</v>
      </c>
      <c r="B73" s="781"/>
      <c r="C73" s="88"/>
      <c r="D73" s="88"/>
      <c r="E73" s="88"/>
      <c r="F73" s="88"/>
      <c r="G73" s="88"/>
      <c r="H73" s="88"/>
      <c r="I73" s="88"/>
      <c r="J73" s="88"/>
      <c r="K73" s="160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161"/>
      <c r="AD73" s="88"/>
      <c r="AE73" s="88"/>
      <c r="AF73" s="2"/>
    </row>
    <row r="74" spans="1:37" s="204" customFormat="1">
      <c r="A74" s="41" t="s">
        <v>191</v>
      </c>
      <c r="B74" s="60" t="s">
        <v>190</v>
      </c>
      <c r="C74" s="49">
        <f t="shared" ref="C74:C129" si="14">D74+L74+N74+P74+R74+T74+V74+AC74</f>
        <v>2528836</v>
      </c>
      <c r="D74" s="49">
        <v>961079</v>
      </c>
      <c r="E74" s="274">
        <v>123729</v>
      </c>
      <c r="F74" s="275"/>
      <c r="G74" s="274">
        <v>266018</v>
      </c>
      <c r="H74" s="274">
        <v>532701</v>
      </c>
      <c r="I74" s="49"/>
      <c r="J74" s="49"/>
      <c r="K74" s="49"/>
      <c r="L74" s="49"/>
      <c r="M74" s="49">
        <v>450</v>
      </c>
      <c r="N74" s="313">
        <v>957517</v>
      </c>
      <c r="O74" s="49"/>
      <c r="P74" s="49"/>
      <c r="Q74" s="49">
        <v>620</v>
      </c>
      <c r="R74" s="49">
        <v>610240</v>
      </c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56"/>
      <c r="AD74" s="49"/>
      <c r="AE74" s="49"/>
      <c r="AF74" s="2"/>
      <c r="AI74" s="204">
        <v>2528836</v>
      </c>
      <c r="AK74" s="342">
        <f>AI74-C74</f>
        <v>0</v>
      </c>
    </row>
    <row r="75" spans="1:37" s="204" customFormat="1">
      <c r="A75" s="41" t="s">
        <v>193</v>
      </c>
      <c r="B75" s="60" t="s">
        <v>192</v>
      </c>
      <c r="C75" s="49">
        <f t="shared" si="14"/>
        <v>1992328</v>
      </c>
      <c r="D75" s="49">
        <v>750890</v>
      </c>
      <c r="E75" s="274">
        <v>103362</v>
      </c>
      <c r="F75" s="274"/>
      <c r="G75" s="274">
        <v>193540</v>
      </c>
      <c r="H75" s="274">
        <v>397822</v>
      </c>
      <c r="I75" s="49"/>
      <c r="J75" s="49"/>
      <c r="K75" s="49"/>
      <c r="L75" s="49"/>
      <c r="M75" s="49">
        <v>412.2</v>
      </c>
      <c r="N75" s="313">
        <v>616198</v>
      </c>
      <c r="O75" s="49"/>
      <c r="P75" s="49"/>
      <c r="Q75" s="49">
        <v>638</v>
      </c>
      <c r="R75" s="49">
        <v>625240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56"/>
      <c r="AD75" s="49"/>
      <c r="AE75" s="54"/>
      <c r="AF75" s="2"/>
      <c r="AI75" s="204">
        <v>1992328</v>
      </c>
      <c r="AK75" s="342">
        <f t="shared" ref="AK75:AK130" si="15">AI75-C75</f>
        <v>0</v>
      </c>
    </row>
    <row r="76" spans="1:37" s="204" customFormat="1">
      <c r="A76" s="41" t="s">
        <v>195</v>
      </c>
      <c r="B76" s="60" t="s">
        <v>194</v>
      </c>
      <c r="C76" s="49">
        <f t="shared" si="14"/>
        <v>2663353</v>
      </c>
      <c r="D76" s="49">
        <v>197400</v>
      </c>
      <c r="E76" s="49"/>
      <c r="F76" s="49"/>
      <c r="G76" s="274">
        <v>202315</v>
      </c>
      <c r="H76" s="49"/>
      <c r="I76" s="49"/>
      <c r="J76" s="49"/>
      <c r="K76" s="49"/>
      <c r="L76" s="49"/>
      <c r="M76" s="49">
        <v>824</v>
      </c>
      <c r="N76" s="313">
        <v>1217953</v>
      </c>
      <c r="O76" s="49"/>
      <c r="P76" s="49"/>
      <c r="Q76" s="49">
        <v>1276</v>
      </c>
      <c r="R76" s="49">
        <v>1248000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56"/>
      <c r="AD76" s="49"/>
      <c r="AE76" s="49"/>
      <c r="AF76" s="2"/>
      <c r="AI76" s="204">
        <v>2663353</v>
      </c>
      <c r="AK76" s="342">
        <f t="shared" si="15"/>
        <v>0</v>
      </c>
    </row>
    <row r="77" spans="1:37" s="204" customFormat="1" ht="16.5" customHeight="1">
      <c r="A77" s="41" t="s">
        <v>197</v>
      </c>
      <c r="B77" s="60" t="s">
        <v>196</v>
      </c>
      <c r="C77" s="49">
        <f t="shared" si="14"/>
        <v>276360</v>
      </c>
      <c r="D77" s="49">
        <f t="shared" si="0"/>
        <v>276360</v>
      </c>
      <c r="E77" s="49"/>
      <c r="F77" s="49"/>
      <c r="G77" s="49">
        <v>276360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56"/>
      <c r="AD77" s="49"/>
      <c r="AE77" s="49"/>
      <c r="AF77" s="2"/>
      <c r="AI77" s="204">
        <v>276360</v>
      </c>
      <c r="AK77" s="342">
        <f t="shared" si="15"/>
        <v>0</v>
      </c>
    </row>
    <row r="78" spans="1:37" s="204" customFormat="1">
      <c r="A78" s="41" t="s">
        <v>199</v>
      </c>
      <c r="B78" s="60" t="s">
        <v>198</v>
      </c>
      <c r="C78" s="49">
        <f t="shared" si="14"/>
        <v>3156200</v>
      </c>
      <c r="D78" s="49"/>
      <c r="E78" s="49"/>
      <c r="F78" s="49"/>
      <c r="G78" s="49"/>
      <c r="H78" s="49"/>
      <c r="I78" s="49"/>
      <c r="J78" s="49"/>
      <c r="K78" s="49"/>
      <c r="L78" s="49"/>
      <c r="M78" s="49">
        <v>956</v>
      </c>
      <c r="N78" s="49">
        <v>1481800</v>
      </c>
      <c r="O78" s="49"/>
      <c r="P78" s="49"/>
      <c r="Q78" s="49">
        <v>1610</v>
      </c>
      <c r="R78" s="49">
        <v>1674400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56"/>
      <c r="AD78" s="49"/>
      <c r="AE78" s="49"/>
      <c r="AF78" s="2"/>
      <c r="AI78" s="204">
        <v>3156200</v>
      </c>
      <c r="AK78" s="342">
        <f t="shared" si="15"/>
        <v>0</v>
      </c>
    </row>
    <row r="79" spans="1:37" s="204" customFormat="1">
      <c r="A79" s="41" t="s">
        <v>201</v>
      </c>
      <c r="B79" s="60" t="s">
        <v>200</v>
      </c>
      <c r="C79" s="49">
        <f t="shared" si="14"/>
        <v>4853590</v>
      </c>
      <c r="D79" s="49">
        <v>1171800</v>
      </c>
      <c r="E79" s="49"/>
      <c r="F79" s="49"/>
      <c r="G79" s="49"/>
      <c r="H79" s="274">
        <v>1203259</v>
      </c>
      <c r="I79" s="49"/>
      <c r="J79" s="49"/>
      <c r="K79" s="49"/>
      <c r="L79" s="49"/>
      <c r="M79" s="49">
        <v>1250</v>
      </c>
      <c r="N79" s="49">
        <v>2146750</v>
      </c>
      <c r="O79" s="49"/>
      <c r="P79" s="49"/>
      <c r="Q79" s="49">
        <v>1458</v>
      </c>
      <c r="R79" s="49">
        <v>1535040</v>
      </c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56"/>
      <c r="AD79" s="49"/>
      <c r="AE79" s="49"/>
      <c r="AF79" s="2"/>
      <c r="AI79" s="204">
        <v>4853590</v>
      </c>
      <c r="AK79" s="342">
        <f t="shared" si="15"/>
        <v>0</v>
      </c>
    </row>
    <row r="80" spans="1:37" s="204" customFormat="1">
      <c r="A80" s="41" t="s">
        <v>203</v>
      </c>
      <c r="B80" s="60" t="s">
        <v>202</v>
      </c>
      <c r="C80" s="49">
        <f t="shared" si="14"/>
        <v>4451830</v>
      </c>
      <c r="D80" s="49"/>
      <c r="E80" s="49"/>
      <c r="F80" s="49"/>
      <c r="G80" s="49"/>
      <c r="H80" s="49"/>
      <c r="I80" s="49"/>
      <c r="J80" s="49"/>
      <c r="K80" s="49"/>
      <c r="L80" s="49"/>
      <c r="M80" s="49">
        <v>1549</v>
      </c>
      <c r="N80" s="49">
        <v>2400950</v>
      </c>
      <c r="O80" s="49"/>
      <c r="P80" s="49"/>
      <c r="Q80" s="49">
        <v>1972</v>
      </c>
      <c r="R80" s="49">
        <v>2050880</v>
      </c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56"/>
      <c r="AD80" s="49"/>
      <c r="AE80" s="49"/>
      <c r="AF80" s="2"/>
      <c r="AI80" s="204">
        <v>4451830</v>
      </c>
      <c r="AK80" s="342">
        <f t="shared" si="15"/>
        <v>0</v>
      </c>
    </row>
    <row r="81" spans="1:37" s="204" customFormat="1">
      <c r="A81" s="41" t="s">
        <v>205</v>
      </c>
      <c r="B81" s="60" t="s">
        <v>204</v>
      </c>
      <c r="C81" s="49">
        <f t="shared" si="14"/>
        <v>697500</v>
      </c>
      <c r="D81" s="49">
        <v>697500</v>
      </c>
      <c r="E81" s="49"/>
      <c r="F81" s="49"/>
      <c r="G81" s="49"/>
      <c r="H81" s="274">
        <v>2016182</v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56"/>
      <c r="AD81" s="49"/>
      <c r="AE81" s="49"/>
      <c r="AF81" s="2"/>
      <c r="AI81" s="204">
        <v>697500</v>
      </c>
      <c r="AK81" s="342">
        <f t="shared" si="15"/>
        <v>0</v>
      </c>
    </row>
    <row r="82" spans="1:37" s="204" customFormat="1">
      <c r="A82" s="41" t="s">
        <v>207</v>
      </c>
      <c r="B82" s="60" t="s">
        <v>206</v>
      </c>
      <c r="C82" s="49">
        <f t="shared" si="14"/>
        <v>334800</v>
      </c>
      <c r="D82" s="49">
        <v>334800</v>
      </c>
      <c r="E82" s="49"/>
      <c r="F82" s="49"/>
      <c r="G82" s="49"/>
      <c r="H82" s="274">
        <v>1400492</v>
      </c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56"/>
      <c r="AD82" s="49"/>
      <c r="AE82" s="49"/>
      <c r="AF82" s="2"/>
      <c r="AI82" s="204">
        <v>334800</v>
      </c>
      <c r="AK82" s="342">
        <f t="shared" si="15"/>
        <v>0</v>
      </c>
    </row>
    <row r="83" spans="1:37" s="204" customFormat="1">
      <c r="A83" s="41" t="s">
        <v>209</v>
      </c>
      <c r="B83" s="59" t="s">
        <v>208</v>
      </c>
      <c r="C83" s="49">
        <f t="shared" si="14"/>
        <v>446400</v>
      </c>
      <c r="D83" s="49">
        <f t="shared" ref="D83:D141" si="16">SUM(E83:J83)</f>
        <v>446400</v>
      </c>
      <c r="E83" s="49"/>
      <c r="F83" s="49">
        <v>178560</v>
      </c>
      <c r="G83" s="49">
        <v>267840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56"/>
      <c r="AD83" s="49"/>
      <c r="AE83" s="49"/>
      <c r="AF83" s="2"/>
      <c r="AI83" s="204">
        <v>446400</v>
      </c>
      <c r="AK83" s="342">
        <f t="shared" si="15"/>
        <v>0</v>
      </c>
    </row>
    <row r="84" spans="1:37" s="204" customFormat="1">
      <c r="A84" s="41" t="s">
        <v>210</v>
      </c>
      <c r="B84" s="59" t="s">
        <v>989</v>
      </c>
      <c r="C84" s="49">
        <f t="shared" si="14"/>
        <v>2167685</v>
      </c>
      <c r="D84" s="49">
        <v>1244090</v>
      </c>
      <c r="E84" s="341">
        <v>220795</v>
      </c>
      <c r="F84" s="274">
        <v>389643</v>
      </c>
      <c r="G84" s="274">
        <v>405660</v>
      </c>
      <c r="H84" s="274">
        <v>348000</v>
      </c>
      <c r="I84" s="49"/>
      <c r="J84" s="49"/>
      <c r="K84" s="49"/>
      <c r="L84" s="49"/>
      <c r="M84" s="49">
        <v>460</v>
      </c>
      <c r="N84" s="49">
        <v>667000</v>
      </c>
      <c r="O84" s="49"/>
      <c r="P84" s="49"/>
      <c r="Q84" s="49">
        <v>240</v>
      </c>
      <c r="R84" s="49">
        <v>235200</v>
      </c>
      <c r="S84" s="49"/>
      <c r="T84" s="49"/>
      <c r="U84" s="49">
        <v>1</v>
      </c>
      <c r="V84" s="313">
        <v>21395</v>
      </c>
      <c r="W84" s="49"/>
      <c r="X84" s="49"/>
      <c r="Y84" s="49"/>
      <c r="Z84" s="49"/>
      <c r="AA84" s="49"/>
      <c r="AB84" s="49"/>
      <c r="AC84" s="56"/>
      <c r="AD84" s="49"/>
      <c r="AE84" s="49"/>
      <c r="AF84" s="2"/>
      <c r="AI84" s="204">
        <v>2167685</v>
      </c>
      <c r="AK84" s="342">
        <f t="shared" si="15"/>
        <v>0</v>
      </c>
    </row>
    <row r="85" spans="1:37" s="204" customFormat="1">
      <c r="A85" s="41" t="s">
        <v>212</v>
      </c>
      <c r="B85" s="59" t="s">
        <v>211</v>
      </c>
      <c r="C85" s="49">
        <f t="shared" si="14"/>
        <v>8745323</v>
      </c>
      <c r="D85" s="49"/>
      <c r="E85" s="313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>
        <v>5830.4</v>
      </c>
      <c r="R85" s="49">
        <v>8745323</v>
      </c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56"/>
      <c r="AD85" s="49"/>
      <c r="AE85" s="49"/>
      <c r="AF85" s="2"/>
      <c r="AI85" s="204">
        <v>8745323</v>
      </c>
      <c r="AK85" s="342">
        <f t="shared" si="15"/>
        <v>0</v>
      </c>
    </row>
    <row r="86" spans="1:37" s="204" customFormat="1">
      <c r="A86" s="41" t="s">
        <v>518</v>
      </c>
      <c r="B86" s="60" t="s">
        <v>213</v>
      </c>
      <c r="C86" s="49">
        <f t="shared" si="14"/>
        <v>4014078</v>
      </c>
      <c r="D86" s="49">
        <v>2572320</v>
      </c>
      <c r="E86" s="341">
        <v>220795</v>
      </c>
      <c r="F86" s="274">
        <v>387722</v>
      </c>
      <c r="G86" s="274">
        <v>499392</v>
      </c>
      <c r="H86" s="274">
        <v>772850</v>
      </c>
      <c r="I86" s="274">
        <v>765550</v>
      </c>
      <c r="J86" s="49"/>
      <c r="K86" s="49"/>
      <c r="L86" s="49"/>
      <c r="M86" s="313">
        <v>900</v>
      </c>
      <c r="N86" s="313">
        <v>1194259</v>
      </c>
      <c r="O86" s="49"/>
      <c r="P86" s="49"/>
      <c r="Q86" s="49">
        <v>220</v>
      </c>
      <c r="R86" s="49">
        <v>247499</v>
      </c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56"/>
      <c r="AD86" s="49"/>
      <c r="AE86" s="49"/>
      <c r="AF86" s="2"/>
      <c r="AI86" s="204">
        <v>4014078</v>
      </c>
      <c r="AK86" s="342">
        <f t="shared" si="15"/>
        <v>0</v>
      </c>
    </row>
    <row r="87" spans="1:37" s="204" customFormat="1">
      <c r="A87" s="41" t="s">
        <v>519</v>
      </c>
      <c r="B87" s="60" t="s">
        <v>214</v>
      </c>
      <c r="C87" s="49">
        <f t="shared" si="14"/>
        <v>913880</v>
      </c>
      <c r="D87" s="49"/>
      <c r="E87" s="49"/>
      <c r="F87" s="49"/>
      <c r="G87" s="49"/>
      <c r="H87" s="49"/>
      <c r="I87" s="49"/>
      <c r="J87" s="49"/>
      <c r="K87" s="49"/>
      <c r="L87" s="49"/>
      <c r="M87" s="49">
        <v>589.6</v>
      </c>
      <c r="N87" s="49">
        <v>913880</v>
      </c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56"/>
      <c r="AD87" s="49"/>
      <c r="AE87" s="49"/>
      <c r="AF87" s="2"/>
      <c r="AI87" s="204">
        <v>913880</v>
      </c>
      <c r="AK87" s="342">
        <f t="shared" si="15"/>
        <v>0</v>
      </c>
    </row>
    <row r="88" spans="1:37" s="204" customFormat="1">
      <c r="A88" s="41" t="s">
        <v>520</v>
      </c>
      <c r="B88" s="60" t="s">
        <v>215</v>
      </c>
      <c r="C88" s="49">
        <f t="shared" si="14"/>
        <v>1084550</v>
      </c>
      <c r="D88" s="49"/>
      <c r="E88" s="49"/>
      <c r="F88" s="49"/>
      <c r="G88" s="49"/>
      <c r="H88" s="49"/>
      <c r="I88" s="49"/>
      <c r="J88" s="49"/>
      <c r="K88" s="49"/>
      <c r="L88" s="49"/>
      <c r="M88" s="49">
        <v>533.79999999999995</v>
      </c>
      <c r="N88" s="313">
        <v>830635</v>
      </c>
      <c r="O88" s="49"/>
      <c r="P88" s="49"/>
      <c r="Q88" s="49">
        <v>300</v>
      </c>
      <c r="R88" s="49">
        <v>253915</v>
      </c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56"/>
      <c r="AD88" s="49"/>
      <c r="AE88" s="49"/>
      <c r="AF88" s="2"/>
      <c r="AI88" s="204">
        <v>1084550</v>
      </c>
      <c r="AK88" s="342">
        <f t="shared" si="15"/>
        <v>0</v>
      </c>
    </row>
    <row r="89" spans="1:37" s="204" customFormat="1">
      <c r="A89" s="41" t="s">
        <v>521</v>
      </c>
      <c r="B89" s="60" t="s">
        <v>216</v>
      </c>
      <c r="C89" s="49">
        <f t="shared" si="14"/>
        <v>415400</v>
      </c>
      <c r="D89" s="49"/>
      <c r="E89" s="49"/>
      <c r="F89" s="49"/>
      <c r="G89" s="49"/>
      <c r="H89" s="49"/>
      <c r="I89" s="49"/>
      <c r="J89" s="49"/>
      <c r="K89" s="49"/>
      <c r="L89" s="49"/>
      <c r="M89" s="49">
        <v>268</v>
      </c>
      <c r="N89" s="49">
        <v>415400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56"/>
      <c r="AD89" s="49"/>
      <c r="AE89" s="49"/>
      <c r="AF89" s="2"/>
      <c r="AI89" s="204">
        <v>415400</v>
      </c>
      <c r="AK89" s="342">
        <f t="shared" si="15"/>
        <v>0</v>
      </c>
    </row>
    <row r="90" spans="1:37" s="204" customFormat="1">
      <c r="A90" s="41" t="s">
        <v>522</v>
      </c>
      <c r="B90" s="60" t="s">
        <v>217</v>
      </c>
      <c r="C90" s="49">
        <f t="shared" si="14"/>
        <v>916174</v>
      </c>
      <c r="D90" s="49"/>
      <c r="E90" s="49"/>
      <c r="F90" s="49"/>
      <c r="G90" s="49"/>
      <c r="H90" s="49"/>
      <c r="I90" s="49"/>
      <c r="J90" s="49"/>
      <c r="K90" s="49"/>
      <c r="L90" s="49"/>
      <c r="M90" s="49">
        <v>591.08000000000004</v>
      </c>
      <c r="N90" s="49">
        <v>916174</v>
      </c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56"/>
      <c r="AD90" s="49"/>
      <c r="AE90" s="49"/>
      <c r="AF90" s="2"/>
      <c r="AI90" s="204">
        <v>916174</v>
      </c>
      <c r="AK90" s="342">
        <f t="shared" si="15"/>
        <v>0</v>
      </c>
    </row>
    <row r="91" spans="1:37" s="204" customFormat="1">
      <c r="A91" s="41" t="s">
        <v>523</v>
      </c>
      <c r="B91" s="59" t="s">
        <v>218</v>
      </c>
      <c r="C91" s="49">
        <f t="shared" si="14"/>
        <v>919360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>
        <v>884</v>
      </c>
      <c r="R91" s="49">
        <v>919360</v>
      </c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56"/>
      <c r="AD91" s="49"/>
      <c r="AE91" s="49"/>
      <c r="AF91" s="2"/>
      <c r="AI91" s="204">
        <v>919360</v>
      </c>
      <c r="AK91" s="342">
        <f t="shared" si="15"/>
        <v>0</v>
      </c>
    </row>
    <row r="92" spans="1:37" s="204" customFormat="1">
      <c r="A92" s="277" t="s">
        <v>524</v>
      </c>
      <c r="B92" s="59" t="s">
        <v>219</v>
      </c>
      <c r="C92" s="49">
        <f t="shared" si="14"/>
        <v>900085</v>
      </c>
      <c r="D92" s="49"/>
      <c r="E92" s="49"/>
      <c r="F92" s="49"/>
      <c r="G92" s="49"/>
      <c r="H92" s="49"/>
      <c r="I92" s="49"/>
      <c r="J92" s="49"/>
      <c r="K92" s="49"/>
      <c r="L92" s="49"/>
      <c r="M92" s="278">
        <v>580.70000000000005</v>
      </c>
      <c r="N92" s="278">
        <v>900085</v>
      </c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56"/>
      <c r="AD92" s="49"/>
      <c r="AE92" s="49"/>
      <c r="AF92" s="2"/>
      <c r="AI92" s="204">
        <v>908997</v>
      </c>
      <c r="AK92" s="342">
        <f t="shared" si="15"/>
        <v>8912</v>
      </c>
    </row>
    <row r="93" spans="1:37" s="204" customFormat="1">
      <c r="A93" s="41" t="s">
        <v>525</v>
      </c>
      <c r="B93" s="59" t="s">
        <v>220</v>
      </c>
      <c r="C93" s="49">
        <f t="shared" si="14"/>
        <v>1866595</v>
      </c>
      <c r="D93" s="49"/>
      <c r="E93" s="49"/>
      <c r="F93" s="49"/>
      <c r="G93" s="49"/>
      <c r="H93" s="49"/>
      <c r="I93" s="49"/>
      <c r="J93" s="49"/>
      <c r="K93" s="49"/>
      <c r="L93" s="49"/>
      <c r="M93" s="49">
        <v>1050.8</v>
      </c>
      <c r="N93" s="313">
        <v>1866595</v>
      </c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56"/>
      <c r="AD93" s="49"/>
      <c r="AE93" s="49"/>
      <c r="AF93" s="2"/>
      <c r="AI93" s="204">
        <v>1866595</v>
      </c>
      <c r="AK93" s="342">
        <f t="shared" si="15"/>
        <v>0</v>
      </c>
    </row>
    <row r="94" spans="1:37" s="232" customFormat="1">
      <c r="A94" s="41" t="s">
        <v>526</v>
      </c>
      <c r="B94" s="59" t="s">
        <v>221</v>
      </c>
      <c r="C94" s="49">
        <f t="shared" si="14"/>
        <v>888770</v>
      </c>
      <c r="D94" s="49"/>
      <c r="E94" s="49"/>
      <c r="F94" s="49"/>
      <c r="G94" s="49"/>
      <c r="H94" s="49"/>
      <c r="I94" s="49"/>
      <c r="J94" s="49"/>
      <c r="K94" s="49"/>
      <c r="L94" s="49"/>
      <c r="M94" s="49">
        <v>573.4</v>
      </c>
      <c r="N94" s="49">
        <v>888770</v>
      </c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56"/>
      <c r="AD94" s="49"/>
      <c r="AE94" s="49"/>
      <c r="AF94" s="186"/>
      <c r="AI94" s="232">
        <v>888770</v>
      </c>
      <c r="AK94" s="342">
        <f t="shared" si="15"/>
        <v>0</v>
      </c>
    </row>
    <row r="95" spans="1:37" s="232" customFormat="1">
      <c r="A95" s="277" t="s">
        <v>527</v>
      </c>
      <c r="B95" s="59" t="s">
        <v>222</v>
      </c>
      <c r="C95" s="49">
        <f t="shared" si="14"/>
        <v>1717462</v>
      </c>
      <c r="D95" s="49">
        <f t="shared" si="16"/>
        <v>732170</v>
      </c>
      <c r="E95" s="278">
        <v>81510</v>
      </c>
      <c r="F95" s="278">
        <v>195360</v>
      </c>
      <c r="G95" s="49"/>
      <c r="H95" s="278">
        <v>455300</v>
      </c>
      <c r="I95" s="49"/>
      <c r="J95" s="49"/>
      <c r="K95" s="49"/>
      <c r="L95" s="49"/>
      <c r="M95" s="278">
        <v>400</v>
      </c>
      <c r="N95" s="278">
        <v>554190</v>
      </c>
      <c r="O95" s="49"/>
      <c r="P95" s="49"/>
      <c r="Q95" s="278">
        <v>400</v>
      </c>
      <c r="R95" s="278">
        <v>431102</v>
      </c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56"/>
      <c r="AD95" s="49"/>
      <c r="AE95" s="49"/>
      <c r="AF95" s="186"/>
      <c r="AI95" s="232">
        <v>1754103</v>
      </c>
      <c r="AK95" s="342">
        <f t="shared" si="15"/>
        <v>36641</v>
      </c>
    </row>
    <row r="96" spans="1:37" s="232" customFormat="1">
      <c r="A96" s="41" t="s">
        <v>528</v>
      </c>
      <c r="B96" s="59" t="s">
        <v>223</v>
      </c>
      <c r="C96" s="49">
        <f t="shared" si="14"/>
        <v>2298110</v>
      </c>
      <c r="D96" s="49">
        <v>931920</v>
      </c>
      <c r="E96" s="274">
        <v>84049</v>
      </c>
      <c r="F96" s="274"/>
      <c r="G96" s="274">
        <v>195360</v>
      </c>
      <c r="H96" s="274">
        <v>455300</v>
      </c>
      <c r="I96" s="274">
        <v>204373</v>
      </c>
      <c r="J96" s="49"/>
      <c r="K96" s="49"/>
      <c r="L96" s="49"/>
      <c r="M96" s="49">
        <v>450</v>
      </c>
      <c r="N96" s="49">
        <v>740950</v>
      </c>
      <c r="O96" s="49"/>
      <c r="P96" s="49"/>
      <c r="Q96" s="49">
        <v>700</v>
      </c>
      <c r="R96" s="49">
        <v>625240</v>
      </c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56"/>
      <c r="AD96" s="49"/>
      <c r="AE96" s="49"/>
      <c r="AF96" s="186"/>
      <c r="AI96" s="232">
        <v>2298110</v>
      </c>
      <c r="AK96" s="342">
        <f t="shared" si="15"/>
        <v>0</v>
      </c>
    </row>
    <row r="97" spans="1:37" s="232" customFormat="1">
      <c r="A97" s="41" t="s">
        <v>529</v>
      </c>
      <c r="B97" s="59" t="s">
        <v>224</v>
      </c>
      <c r="C97" s="49">
        <f t="shared" si="14"/>
        <v>860405</v>
      </c>
      <c r="D97" s="49"/>
      <c r="E97" s="49"/>
      <c r="F97" s="49"/>
      <c r="G97" s="49"/>
      <c r="H97" s="49"/>
      <c r="I97" s="49"/>
      <c r="J97" s="49"/>
      <c r="K97" s="49"/>
      <c r="L97" s="49"/>
      <c r="M97" s="49">
        <v>555.1</v>
      </c>
      <c r="N97" s="49">
        <v>860405</v>
      </c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56"/>
      <c r="AD97" s="49"/>
      <c r="AE97" s="49"/>
      <c r="AF97" s="186"/>
      <c r="AI97" s="232">
        <v>860405</v>
      </c>
      <c r="AK97" s="342">
        <f t="shared" si="15"/>
        <v>0</v>
      </c>
    </row>
    <row r="98" spans="1:37" s="232" customFormat="1">
      <c r="A98" s="41" t="s">
        <v>530</v>
      </c>
      <c r="B98" s="59" t="s">
        <v>225</v>
      </c>
      <c r="C98" s="49">
        <f t="shared" si="14"/>
        <v>3916884</v>
      </c>
      <c r="D98" s="49">
        <f t="shared" si="16"/>
        <v>973880</v>
      </c>
      <c r="E98" s="49"/>
      <c r="F98" s="49"/>
      <c r="G98" s="49">
        <v>486940</v>
      </c>
      <c r="H98" s="49"/>
      <c r="I98" s="49">
        <v>486940</v>
      </c>
      <c r="J98" s="49"/>
      <c r="K98" s="49"/>
      <c r="L98" s="49"/>
      <c r="M98" s="49">
        <v>1031</v>
      </c>
      <c r="N98" s="49">
        <v>1225064</v>
      </c>
      <c r="O98" s="49"/>
      <c r="P98" s="49"/>
      <c r="Q98" s="49">
        <v>1753</v>
      </c>
      <c r="R98" s="49">
        <v>1717940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56"/>
      <c r="AD98" s="49"/>
      <c r="AE98" s="49"/>
      <c r="AF98" s="186"/>
      <c r="AI98" s="232">
        <v>3916884</v>
      </c>
      <c r="AK98" s="342">
        <f t="shared" si="15"/>
        <v>0</v>
      </c>
    </row>
    <row r="99" spans="1:37" s="232" customFormat="1">
      <c r="A99" s="41" t="s">
        <v>531</v>
      </c>
      <c r="B99" s="59" t="s">
        <v>226</v>
      </c>
      <c r="C99" s="49">
        <f t="shared" si="14"/>
        <v>3071300</v>
      </c>
      <c r="D99" s="49"/>
      <c r="E99" s="49"/>
      <c r="F99" s="49"/>
      <c r="G99" s="49"/>
      <c r="H99" s="49"/>
      <c r="I99" s="49"/>
      <c r="J99" s="49"/>
      <c r="K99" s="49"/>
      <c r="L99" s="49"/>
      <c r="M99" s="49">
        <v>1022</v>
      </c>
      <c r="N99" s="49">
        <v>1584100</v>
      </c>
      <c r="O99" s="49"/>
      <c r="P99" s="49"/>
      <c r="Q99" s="49">
        <v>1430</v>
      </c>
      <c r="R99" s="49">
        <v>1487200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56"/>
      <c r="AD99" s="49"/>
      <c r="AE99" s="49"/>
      <c r="AF99" s="186"/>
      <c r="AI99" s="232">
        <v>3071300</v>
      </c>
      <c r="AK99" s="342">
        <f t="shared" si="15"/>
        <v>0</v>
      </c>
    </row>
    <row r="100" spans="1:37" s="232" customFormat="1">
      <c r="A100" s="41" t="s">
        <v>532</v>
      </c>
      <c r="B100" s="59" t="s">
        <v>227</v>
      </c>
      <c r="C100" s="49">
        <f t="shared" si="14"/>
        <v>558000</v>
      </c>
      <c r="D100" s="49">
        <v>558000</v>
      </c>
      <c r="E100" s="49"/>
      <c r="F100" s="49"/>
      <c r="G100" s="49"/>
      <c r="H100" s="274">
        <v>707599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56"/>
      <c r="AD100" s="49"/>
      <c r="AE100" s="49"/>
      <c r="AF100" s="186"/>
      <c r="AI100" s="232">
        <v>558000</v>
      </c>
      <c r="AK100" s="342">
        <f t="shared" si="15"/>
        <v>0</v>
      </c>
    </row>
    <row r="101" spans="1:37" s="232" customFormat="1">
      <c r="A101" s="41" t="s">
        <v>533</v>
      </c>
      <c r="B101" s="59" t="s">
        <v>228</v>
      </c>
      <c r="C101" s="49">
        <f t="shared" si="14"/>
        <v>558000</v>
      </c>
      <c r="D101" s="49">
        <v>558000</v>
      </c>
      <c r="E101" s="49"/>
      <c r="F101" s="49"/>
      <c r="G101" s="49"/>
      <c r="H101" s="274">
        <v>862975</v>
      </c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56"/>
      <c r="AD101" s="49"/>
      <c r="AE101" s="49"/>
      <c r="AF101" s="186"/>
      <c r="AI101" s="232">
        <v>558000</v>
      </c>
      <c r="AK101" s="342">
        <f t="shared" si="15"/>
        <v>0</v>
      </c>
    </row>
    <row r="102" spans="1:37" s="232" customFormat="1">
      <c r="A102" s="41" t="s">
        <v>534</v>
      </c>
      <c r="B102" s="59" t="s">
        <v>229</v>
      </c>
      <c r="C102" s="49">
        <f t="shared" si="14"/>
        <v>558000</v>
      </c>
      <c r="D102" s="49">
        <v>558000</v>
      </c>
      <c r="E102" s="49"/>
      <c r="F102" s="49"/>
      <c r="G102" s="49"/>
      <c r="H102" s="274">
        <v>651730</v>
      </c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56"/>
      <c r="AD102" s="49"/>
      <c r="AE102" s="49"/>
      <c r="AF102" s="186"/>
      <c r="AI102" s="232">
        <v>558000</v>
      </c>
      <c r="AK102" s="342">
        <f t="shared" si="15"/>
        <v>0</v>
      </c>
    </row>
    <row r="103" spans="1:37" s="232" customFormat="1">
      <c r="A103" s="41" t="s">
        <v>535</v>
      </c>
      <c r="B103" s="59" t="s">
        <v>230</v>
      </c>
      <c r="C103" s="49">
        <f t="shared" si="14"/>
        <v>837000</v>
      </c>
      <c r="D103" s="49">
        <v>837000</v>
      </c>
      <c r="E103" s="49"/>
      <c r="F103" s="49"/>
      <c r="G103" s="49"/>
      <c r="H103" s="274">
        <v>2945729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56"/>
      <c r="AD103" s="49"/>
      <c r="AE103" s="49"/>
      <c r="AF103" s="186"/>
      <c r="AI103" s="232">
        <v>837000</v>
      </c>
      <c r="AK103" s="342">
        <f t="shared" si="15"/>
        <v>0</v>
      </c>
    </row>
    <row r="104" spans="1:37" s="232" customFormat="1">
      <c r="A104" s="41" t="s">
        <v>536</v>
      </c>
      <c r="B104" s="59" t="s">
        <v>231</v>
      </c>
      <c r="C104" s="49">
        <f t="shared" si="14"/>
        <v>334800</v>
      </c>
      <c r="D104" s="49">
        <v>334800</v>
      </c>
      <c r="E104" s="49"/>
      <c r="F104" s="49"/>
      <c r="G104" s="49"/>
      <c r="H104" s="274">
        <v>1826100</v>
      </c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56"/>
      <c r="AD104" s="49"/>
      <c r="AE104" s="49"/>
      <c r="AF104" s="186"/>
      <c r="AI104" s="232">
        <v>334800</v>
      </c>
      <c r="AK104" s="342">
        <f t="shared" si="15"/>
        <v>0</v>
      </c>
    </row>
    <row r="105" spans="1:37" s="232" customFormat="1">
      <c r="A105" s="41"/>
      <c r="B105" s="287" t="s">
        <v>1020</v>
      </c>
      <c r="C105" s="49">
        <f t="shared" si="14"/>
        <v>1794169</v>
      </c>
      <c r="D105" s="49"/>
      <c r="E105" s="49"/>
      <c r="F105" s="49"/>
      <c r="G105" s="49"/>
      <c r="H105" s="274"/>
      <c r="I105" s="49"/>
      <c r="J105" s="49"/>
      <c r="K105" s="300">
        <v>1</v>
      </c>
      <c r="L105" s="301">
        <v>1794169</v>
      </c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56"/>
      <c r="AD105" s="49"/>
      <c r="AE105" s="49"/>
      <c r="AF105" s="186"/>
      <c r="AI105" s="232">
        <v>1794169</v>
      </c>
      <c r="AK105" s="342">
        <f t="shared" si="15"/>
        <v>0</v>
      </c>
    </row>
    <row r="106" spans="1:37" s="232" customFormat="1">
      <c r="A106" s="41" t="s">
        <v>537</v>
      </c>
      <c r="B106" s="59" t="s">
        <v>232</v>
      </c>
      <c r="C106" s="49">
        <f t="shared" si="14"/>
        <v>1433948</v>
      </c>
      <c r="D106" s="49">
        <v>1433948</v>
      </c>
      <c r="E106" s="49"/>
      <c r="F106" s="274">
        <v>458863</v>
      </c>
      <c r="G106" s="274">
        <v>688295</v>
      </c>
      <c r="H106" s="274"/>
      <c r="I106" s="274">
        <v>289629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56"/>
      <c r="AD106" s="49"/>
      <c r="AE106" s="49"/>
      <c r="AF106" s="186"/>
      <c r="AI106" s="232">
        <v>1433948</v>
      </c>
      <c r="AK106" s="342">
        <f t="shared" si="15"/>
        <v>0</v>
      </c>
    </row>
    <row r="107" spans="1:37" s="232" customFormat="1">
      <c r="A107" s="41" t="s">
        <v>538</v>
      </c>
      <c r="B107" s="59" t="s">
        <v>233</v>
      </c>
      <c r="C107" s="49">
        <f t="shared" si="14"/>
        <v>1719840</v>
      </c>
      <c r="D107" s="49"/>
      <c r="E107" s="49"/>
      <c r="F107" s="49"/>
      <c r="G107" s="49"/>
      <c r="H107" s="49"/>
      <c r="I107" s="49"/>
      <c r="J107" s="49"/>
      <c r="K107" s="45">
        <v>1</v>
      </c>
      <c r="L107" s="49">
        <v>1719840</v>
      </c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56"/>
      <c r="AD107" s="49"/>
      <c r="AE107" s="49"/>
      <c r="AF107" s="186"/>
      <c r="AI107" s="232">
        <v>1719840</v>
      </c>
      <c r="AK107" s="342">
        <f t="shared" si="15"/>
        <v>0</v>
      </c>
    </row>
    <row r="108" spans="1:37" s="232" customFormat="1">
      <c r="A108" s="41" t="s">
        <v>539</v>
      </c>
      <c r="B108" s="59" t="s">
        <v>234</v>
      </c>
      <c r="C108" s="49">
        <f t="shared" si="14"/>
        <v>1017875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313">
        <v>702.05</v>
      </c>
      <c r="N108" s="313">
        <v>1017875</v>
      </c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56"/>
      <c r="AD108" s="49"/>
      <c r="AE108" s="49"/>
      <c r="AF108" s="186"/>
      <c r="AI108" s="232">
        <v>1017875</v>
      </c>
      <c r="AK108" s="342">
        <f t="shared" si="15"/>
        <v>0</v>
      </c>
    </row>
    <row r="109" spans="1:37" s="232" customFormat="1">
      <c r="A109" s="41" t="s">
        <v>540</v>
      </c>
      <c r="B109" s="59" t="s">
        <v>235</v>
      </c>
      <c r="C109" s="49">
        <f t="shared" si="14"/>
        <v>1767881</v>
      </c>
      <c r="D109" s="49">
        <v>722300</v>
      </c>
      <c r="E109" s="49"/>
      <c r="F109" s="49"/>
      <c r="G109" s="49"/>
      <c r="H109" s="274">
        <v>729433</v>
      </c>
      <c r="I109" s="49"/>
      <c r="J109" s="49"/>
      <c r="K109" s="49"/>
      <c r="L109" s="49"/>
      <c r="M109" s="313">
        <v>671.8</v>
      </c>
      <c r="N109" s="313">
        <v>1045581</v>
      </c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56"/>
      <c r="AD109" s="49"/>
      <c r="AE109" s="49"/>
      <c r="AF109" s="186"/>
      <c r="AI109" s="232">
        <v>1767881</v>
      </c>
      <c r="AK109" s="342">
        <f t="shared" si="15"/>
        <v>0</v>
      </c>
    </row>
    <row r="110" spans="1:37" s="232" customFormat="1">
      <c r="A110" s="41" t="s">
        <v>541</v>
      </c>
      <c r="B110" s="59" t="s">
        <v>236</v>
      </c>
      <c r="C110" s="49">
        <f t="shared" si="14"/>
        <v>1959121</v>
      </c>
      <c r="D110" s="49">
        <v>722300</v>
      </c>
      <c r="E110" s="49"/>
      <c r="F110" s="49"/>
      <c r="G110" s="49"/>
      <c r="H110" s="274">
        <v>1037670</v>
      </c>
      <c r="I110" s="49"/>
      <c r="J110" s="49"/>
      <c r="K110" s="49"/>
      <c r="L110" s="49"/>
      <c r="M110" s="313">
        <v>795</v>
      </c>
      <c r="N110" s="313">
        <v>1236821</v>
      </c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56"/>
      <c r="AD110" s="49"/>
      <c r="AE110" s="49"/>
      <c r="AF110" s="186"/>
      <c r="AI110" s="232">
        <v>1959121</v>
      </c>
      <c r="AK110" s="342">
        <f t="shared" si="15"/>
        <v>0</v>
      </c>
    </row>
    <row r="111" spans="1:37" s="232" customFormat="1">
      <c r="A111" s="41" t="s">
        <v>542</v>
      </c>
      <c r="B111" s="59" t="s">
        <v>237</v>
      </c>
      <c r="C111" s="49">
        <f t="shared" si="14"/>
        <v>1531462</v>
      </c>
      <c r="D111" s="49">
        <v>722300</v>
      </c>
      <c r="E111" s="49"/>
      <c r="F111" s="49"/>
      <c r="G111" s="49"/>
      <c r="H111" s="274">
        <v>817514</v>
      </c>
      <c r="I111" s="49"/>
      <c r="J111" s="49"/>
      <c r="K111" s="49"/>
      <c r="L111" s="49"/>
      <c r="M111" s="49">
        <v>522</v>
      </c>
      <c r="N111" s="49">
        <v>809162</v>
      </c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56"/>
      <c r="AD111" s="49"/>
      <c r="AE111" s="49"/>
      <c r="AF111" s="186"/>
      <c r="AI111" s="232">
        <v>1531462</v>
      </c>
      <c r="AK111" s="342">
        <f t="shared" si="15"/>
        <v>0</v>
      </c>
    </row>
    <row r="112" spans="1:37" s="232" customFormat="1">
      <c r="A112" s="41" t="s">
        <v>543</v>
      </c>
      <c r="B112" s="59" t="s">
        <v>238</v>
      </c>
      <c r="C112" s="49">
        <f t="shared" si="14"/>
        <v>1014897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313">
        <v>651</v>
      </c>
      <c r="N112" s="313">
        <v>1014897</v>
      </c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56"/>
      <c r="AD112" s="49"/>
      <c r="AE112" s="49"/>
      <c r="AF112" s="186"/>
      <c r="AI112" s="232">
        <v>1014897</v>
      </c>
      <c r="AK112" s="342">
        <f t="shared" si="15"/>
        <v>0</v>
      </c>
    </row>
    <row r="113" spans="1:37" s="232" customFormat="1">
      <c r="A113" s="41" t="s">
        <v>544</v>
      </c>
      <c r="B113" s="59" t="s">
        <v>239</v>
      </c>
      <c r="C113" s="49">
        <f t="shared" si="14"/>
        <v>933830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313">
        <v>669.3</v>
      </c>
      <c r="N113" s="313">
        <v>933830</v>
      </c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56"/>
      <c r="AD113" s="49"/>
      <c r="AE113" s="49"/>
      <c r="AF113" s="186"/>
      <c r="AI113" s="232">
        <v>933830</v>
      </c>
      <c r="AK113" s="342">
        <f t="shared" si="15"/>
        <v>0</v>
      </c>
    </row>
    <row r="114" spans="1:37" s="232" customFormat="1">
      <c r="A114" s="41" t="s">
        <v>545</v>
      </c>
      <c r="B114" s="59" t="s">
        <v>240</v>
      </c>
      <c r="C114" s="49">
        <f t="shared" si="14"/>
        <v>984374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>
        <v>635.08000000000004</v>
      </c>
      <c r="N114" s="49">
        <v>984374</v>
      </c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56"/>
      <c r="AD114" s="49"/>
      <c r="AE114" s="49"/>
      <c r="AF114" s="186"/>
      <c r="AI114" s="232">
        <v>984374</v>
      </c>
      <c r="AK114" s="342">
        <f t="shared" si="15"/>
        <v>0</v>
      </c>
    </row>
    <row r="115" spans="1:37" s="232" customFormat="1">
      <c r="A115" s="277" t="s">
        <v>546</v>
      </c>
      <c r="B115" s="59" t="s">
        <v>241</v>
      </c>
      <c r="C115" s="49">
        <f t="shared" si="14"/>
        <v>1316105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278">
        <v>849.1</v>
      </c>
      <c r="N115" s="278">
        <v>1316105</v>
      </c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56"/>
      <c r="AD115" s="49"/>
      <c r="AE115" s="49"/>
      <c r="AF115" s="186"/>
      <c r="AI115" s="232">
        <v>1329135</v>
      </c>
      <c r="AK115" s="342">
        <f t="shared" si="15"/>
        <v>13030</v>
      </c>
    </row>
    <row r="116" spans="1:37" s="232" customFormat="1">
      <c r="A116" s="41" t="s">
        <v>547</v>
      </c>
      <c r="B116" s="59" t="s">
        <v>242</v>
      </c>
      <c r="C116" s="49">
        <f t="shared" si="14"/>
        <v>2047631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313">
        <v>850</v>
      </c>
      <c r="N116" s="313">
        <v>1527820</v>
      </c>
      <c r="O116" s="49"/>
      <c r="P116" s="49"/>
      <c r="Q116" s="49">
        <v>600</v>
      </c>
      <c r="R116" s="49">
        <v>519811</v>
      </c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56"/>
      <c r="AD116" s="49"/>
      <c r="AE116" s="49"/>
      <c r="AF116" s="186"/>
      <c r="AI116" s="232">
        <v>2047631</v>
      </c>
      <c r="AK116" s="342">
        <f t="shared" si="15"/>
        <v>0</v>
      </c>
    </row>
    <row r="117" spans="1:37" s="232" customFormat="1">
      <c r="A117" s="41" t="s">
        <v>548</v>
      </c>
      <c r="B117" s="59" t="s">
        <v>243</v>
      </c>
      <c r="C117" s="49">
        <f t="shared" si="14"/>
        <v>7049985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313">
        <v>2124</v>
      </c>
      <c r="N117" s="313">
        <v>4096385</v>
      </c>
      <c r="O117" s="49"/>
      <c r="P117" s="49"/>
      <c r="Q117" s="49">
        <v>2840</v>
      </c>
      <c r="R117" s="49">
        <v>2953600</v>
      </c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56"/>
      <c r="AD117" s="49"/>
      <c r="AE117" s="49"/>
      <c r="AF117" s="186"/>
      <c r="AI117" s="232">
        <v>7049985</v>
      </c>
      <c r="AK117" s="342">
        <f t="shared" si="15"/>
        <v>0</v>
      </c>
    </row>
    <row r="118" spans="1:37" s="232" customFormat="1">
      <c r="A118" s="41" t="s">
        <v>549</v>
      </c>
      <c r="B118" s="59" t="s">
        <v>244</v>
      </c>
      <c r="C118" s="49">
        <f t="shared" si="14"/>
        <v>3012870</v>
      </c>
      <c r="D118" s="49">
        <v>1951470</v>
      </c>
      <c r="E118" s="313">
        <v>155650</v>
      </c>
      <c r="F118" s="274">
        <v>243180</v>
      </c>
      <c r="G118" s="274">
        <v>364770</v>
      </c>
      <c r="H118" s="274">
        <v>674066</v>
      </c>
      <c r="I118" s="274">
        <v>519570</v>
      </c>
      <c r="J118" s="49"/>
      <c r="K118" s="49"/>
      <c r="L118" s="49"/>
      <c r="M118" s="49">
        <v>732</v>
      </c>
      <c r="N118" s="49">
        <v>1061400</v>
      </c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56"/>
      <c r="AD118" s="49"/>
      <c r="AE118" s="49"/>
      <c r="AF118" s="186"/>
      <c r="AI118" s="232">
        <v>3012870</v>
      </c>
      <c r="AK118" s="342">
        <f t="shared" si="15"/>
        <v>0</v>
      </c>
    </row>
    <row r="119" spans="1:37" s="232" customFormat="1">
      <c r="A119" s="41" t="s">
        <v>550</v>
      </c>
      <c r="B119" s="59" t="s">
        <v>245</v>
      </c>
      <c r="C119" s="49">
        <f t="shared" si="14"/>
        <v>870150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>
        <v>523</v>
      </c>
      <c r="N119" s="49">
        <v>810650</v>
      </c>
      <c r="O119" s="49"/>
      <c r="P119" s="49"/>
      <c r="Q119" s="49"/>
      <c r="R119" s="49"/>
      <c r="S119" s="49">
        <v>76</v>
      </c>
      <c r="T119" s="49">
        <v>59500</v>
      </c>
      <c r="U119" s="49"/>
      <c r="V119" s="49"/>
      <c r="W119" s="49"/>
      <c r="X119" s="49"/>
      <c r="Y119" s="49"/>
      <c r="Z119" s="49"/>
      <c r="AA119" s="49"/>
      <c r="AB119" s="49"/>
      <c r="AC119" s="56"/>
      <c r="AD119" s="49"/>
      <c r="AE119" s="49"/>
      <c r="AF119" s="186"/>
      <c r="AI119" s="232">
        <v>870150</v>
      </c>
      <c r="AK119" s="342">
        <f t="shared" si="15"/>
        <v>0</v>
      </c>
    </row>
    <row r="120" spans="1:37" s="232" customFormat="1">
      <c r="A120" s="41" t="s">
        <v>551</v>
      </c>
      <c r="B120" s="60" t="s">
        <v>246</v>
      </c>
      <c r="C120" s="49">
        <f t="shared" si="14"/>
        <v>810650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>
        <v>523</v>
      </c>
      <c r="N120" s="49">
        <v>810650</v>
      </c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56"/>
      <c r="AD120" s="49"/>
      <c r="AE120" s="49"/>
      <c r="AF120" s="186"/>
      <c r="AI120" s="232">
        <v>810650</v>
      </c>
      <c r="AK120" s="342">
        <f t="shared" si="15"/>
        <v>0</v>
      </c>
    </row>
    <row r="121" spans="1:37" s="232" customFormat="1">
      <c r="A121" s="41" t="s">
        <v>552</v>
      </c>
      <c r="B121" s="60" t="s">
        <v>247</v>
      </c>
      <c r="C121" s="49">
        <f t="shared" si="14"/>
        <v>810650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>
        <v>474</v>
      </c>
      <c r="N121" s="49">
        <v>810650</v>
      </c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56"/>
      <c r="AD121" s="49"/>
      <c r="AE121" s="49"/>
      <c r="AF121" s="186"/>
      <c r="AI121" s="232">
        <v>810650</v>
      </c>
      <c r="AK121" s="342">
        <f t="shared" si="15"/>
        <v>0</v>
      </c>
    </row>
    <row r="122" spans="1:37" s="232" customFormat="1">
      <c r="A122" s="41" t="s">
        <v>553</v>
      </c>
      <c r="B122" s="59" t="s">
        <v>248</v>
      </c>
      <c r="C122" s="49">
        <f t="shared" si="14"/>
        <v>1619163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313">
        <v>1050</v>
      </c>
      <c r="N122" s="313">
        <v>1619163</v>
      </c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56"/>
      <c r="AD122" s="49"/>
      <c r="AE122" s="49"/>
      <c r="AF122" s="186"/>
      <c r="AI122" s="232">
        <v>1619163</v>
      </c>
      <c r="AK122" s="342">
        <f t="shared" si="15"/>
        <v>0</v>
      </c>
    </row>
    <row r="123" spans="1:37" s="232" customFormat="1">
      <c r="A123" s="41" t="s">
        <v>554</v>
      </c>
      <c r="B123" s="59" t="s">
        <v>249</v>
      </c>
      <c r="C123" s="49">
        <f t="shared" si="14"/>
        <v>2245684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>
        <v>2055.8000000000002</v>
      </c>
      <c r="R123" s="50">
        <v>2245684</v>
      </c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56"/>
      <c r="AD123" s="49"/>
      <c r="AE123" s="49"/>
      <c r="AF123" s="186"/>
      <c r="AI123" s="232">
        <v>2287267</v>
      </c>
      <c r="AK123" s="342">
        <f t="shared" si="15"/>
        <v>41583</v>
      </c>
    </row>
    <row r="124" spans="1:37" s="232" customFormat="1">
      <c r="A124" s="277" t="s">
        <v>555</v>
      </c>
      <c r="B124" s="59" t="s">
        <v>250</v>
      </c>
      <c r="C124" s="49">
        <f t="shared" si="14"/>
        <v>466550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278">
        <v>270</v>
      </c>
      <c r="N124" s="278">
        <v>466550</v>
      </c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56"/>
      <c r="AD124" s="49"/>
      <c r="AE124" s="49"/>
      <c r="AF124" s="186"/>
      <c r="AI124" s="232">
        <v>471169</v>
      </c>
      <c r="AK124" s="342">
        <f t="shared" si="15"/>
        <v>4619</v>
      </c>
    </row>
    <row r="125" spans="1:37" s="232" customFormat="1">
      <c r="A125" s="41" t="s">
        <v>556</v>
      </c>
      <c r="B125" s="59" t="s">
        <v>251</v>
      </c>
      <c r="C125" s="49">
        <f t="shared" si="14"/>
        <v>1251610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313">
        <v>913.6</v>
      </c>
      <c r="N125" s="313">
        <v>1251610</v>
      </c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56"/>
      <c r="AD125" s="49"/>
      <c r="AE125" s="49"/>
      <c r="AF125" s="186"/>
      <c r="AI125" s="232">
        <v>1251610</v>
      </c>
      <c r="AK125" s="342">
        <f t="shared" si="15"/>
        <v>0</v>
      </c>
    </row>
    <row r="126" spans="1:37" s="232" customFormat="1">
      <c r="A126" s="41" t="s">
        <v>557</v>
      </c>
      <c r="B126" s="60" t="s">
        <v>252</v>
      </c>
      <c r="C126" s="49">
        <f t="shared" si="14"/>
        <v>3351500</v>
      </c>
      <c r="D126" s="49">
        <v>3351500</v>
      </c>
      <c r="E126" s="49"/>
      <c r="F126" s="274">
        <v>425383</v>
      </c>
      <c r="G126" s="274">
        <v>298421</v>
      </c>
      <c r="H126" s="274">
        <v>1019350</v>
      </c>
      <c r="I126" s="274">
        <v>817142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56"/>
      <c r="AD126" s="49"/>
      <c r="AE126" s="49"/>
      <c r="AF126" s="186"/>
      <c r="AI126" s="232">
        <v>3351500</v>
      </c>
      <c r="AK126" s="342">
        <f t="shared" si="15"/>
        <v>0</v>
      </c>
    </row>
    <row r="127" spans="1:37" s="232" customFormat="1">
      <c r="A127" s="41" t="s">
        <v>558</v>
      </c>
      <c r="B127" s="60" t="s">
        <v>253</v>
      </c>
      <c r="C127" s="49">
        <f t="shared" si="14"/>
        <v>1305800</v>
      </c>
      <c r="D127" s="49">
        <v>1305800</v>
      </c>
      <c r="E127" s="49"/>
      <c r="F127" s="49"/>
      <c r="G127" s="49"/>
      <c r="H127" s="274">
        <v>914060</v>
      </c>
      <c r="I127" s="274">
        <v>816623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56"/>
      <c r="AD127" s="49"/>
      <c r="AE127" s="49"/>
      <c r="AF127" s="186"/>
      <c r="AI127" s="232">
        <v>1305800</v>
      </c>
      <c r="AK127" s="342">
        <f t="shared" si="15"/>
        <v>0</v>
      </c>
    </row>
    <row r="128" spans="1:37" s="232" customFormat="1">
      <c r="A128" s="41" t="s">
        <v>559</v>
      </c>
      <c r="B128" s="60" t="s">
        <v>254</v>
      </c>
      <c r="C128" s="49">
        <f t="shared" si="14"/>
        <v>1305800</v>
      </c>
      <c r="D128" s="49">
        <v>1305800</v>
      </c>
      <c r="E128" s="49"/>
      <c r="F128" s="49"/>
      <c r="G128" s="49"/>
      <c r="H128" s="274">
        <v>914060</v>
      </c>
      <c r="I128" s="274">
        <v>816623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56"/>
      <c r="AD128" s="49"/>
      <c r="AE128" s="49"/>
      <c r="AF128" s="186"/>
      <c r="AI128" s="232">
        <v>1305800</v>
      </c>
      <c r="AK128" s="342">
        <f t="shared" si="15"/>
        <v>0</v>
      </c>
    </row>
    <row r="129" spans="1:37" s="232" customFormat="1">
      <c r="A129" s="95" t="s">
        <v>560</v>
      </c>
      <c r="B129" s="109" t="s">
        <v>255</v>
      </c>
      <c r="C129" s="49">
        <f t="shared" si="14"/>
        <v>1305800</v>
      </c>
      <c r="D129" s="49">
        <v>1305800</v>
      </c>
      <c r="E129" s="98"/>
      <c r="F129" s="98"/>
      <c r="G129" s="98"/>
      <c r="H129" s="276">
        <v>914060</v>
      </c>
      <c r="I129" s="276">
        <v>816623</v>
      </c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9"/>
      <c r="AD129" s="98"/>
      <c r="AE129" s="98"/>
      <c r="AF129" s="186"/>
      <c r="AI129" s="232">
        <v>1305800</v>
      </c>
      <c r="AK129" s="342">
        <f t="shared" si="15"/>
        <v>0</v>
      </c>
    </row>
    <row r="130" spans="1:37" s="234" customFormat="1">
      <c r="A130" s="762" t="s">
        <v>77</v>
      </c>
      <c r="B130" s="762"/>
      <c r="C130" s="50">
        <f>SUM(C74:C129)</f>
        <v>101870403</v>
      </c>
      <c r="D130" s="50">
        <f t="shared" ref="D130:AD130" si="17">SUM(D74:D129)</f>
        <v>26957627</v>
      </c>
      <c r="E130" s="50">
        <f t="shared" si="17"/>
        <v>989890</v>
      </c>
      <c r="F130" s="50">
        <f t="shared" si="17"/>
        <v>2278711</v>
      </c>
      <c r="G130" s="50">
        <f t="shared" si="17"/>
        <v>4144911</v>
      </c>
      <c r="H130" s="50">
        <f t="shared" si="17"/>
        <v>21596252</v>
      </c>
      <c r="I130" s="50">
        <f t="shared" si="17"/>
        <v>5533073</v>
      </c>
      <c r="J130" s="50"/>
      <c r="K130" s="50">
        <f t="shared" si="17"/>
        <v>2</v>
      </c>
      <c r="L130" s="50">
        <f t="shared" si="17"/>
        <v>3514009</v>
      </c>
      <c r="M130" s="50">
        <f t="shared" si="17"/>
        <v>27401.609999999997</v>
      </c>
      <c r="N130" s="50">
        <f t="shared" si="17"/>
        <v>43192198</v>
      </c>
      <c r="O130" s="50"/>
      <c r="P130" s="50"/>
      <c r="Q130" s="50">
        <f t="shared" si="17"/>
        <v>24827.200000000001</v>
      </c>
      <c r="R130" s="50">
        <f t="shared" si="17"/>
        <v>28125674</v>
      </c>
      <c r="S130" s="50">
        <f t="shared" si="17"/>
        <v>76</v>
      </c>
      <c r="T130" s="50">
        <f t="shared" si="17"/>
        <v>59500</v>
      </c>
      <c r="U130" s="50">
        <f t="shared" si="17"/>
        <v>1</v>
      </c>
      <c r="V130" s="50">
        <f t="shared" si="17"/>
        <v>21395</v>
      </c>
      <c r="W130" s="50"/>
      <c r="X130" s="50"/>
      <c r="Y130" s="50"/>
      <c r="Z130" s="50"/>
      <c r="AA130" s="50"/>
      <c r="AB130" s="50"/>
      <c r="AC130" s="50">
        <f t="shared" si="17"/>
        <v>0</v>
      </c>
      <c r="AD130" s="50">
        <f t="shared" si="17"/>
        <v>0</v>
      </c>
      <c r="AE130" s="50"/>
      <c r="AF130" s="187"/>
      <c r="AI130" s="234">
        <v>101975188</v>
      </c>
      <c r="AK130" s="342">
        <f t="shared" si="15"/>
        <v>104785</v>
      </c>
    </row>
    <row r="131" spans="1:37" s="234" customFormat="1">
      <c r="A131" s="235" t="s">
        <v>31</v>
      </c>
      <c r="B131" s="236"/>
      <c r="C131" s="237"/>
      <c r="D131" s="237"/>
      <c r="E131" s="237"/>
      <c r="F131" s="237"/>
      <c r="G131" s="237"/>
      <c r="H131" s="237"/>
      <c r="I131" s="237"/>
      <c r="J131" s="237"/>
      <c r="K131" s="236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01"/>
      <c r="AD131" s="237"/>
      <c r="AE131" s="238"/>
      <c r="AF131" s="233"/>
    </row>
    <row r="132" spans="1:37" s="232" customFormat="1">
      <c r="A132" s="205" t="s">
        <v>561</v>
      </c>
      <c r="B132" s="239" t="s">
        <v>256</v>
      </c>
      <c r="C132" s="193">
        <f t="shared" ref="C132:C145" si="18">D132+L132+N132+P132+R132+T132+V132+AC132</f>
        <v>1336075</v>
      </c>
      <c r="D132" s="207"/>
      <c r="E132" s="207"/>
      <c r="F132" s="207"/>
      <c r="G132" s="207"/>
      <c r="H132" s="207"/>
      <c r="I132" s="207"/>
      <c r="J132" s="207"/>
      <c r="K132" s="240"/>
      <c r="L132" s="207"/>
      <c r="M132" s="207"/>
      <c r="N132" s="207"/>
      <c r="O132" s="207"/>
      <c r="P132" s="225"/>
      <c r="Q132" s="207">
        <v>1372</v>
      </c>
      <c r="R132" s="289">
        <v>1336075</v>
      </c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8"/>
      <c r="AD132" s="207"/>
      <c r="AE132" s="207"/>
      <c r="AF132" s="231"/>
    </row>
    <row r="133" spans="1:37" s="232" customFormat="1">
      <c r="A133" s="209" t="s">
        <v>562</v>
      </c>
      <c r="B133" s="241" t="s">
        <v>257</v>
      </c>
      <c r="C133" s="193">
        <f t="shared" si="18"/>
        <v>3129128</v>
      </c>
      <c r="D133" s="193"/>
      <c r="E133" s="193"/>
      <c r="F133" s="193"/>
      <c r="G133" s="193"/>
      <c r="H133" s="193"/>
      <c r="I133" s="193"/>
      <c r="J133" s="193"/>
      <c r="K133" s="242"/>
      <c r="L133" s="193"/>
      <c r="M133" s="193">
        <v>991</v>
      </c>
      <c r="N133" s="193">
        <v>1410600</v>
      </c>
      <c r="O133" s="193"/>
      <c r="P133" s="227"/>
      <c r="Q133" s="193">
        <v>1683</v>
      </c>
      <c r="R133" s="193">
        <v>1718528</v>
      </c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212"/>
      <c r="AD133" s="193"/>
      <c r="AE133" s="193"/>
      <c r="AF133" s="231"/>
    </row>
    <row r="134" spans="1:37" s="232" customFormat="1">
      <c r="A134" s="209" t="s">
        <v>563</v>
      </c>
      <c r="B134" s="241" t="s">
        <v>258</v>
      </c>
      <c r="C134" s="193">
        <f t="shared" si="18"/>
        <v>2619156</v>
      </c>
      <c r="D134" s="193"/>
      <c r="E134" s="193"/>
      <c r="F134" s="193"/>
      <c r="G134" s="193"/>
      <c r="H134" s="193"/>
      <c r="I134" s="193"/>
      <c r="J134" s="193"/>
      <c r="K134" s="242"/>
      <c r="L134" s="193"/>
      <c r="M134" s="193">
        <v>810</v>
      </c>
      <c r="N134" s="193">
        <v>1108934</v>
      </c>
      <c r="O134" s="193"/>
      <c r="P134" s="227"/>
      <c r="Q134" s="193">
        <v>1479</v>
      </c>
      <c r="R134" s="193">
        <v>1510222</v>
      </c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212"/>
      <c r="AD134" s="193"/>
      <c r="AE134" s="193"/>
      <c r="AF134" s="231"/>
    </row>
    <row r="135" spans="1:37" s="232" customFormat="1">
      <c r="A135" s="209" t="s">
        <v>564</v>
      </c>
      <c r="B135" s="241" t="s">
        <v>259</v>
      </c>
      <c r="C135" s="193">
        <f t="shared" si="18"/>
        <v>3116988</v>
      </c>
      <c r="D135" s="193"/>
      <c r="E135" s="193"/>
      <c r="F135" s="193"/>
      <c r="G135" s="193"/>
      <c r="H135" s="193"/>
      <c r="I135" s="193"/>
      <c r="J135" s="193"/>
      <c r="K135" s="242"/>
      <c r="L135" s="193"/>
      <c r="M135" s="193"/>
      <c r="N135" s="193"/>
      <c r="O135" s="193"/>
      <c r="P135" s="227"/>
      <c r="Q135" s="193">
        <v>3181</v>
      </c>
      <c r="R135" s="290">
        <v>3116988</v>
      </c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212"/>
      <c r="AD135" s="193"/>
      <c r="AE135" s="193"/>
      <c r="AF135" s="231"/>
    </row>
    <row r="136" spans="1:37" s="232" customFormat="1">
      <c r="A136" s="209" t="s">
        <v>565</v>
      </c>
      <c r="B136" s="241" t="s">
        <v>260</v>
      </c>
      <c r="C136" s="193">
        <f t="shared" si="18"/>
        <v>3138522</v>
      </c>
      <c r="D136" s="193"/>
      <c r="E136" s="193"/>
      <c r="F136" s="193"/>
      <c r="G136" s="193"/>
      <c r="H136" s="193"/>
      <c r="I136" s="193"/>
      <c r="J136" s="193"/>
      <c r="K136" s="242"/>
      <c r="L136" s="193"/>
      <c r="M136" s="193"/>
      <c r="N136" s="193"/>
      <c r="O136" s="193"/>
      <c r="P136" s="227"/>
      <c r="Q136" s="193">
        <v>3174</v>
      </c>
      <c r="R136" s="193">
        <v>3138522</v>
      </c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212"/>
      <c r="AD136" s="193"/>
      <c r="AE136" s="193"/>
      <c r="AF136" s="231"/>
    </row>
    <row r="137" spans="1:37" s="232" customFormat="1">
      <c r="A137" s="209" t="s">
        <v>566</v>
      </c>
      <c r="B137" s="241" t="s">
        <v>261</v>
      </c>
      <c r="C137" s="193">
        <f t="shared" si="18"/>
        <v>2830617</v>
      </c>
      <c r="D137" s="193"/>
      <c r="E137" s="193"/>
      <c r="F137" s="193"/>
      <c r="G137" s="193"/>
      <c r="H137" s="193"/>
      <c r="I137" s="193"/>
      <c r="J137" s="193"/>
      <c r="K137" s="242"/>
      <c r="L137" s="193"/>
      <c r="M137" s="193"/>
      <c r="N137" s="193"/>
      <c r="O137" s="193"/>
      <c r="P137" s="227"/>
      <c r="Q137" s="193">
        <v>1922</v>
      </c>
      <c r="R137" s="193">
        <v>2830617</v>
      </c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212"/>
      <c r="AD137" s="193"/>
      <c r="AE137" s="193"/>
      <c r="AF137" s="231"/>
    </row>
    <row r="138" spans="1:37" s="232" customFormat="1">
      <c r="A138" s="209" t="s">
        <v>567</v>
      </c>
      <c r="B138" s="241" t="s">
        <v>262</v>
      </c>
      <c r="C138" s="193">
        <f t="shared" si="18"/>
        <v>1227029</v>
      </c>
      <c r="D138" s="193"/>
      <c r="E138" s="193"/>
      <c r="F138" s="193"/>
      <c r="G138" s="193"/>
      <c r="H138" s="193"/>
      <c r="I138" s="193"/>
      <c r="J138" s="193"/>
      <c r="K138" s="242"/>
      <c r="L138" s="193"/>
      <c r="M138" s="193"/>
      <c r="N138" s="193"/>
      <c r="O138" s="193"/>
      <c r="P138" s="227"/>
      <c r="Q138" s="193">
        <v>1250</v>
      </c>
      <c r="R138" s="193">
        <v>1227029</v>
      </c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212"/>
      <c r="AD138" s="193"/>
      <c r="AE138" s="193"/>
      <c r="AF138" s="231"/>
    </row>
    <row r="139" spans="1:37" s="232" customFormat="1">
      <c r="A139" s="209" t="s">
        <v>568</v>
      </c>
      <c r="B139" s="241" t="s">
        <v>263</v>
      </c>
      <c r="C139" s="193">
        <f t="shared" si="18"/>
        <v>1426859</v>
      </c>
      <c r="D139" s="193"/>
      <c r="E139" s="193"/>
      <c r="F139" s="193"/>
      <c r="G139" s="193"/>
      <c r="H139" s="193"/>
      <c r="I139" s="193"/>
      <c r="J139" s="193"/>
      <c r="K139" s="242"/>
      <c r="L139" s="193"/>
      <c r="M139" s="193"/>
      <c r="N139" s="193"/>
      <c r="O139" s="193"/>
      <c r="P139" s="227"/>
      <c r="Q139" s="193">
        <v>1640</v>
      </c>
      <c r="R139" s="193">
        <v>1426859</v>
      </c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212"/>
      <c r="AD139" s="193"/>
      <c r="AE139" s="193"/>
      <c r="AF139" s="231"/>
    </row>
    <row r="140" spans="1:37" s="232" customFormat="1">
      <c r="A140" s="209" t="s">
        <v>569</v>
      </c>
      <c r="B140" s="241" t="s">
        <v>264</v>
      </c>
      <c r="C140" s="193">
        <f t="shared" si="18"/>
        <v>1528047</v>
      </c>
      <c r="D140" s="193"/>
      <c r="E140" s="193"/>
      <c r="F140" s="193"/>
      <c r="G140" s="193"/>
      <c r="H140" s="193"/>
      <c r="I140" s="193"/>
      <c r="J140" s="193"/>
      <c r="K140" s="242"/>
      <c r="L140" s="193"/>
      <c r="M140" s="193"/>
      <c r="N140" s="193"/>
      <c r="O140" s="193"/>
      <c r="P140" s="227"/>
      <c r="Q140" s="193">
        <v>1710</v>
      </c>
      <c r="R140" s="193">
        <v>1528047</v>
      </c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212"/>
      <c r="AD140" s="193"/>
      <c r="AE140" s="193"/>
      <c r="AF140" s="231"/>
    </row>
    <row r="141" spans="1:37" s="232" customFormat="1">
      <c r="A141" s="209" t="s">
        <v>570</v>
      </c>
      <c r="B141" s="241" t="s">
        <v>942</v>
      </c>
      <c r="C141" s="193">
        <f t="shared" si="18"/>
        <v>511280</v>
      </c>
      <c r="D141" s="193">
        <f t="shared" si="16"/>
        <v>511280</v>
      </c>
      <c r="E141" s="193"/>
      <c r="F141" s="218">
        <v>195458</v>
      </c>
      <c r="G141" s="193"/>
      <c r="H141" s="218">
        <v>315822</v>
      </c>
      <c r="I141" s="193"/>
      <c r="J141" s="193"/>
      <c r="K141" s="242"/>
      <c r="L141" s="193"/>
      <c r="M141" s="193"/>
      <c r="N141" s="193"/>
      <c r="O141" s="193"/>
      <c r="P141" s="227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212"/>
      <c r="AD141" s="193"/>
      <c r="AE141" s="193"/>
      <c r="AF141" s="231"/>
    </row>
    <row r="142" spans="1:37" s="232" customFormat="1">
      <c r="A142" s="209" t="s">
        <v>571</v>
      </c>
      <c r="B142" s="241" t="s">
        <v>267</v>
      </c>
      <c r="C142" s="193">
        <f t="shared" si="18"/>
        <v>784973</v>
      </c>
      <c r="D142" s="193"/>
      <c r="E142" s="193"/>
      <c r="F142" s="193"/>
      <c r="G142" s="193"/>
      <c r="H142" s="193"/>
      <c r="I142" s="193"/>
      <c r="J142" s="193"/>
      <c r="K142" s="242"/>
      <c r="L142" s="193"/>
      <c r="M142" s="193">
        <v>944</v>
      </c>
      <c r="N142" s="218">
        <v>784973</v>
      </c>
      <c r="O142" s="193"/>
      <c r="P142" s="227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212"/>
      <c r="AD142" s="193"/>
      <c r="AE142" s="193"/>
      <c r="AF142" s="231"/>
    </row>
    <row r="143" spans="1:37" s="232" customFormat="1">
      <c r="A143" s="209" t="s">
        <v>572</v>
      </c>
      <c r="B143" s="241" t="s">
        <v>477</v>
      </c>
      <c r="C143" s="193">
        <f t="shared" si="18"/>
        <v>1070034</v>
      </c>
      <c r="D143" s="193"/>
      <c r="E143" s="193"/>
      <c r="F143" s="193"/>
      <c r="G143" s="193"/>
      <c r="H143" s="193"/>
      <c r="I143" s="193"/>
      <c r="J143" s="193"/>
      <c r="K143" s="242"/>
      <c r="L143" s="193"/>
      <c r="M143" s="193">
        <v>600</v>
      </c>
      <c r="N143" s="218">
        <v>1070034</v>
      </c>
      <c r="O143" s="193"/>
      <c r="P143" s="227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212"/>
      <c r="AD143" s="193"/>
      <c r="AE143" s="193"/>
      <c r="AF143" s="231"/>
    </row>
    <row r="144" spans="1:37" s="232" customFormat="1">
      <c r="A144" s="209" t="s">
        <v>573</v>
      </c>
      <c r="B144" s="241" t="s">
        <v>265</v>
      </c>
      <c r="C144" s="193">
        <f t="shared" si="18"/>
        <v>198826</v>
      </c>
      <c r="D144" s="193">
        <f t="shared" ref="D144:D193" si="19">SUM(E144:J144)</f>
        <v>198826</v>
      </c>
      <c r="E144" s="193"/>
      <c r="F144" s="193"/>
      <c r="G144" s="218">
        <v>198826</v>
      </c>
      <c r="H144" s="193"/>
      <c r="I144" s="193"/>
      <c r="J144" s="193"/>
      <c r="K144" s="242"/>
      <c r="L144" s="193"/>
      <c r="M144" s="193"/>
      <c r="N144" s="193"/>
      <c r="O144" s="193"/>
      <c r="P144" s="227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212"/>
      <c r="AD144" s="193"/>
      <c r="AE144" s="193"/>
      <c r="AF144" s="231"/>
    </row>
    <row r="145" spans="1:32" s="232" customFormat="1">
      <c r="A145" s="213" t="s">
        <v>574</v>
      </c>
      <c r="B145" s="243" t="s">
        <v>266</v>
      </c>
      <c r="C145" s="193">
        <f t="shared" si="18"/>
        <v>468498</v>
      </c>
      <c r="D145" s="215">
        <f t="shared" si="19"/>
        <v>204671</v>
      </c>
      <c r="E145" s="215"/>
      <c r="F145" s="288">
        <v>204671</v>
      </c>
      <c r="G145" s="215"/>
      <c r="H145" s="215"/>
      <c r="I145" s="215"/>
      <c r="J145" s="215"/>
      <c r="K145" s="244"/>
      <c r="L145" s="215"/>
      <c r="M145" s="215"/>
      <c r="N145" s="215"/>
      <c r="O145" s="215"/>
      <c r="P145" s="229"/>
      <c r="Q145" s="215">
        <v>1123</v>
      </c>
      <c r="R145" s="215">
        <v>263827</v>
      </c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7"/>
      <c r="AD145" s="215"/>
      <c r="AE145" s="215"/>
      <c r="AF145" s="231"/>
    </row>
    <row r="146" spans="1:32" s="234" customFormat="1">
      <c r="A146" s="771" t="s">
        <v>78</v>
      </c>
      <c r="B146" s="771"/>
      <c r="C146" s="218">
        <f>SUM(C132:C145)</f>
        <v>23386032</v>
      </c>
      <c r="D146" s="218">
        <f>SUM(D132:D145)</f>
        <v>914777</v>
      </c>
      <c r="E146" s="218"/>
      <c r="F146" s="218">
        <f>SUM(F132:F145)</f>
        <v>400129</v>
      </c>
      <c r="G146" s="218">
        <f>SUM(G132:G145)</f>
        <v>198826</v>
      </c>
      <c r="H146" s="218">
        <f>SUM(H132:H145)</f>
        <v>315822</v>
      </c>
      <c r="I146" s="218"/>
      <c r="J146" s="218"/>
      <c r="K146" s="218"/>
      <c r="L146" s="218"/>
      <c r="M146" s="218">
        <f>SUM(M132:M145)</f>
        <v>3345</v>
      </c>
      <c r="N146" s="218">
        <f>SUM(N132:N145)</f>
        <v>4374541</v>
      </c>
      <c r="O146" s="218"/>
      <c r="P146" s="218"/>
      <c r="Q146" s="218">
        <f>SUM(Q132:Q145)</f>
        <v>18534</v>
      </c>
      <c r="R146" s="218">
        <f>SUM(R132:R145)</f>
        <v>18096714</v>
      </c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33"/>
    </row>
    <row r="147" spans="1:32" s="234" customFormat="1">
      <c r="A147" s="774" t="s">
        <v>35</v>
      </c>
      <c r="B147" s="775"/>
      <c r="C147" s="237"/>
      <c r="D147" s="237"/>
      <c r="E147" s="237"/>
      <c r="F147" s="237"/>
      <c r="G147" s="237"/>
      <c r="H147" s="237"/>
      <c r="I147" s="237"/>
      <c r="J147" s="237"/>
      <c r="K147" s="245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01"/>
      <c r="AD147" s="237"/>
      <c r="AE147" s="238"/>
      <c r="AF147" s="233"/>
    </row>
    <row r="148" spans="1:32" s="232" customFormat="1">
      <c r="A148" s="205" t="s">
        <v>575</v>
      </c>
      <c r="B148" s="206" t="s">
        <v>268</v>
      </c>
      <c r="C148" s="193">
        <f t="shared" ref="C148:C161" si="20">D148+L148+N148+P148+R148+T148+V148+AC148</f>
        <v>228628</v>
      </c>
      <c r="D148" s="207">
        <f t="shared" si="19"/>
        <v>228628</v>
      </c>
      <c r="E148" s="207">
        <v>228628</v>
      </c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8"/>
      <c r="AD148" s="207"/>
      <c r="AE148" s="207"/>
      <c r="AF148" s="231"/>
    </row>
    <row r="149" spans="1:32" s="232" customFormat="1">
      <c r="A149" s="209" t="s">
        <v>576</v>
      </c>
      <c r="B149" s="210" t="s">
        <v>269</v>
      </c>
      <c r="C149" s="193">
        <f t="shared" si="20"/>
        <v>2340165</v>
      </c>
      <c r="D149" s="193">
        <f t="shared" si="19"/>
        <v>2340165</v>
      </c>
      <c r="E149" s="193"/>
      <c r="F149" s="193"/>
      <c r="G149" s="193"/>
      <c r="H149" s="193">
        <v>2340165</v>
      </c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212"/>
      <c r="AD149" s="193"/>
      <c r="AE149" s="193"/>
      <c r="AF149" s="231"/>
    </row>
    <row r="150" spans="1:32" s="232" customFormat="1">
      <c r="A150" s="209" t="s">
        <v>577</v>
      </c>
      <c r="B150" s="210" t="s">
        <v>270</v>
      </c>
      <c r="C150" s="193">
        <f t="shared" si="20"/>
        <v>1845900</v>
      </c>
      <c r="D150" s="193"/>
      <c r="E150" s="193"/>
      <c r="F150" s="193"/>
      <c r="G150" s="193"/>
      <c r="H150" s="193"/>
      <c r="I150" s="193"/>
      <c r="J150" s="193"/>
      <c r="K150" s="193"/>
      <c r="L150" s="193"/>
      <c r="M150" s="193">
        <v>642</v>
      </c>
      <c r="N150" s="193">
        <v>995100</v>
      </c>
      <c r="O150" s="193"/>
      <c r="P150" s="193"/>
      <c r="Q150" s="193">
        <v>720</v>
      </c>
      <c r="R150" s="193">
        <v>748800</v>
      </c>
      <c r="S150" s="193">
        <v>120</v>
      </c>
      <c r="T150" s="193">
        <v>102000</v>
      </c>
      <c r="U150" s="193"/>
      <c r="V150" s="193"/>
      <c r="W150" s="193"/>
      <c r="X150" s="193"/>
      <c r="Y150" s="193"/>
      <c r="Z150" s="193"/>
      <c r="AA150" s="193"/>
      <c r="AB150" s="193"/>
      <c r="AC150" s="212"/>
      <c r="AD150" s="193"/>
      <c r="AE150" s="193"/>
      <c r="AF150" s="231"/>
    </row>
    <row r="151" spans="1:32" s="232" customFormat="1">
      <c r="A151" s="209" t="s">
        <v>578</v>
      </c>
      <c r="B151" s="210" t="s">
        <v>271</v>
      </c>
      <c r="C151" s="193">
        <f t="shared" si="20"/>
        <v>1119180</v>
      </c>
      <c r="D151" s="193">
        <f t="shared" si="19"/>
        <v>124080</v>
      </c>
      <c r="E151" s="193"/>
      <c r="F151" s="193"/>
      <c r="G151" s="193"/>
      <c r="H151" s="278">
        <v>124080</v>
      </c>
      <c r="I151" s="193"/>
      <c r="J151" s="193"/>
      <c r="K151" s="193"/>
      <c r="L151" s="193"/>
      <c r="M151" s="193">
        <v>642</v>
      </c>
      <c r="N151" s="193">
        <v>995100</v>
      </c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212"/>
      <c r="AD151" s="193"/>
      <c r="AE151" s="193"/>
      <c r="AF151" s="231"/>
    </row>
    <row r="152" spans="1:32" s="232" customFormat="1">
      <c r="A152" s="209" t="s">
        <v>579</v>
      </c>
      <c r="B152" s="210" t="s">
        <v>272</v>
      </c>
      <c r="C152" s="193">
        <f t="shared" si="20"/>
        <v>990450</v>
      </c>
      <c r="D152" s="193"/>
      <c r="E152" s="193"/>
      <c r="F152" s="193"/>
      <c r="G152" s="193"/>
      <c r="H152" s="193"/>
      <c r="I152" s="193"/>
      <c r="J152" s="193"/>
      <c r="K152" s="193"/>
      <c r="L152" s="193"/>
      <c r="M152" s="193">
        <v>639</v>
      </c>
      <c r="N152" s="193">
        <v>990450</v>
      </c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212"/>
      <c r="AD152" s="193"/>
      <c r="AE152" s="193"/>
      <c r="AF152" s="231"/>
    </row>
    <row r="153" spans="1:32" s="232" customFormat="1">
      <c r="A153" s="209" t="s">
        <v>580</v>
      </c>
      <c r="B153" s="210" t="s">
        <v>273</v>
      </c>
      <c r="C153" s="193">
        <f t="shared" si="20"/>
        <v>937532</v>
      </c>
      <c r="D153" s="193">
        <f t="shared" si="19"/>
        <v>937532</v>
      </c>
      <c r="E153" s="193"/>
      <c r="F153" s="193"/>
      <c r="G153" s="193"/>
      <c r="H153" s="193">
        <v>576092</v>
      </c>
      <c r="I153" s="193">
        <v>361440</v>
      </c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212"/>
      <c r="AD153" s="193"/>
      <c r="AE153" s="193"/>
      <c r="AF153" s="231"/>
    </row>
    <row r="154" spans="1:32" s="232" customFormat="1">
      <c r="A154" s="209" t="s">
        <v>581</v>
      </c>
      <c r="B154" s="210" t="s">
        <v>274</v>
      </c>
      <c r="C154" s="193">
        <f t="shared" si="20"/>
        <v>3232662</v>
      </c>
      <c r="D154" s="193">
        <f t="shared" si="19"/>
        <v>401600</v>
      </c>
      <c r="E154" s="193"/>
      <c r="F154" s="193"/>
      <c r="G154" s="193"/>
      <c r="H154" s="193"/>
      <c r="I154" s="193">
        <v>401600</v>
      </c>
      <c r="J154" s="193"/>
      <c r="K154" s="193"/>
      <c r="L154" s="193"/>
      <c r="M154" s="193">
        <v>868</v>
      </c>
      <c r="N154" s="193">
        <v>1386563</v>
      </c>
      <c r="O154" s="193"/>
      <c r="P154" s="193"/>
      <c r="Q154" s="193">
        <v>1743</v>
      </c>
      <c r="R154" s="193">
        <v>1444499</v>
      </c>
      <c r="S154" s="193"/>
      <c r="T154" s="193"/>
      <c r="U154" s="193">
        <v>1</v>
      </c>
      <c r="V154" s="193">
        <v>0</v>
      </c>
      <c r="W154" s="193"/>
      <c r="X154" s="193"/>
      <c r="Y154" s="193"/>
      <c r="Z154" s="193"/>
      <c r="AA154" s="193"/>
      <c r="AB154" s="193"/>
      <c r="AC154" s="212"/>
      <c r="AD154" s="193"/>
      <c r="AE154" s="193"/>
      <c r="AF154" s="231"/>
    </row>
    <row r="155" spans="1:32" s="232" customFormat="1">
      <c r="A155" s="209" t="s">
        <v>582</v>
      </c>
      <c r="B155" s="210" t="s">
        <v>275</v>
      </c>
      <c r="C155" s="193">
        <f t="shared" si="20"/>
        <v>6232542</v>
      </c>
      <c r="D155" s="193">
        <f t="shared" si="19"/>
        <v>799117</v>
      </c>
      <c r="E155" s="193"/>
      <c r="F155" s="193"/>
      <c r="G155" s="193"/>
      <c r="H155" s="193"/>
      <c r="I155" s="193">
        <v>799117</v>
      </c>
      <c r="J155" s="193"/>
      <c r="K155" s="193"/>
      <c r="L155" s="193"/>
      <c r="M155" s="193">
        <v>1803</v>
      </c>
      <c r="N155" s="193">
        <v>2664535</v>
      </c>
      <c r="O155" s="193"/>
      <c r="P155" s="193"/>
      <c r="Q155" s="193">
        <v>2968</v>
      </c>
      <c r="R155" s="193">
        <v>2768890</v>
      </c>
      <c r="S155" s="193"/>
      <c r="T155" s="193"/>
      <c r="U155" s="193">
        <v>1</v>
      </c>
      <c r="V155" s="193">
        <v>0</v>
      </c>
      <c r="W155" s="193"/>
      <c r="X155" s="193"/>
      <c r="Y155" s="193"/>
      <c r="Z155" s="193"/>
      <c r="AA155" s="193"/>
      <c r="AB155" s="193"/>
      <c r="AC155" s="212"/>
      <c r="AD155" s="193"/>
      <c r="AE155" s="193"/>
      <c r="AF155" s="231"/>
    </row>
    <row r="156" spans="1:32" s="232" customFormat="1">
      <c r="A156" s="209" t="s">
        <v>583</v>
      </c>
      <c r="B156" s="210" t="s">
        <v>276</v>
      </c>
      <c r="C156" s="193">
        <f t="shared" si="20"/>
        <v>1861501</v>
      </c>
      <c r="D156" s="193"/>
      <c r="E156" s="193"/>
      <c r="F156" s="193"/>
      <c r="G156" s="193"/>
      <c r="H156" s="193"/>
      <c r="I156" s="193"/>
      <c r="J156" s="193"/>
      <c r="K156" s="193"/>
      <c r="L156" s="193"/>
      <c r="M156" s="193">
        <v>1619</v>
      </c>
      <c r="N156" s="193">
        <v>1861501</v>
      </c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212"/>
      <c r="AD156" s="193"/>
      <c r="AE156" s="193"/>
      <c r="AF156" s="231"/>
    </row>
    <row r="157" spans="1:32" s="232" customFormat="1">
      <c r="A157" s="209" t="s">
        <v>584</v>
      </c>
      <c r="B157" s="210" t="s">
        <v>277</v>
      </c>
      <c r="C157" s="193">
        <f t="shared" si="20"/>
        <v>1289700</v>
      </c>
      <c r="D157" s="193">
        <f t="shared" si="19"/>
        <v>294600</v>
      </c>
      <c r="E157" s="193"/>
      <c r="F157" s="193">
        <v>170520</v>
      </c>
      <c r="G157" s="193">
        <v>124080</v>
      </c>
      <c r="H157" s="193"/>
      <c r="I157" s="193"/>
      <c r="J157" s="193"/>
      <c r="K157" s="193"/>
      <c r="L157" s="193"/>
      <c r="M157" s="193">
        <v>642</v>
      </c>
      <c r="N157" s="193">
        <v>995100</v>
      </c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212"/>
      <c r="AD157" s="193"/>
      <c r="AE157" s="193"/>
      <c r="AF157" s="231"/>
    </row>
    <row r="158" spans="1:32" s="232" customFormat="1">
      <c r="A158" s="209" t="s">
        <v>585</v>
      </c>
      <c r="B158" s="210" t="s">
        <v>278</v>
      </c>
      <c r="C158" s="193">
        <f t="shared" si="20"/>
        <v>2673900</v>
      </c>
      <c r="D158" s="193"/>
      <c r="E158" s="193"/>
      <c r="F158" s="193"/>
      <c r="G158" s="193"/>
      <c r="H158" s="193"/>
      <c r="I158" s="193"/>
      <c r="J158" s="193"/>
      <c r="K158" s="193"/>
      <c r="L158" s="193"/>
      <c r="M158" s="193">
        <v>826</v>
      </c>
      <c r="N158" s="193">
        <v>1280300</v>
      </c>
      <c r="O158" s="193"/>
      <c r="P158" s="193"/>
      <c r="Q158" s="193">
        <v>1340</v>
      </c>
      <c r="R158" s="193">
        <v>1393600</v>
      </c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212"/>
      <c r="AD158" s="193"/>
      <c r="AE158" s="193"/>
      <c r="AF158" s="231"/>
    </row>
    <row r="159" spans="1:32" s="232" customFormat="1">
      <c r="A159" s="209" t="s">
        <v>586</v>
      </c>
      <c r="B159" s="210" t="s">
        <v>279</v>
      </c>
      <c r="C159" s="193">
        <f t="shared" si="20"/>
        <v>460414</v>
      </c>
      <c r="D159" s="193">
        <f t="shared" si="19"/>
        <v>460414</v>
      </c>
      <c r="E159" s="193"/>
      <c r="F159" s="324">
        <v>241557</v>
      </c>
      <c r="G159" s="324">
        <v>218857</v>
      </c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212"/>
      <c r="AD159" s="193"/>
      <c r="AE159" s="193"/>
      <c r="AF159" s="231"/>
    </row>
    <row r="160" spans="1:32" s="232" customFormat="1">
      <c r="A160" s="209" t="s">
        <v>587</v>
      </c>
      <c r="B160" s="210" t="s">
        <v>280</v>
      </c>
      <c r="C160" s="193">
        <f t="shared" si="20"/>
        <v>942805</v>
      </c>
      <c r="D160" s="193">
        <f t="shared" si="19"/>
        <v>942805</v>
      </c>
      <c r="E160" s="193"/>
      <c r="F160" s="193"/>
      <c r="G160" s="193"/>
      <c r="H160" s="193">
        <v>942805</v>
      </c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212"/>
      <c r="AD160" s="193"/>
      <c r="AE160" s="193"/>
      <c r="AF160" s="231"/>
    </row>
    <row r="161" spans="1:32" s="232" customFormat="1">
      <c r="A161" s="213" t="s">
        <v>588</v>
      </c>
      <c r="B161" s="214" t="s">
        <v>281</v>
      </c>
      <c r="C161" s="193">
        <f t="shared" si="20"/>
        <v>1144687</v>
      </c>
      <c r="D161" s="215">
        <f t="shared" si="19"/>
        <v>1144687</v>
      </c>
      <c r="E161" s="215"/>
      <c r="F161" s="215">
        <v>158048</v>
      </c>
      <c r="G161" s="215">
        <v>167363</v>
      </c>
      <c r="H161" s="215">
        <v>539910</v>
      </c>
      <c r="I161" s="215">
        <v>279366</v>
      </c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7"/>
      <c r="AD161" s="215"/>
      <c r="AE161" s="215"/>
      <c r="AF161" s="231"/>
    </row>
    <row r="162" spans="1:32" s="232" customFormat="1">
      <c r="A162" s="779" t="s">
        <v>79</v>
      </c>
      <c r="B162" s="779"/>
      <c r="C162" s="218">
        <f>SUM(C148:C161)</f>
        <v>25300066</v>
      </c>
      <c r="D162" s="218">
        <f t="shared" ref="D162:V162" si="21">SUM(D148:D161)</f>
        <v>7673628</v>
      </c>
      <c r="E162" s="218">
        <f t="shared" si="21"/>
        <v>228628</v>
      </c>
      <c r="F162" s="218">
        <f t="shared" si="21"/>
        <v>570125</v>
      </c>
      <c r="G162" s="218">
        <f t="shared" si="21"/>
        <v>510300</v>
      </c>
      <c r="H162" s="218">
        <f t="shared" si="21"/>
        <v>4523052</v>
      </c>
      <c r="I162" s="218">
        <f t="shared" si="21"/>
        <v>1841523</v>
      </c>
      <c r="J162" s="218"/>
      <c r="K162" s="218"/>
      <c r="L162" s="218"/>
      <c r="M162" s="218">
        <f t="shared" si="21"/>
        <v>7681</v>
      </c>
      <c r="N162" s="218">
        <f t="shared" si="21"/>
        <v>11168649</v>
      </c>
      <c r="O162" s="218"/>
      <c r="P162" s="218"/>
      <c r="Q162" s="218">
        <f t="shared" si="21"/>
        <v>6771</v>
      </c>
      <c r="R162" s="218">
        <f t="shared" si="21"/>
        <v>6355789</v>
      </c>
      <c r="S162" s="218">
        <f t="shared" si="21"/>
        <v>120</v>
      </c>
      <c r="T162" s="218">
        <f t="shared" si="21"/>
        <v>102000</v>
      </c>
      <c r="U162" s="218">
        <f t="shared" si="21"/>
        <v>2</v>
      </c>
      <c r="V162" s="218">
        <f t="shared" si="21"/>
        <v>0</v>
      </c>
      <c r="W162" s="218"/>
      <c r="X162" s="218"/>
      <c r="Y162" s="218"/>
      <c r="Z162" s="218"/>
      <c r="AA162" s="218"/>
      <c r="AB162" s="218"/>
      <c r="AC162" s="219"/>
      <c r="AD162" s="218"/>
      <c r="AE162" s="218"/>
      <c r="AF162" s="231"/>
    </row>
    <row r="163" spans="1:32" s="73" customFormat="1">
      <c r="A163" s="173" t="s">
        <v>36</v>
      </c>
      <c r="B163" s="169"/>
      <c r="C163" s="170"/>
      <c r="D163" s="170"/>
      <c r="E163" s="170"/>
      <c r="F163" s="170"/>
      <c r="G163" s="170"/>
      <c r="H163" s="170"/>
      <c r="I163" s="170"/>
      <c r="J163" s="170"/>
      <c r="K163" s="169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65"/>
      <c r="AD163" s="170"/>
      <c r="AE163" s="171"/>
      <c r="AF163" s="187"/>
    </row>
    <row r="164" spans="1:32">
      <c r="A164" s="124" t="s">
        <v>589</v>
      </c>
      <c r="B164" s="137" t="s">
        <v>282</v>
      </c>
      <c r="C164" s="191">
        <f t="shared" ref="C164:C173" si="22">D164+L164+N164+P164+R164+T164+V164+AC164</f>
        <v>937275</v>
      </c>
      <c r="D164" s="194">
        <v>188068</v>
      </c>
      <c r="E164" s="138"/>
      <c r="F164" s="138"/>
      <c r="G164" s="339">
        <v>142151</v>
      </c>
      <c r="H164" s="138"/>
      <c r="I164" s="138"/>
      <c r="J164" s="138"/>
      <c r="K164" s="87"/>
      <c r="L164" s="87"/>
      <c r="M164" s="139">
        <v>423</v>
      </c>
      <c r="N164" s="195">
        <v>676173</v>
      </c>
      <c r="O164" s="139"/>
      <c r="P164" s="139"/>
      <c r="Q164" s="139"/>
      <c r="R164" s="139"/>
      <c r="S164" s="139">
        <v>53</v>
      </c>
      <c r="T164" s="195">
        <v>73034</v>
      </c>
      <c r="U164" s="87"/>
      <c r="V164" s="87"/>
      <c r="W164" s="87"/>
      <c r="X164" s="87"/>
      <c r="Y164" s="87"/>
      <c r="Z164" s="87"/>
      <c r="AA164" s="87"/>
      <c r="AB164" s="87"/>
      <c r="AC164" s="86"/>
      <c r="AD164" s="87"/>
      <c r="AE164" s="87"/>
      <c r="AF164" s="186"/>
    </row>
    <row r="165" spans="1:32">
      <c r="A165" s="48" t="s">
        <v>590</v>
      </c>
      <c r="B165" s="59" t="s">
        <v>283</v>
      </c>
      <c r="C165" s="49">
        <f t="shared" si="22"/>
        <v>1109571</v>
      </c>
      <c r="D165" s="49">
        <f t="shared" si="19"/>
        <v>252382</v>
      </c>
      <c r="E165" s="63">
        <v>163487</v>
      </c>
      <c r="F165" s="63"/>
      <c r="G165" s="340">
        <v>88895</v>
      </c>
      <c r="H165" s="63"/>
      <c r="I165" s="63"/>
      <c r="J165" s="63"/>
      <c r="K165" s="49"/>
      <c r="L165" s="49"/>
      <c r="M165" s="64">
        <v>477</v>
      </c>
      <c r="N165" s="64">
        <v>762492</v>
      </c>
      <c r="O165" s="64"/>
      <c r="P165" s="64"/>
      <c r="Q165" s="64"/>
      <c r="R165" s="64"/>
      <c r="S165" s="64">
        <v>67</v>
      </c>
      <c r="T165" s="64">
        <v>94697</v>
      </c>
      <c r="U165" s="49"/>
      <c r="V165" s="49"/>
      <c r="W165" s="49"/>
      <c r="X165" s="49"/>
      <c r="Y165" s="49"/>
      <c r="Z165" s="49"/>
      <c r="AA165" s="49"/>
      <c r="AB165" s="49"/>
      <c r="AC165" s="56"/>
      <c r="AD165" s="49"/>
      <c r="AE165" s="49"/>
      <c r="AF165" s="186"/>
    </row>
    <row r="166" spans="1:32">
      <c r="A166" s="48" t="s">
        <v>591</v>
      </c>
      <c r="B166" s="59" t="s">
        <v>284</v>
      </c>
      <c r="C166" s="49">
        <f t="shared" si="22"/>
        <v>1755288</v>
      </c>
      <c r="D166" s="49">
        <f t="shared" si="19"/>
        <v>773081</v>
      </c>
      <c r="E166" s="63">
        <v>156736</v>
      </c>
      <c r="F166" s="63"/>
      <c r="G166" s="340">
        <v>150837</v>
      </c>
      <c r="H166" s="63"/>
      <c r="I166" s="340">
        <v>465508</v>
      </c>
      <c r="J166" s="63"/>
      <c r="K166" s="49"/>
      <c r="L166" s="49"/>
      <c r="M166" s="64">
        <v>555</v>
      </c>
      <c r="N166" s="64">
        <v>887176</v>
      </c>
      <c r="O166" s="64"/>
      <c r="P166" s="64"/>
      <c r="Q166" s="64"/>
      <c r="R166" s="64"/>
      <c r="S166" s="64">
        <v>106.7</v>
      </c>
      <c r="T166" s="64">
        <v>95031</v>
      </c>
      <c r="U166" s="49"/>
      <c r="V166" s="49"/>
      <c r="W166" s="49"/>
      <c r="X166" s="49"/>
      <c r="Y166" s="49"/>
      <c r="Z166" s="49"/>
      <c r="AA166" s="49"/>
      <c r="AB166" s="49"/>
      <c r="AC166" s="56"/>
      <c r="AD166" s="49"/>
      <c r="AE166" s="49"/>
      <c r="AF166" s="186"/>
    </row>
    <row r="167" spans="1:32">
      <c r="A167" s="48" t="s">
        <v>592</v>
      </c>
      <c r="B167" s="59" t="s">
        <v>285</v>
      </c>
      <c r="C167" s="49">
        <f t="shared" si="22"/>
        <v>1784777</v>
      </c>
      <c r="D167" s="49">
        <f t="shared" si="19"/>
        <v>438057</v>
      </c>
      <c r="E167" s="63">
        <v>180802</v>
      </c>
      <c r="F167" s="63"/>
      <c r="G167" s="340">
        <v>28835</v>
      </c>
      <c r="H167" s="63"/>
      <c r="I167" s="340">
        <v>228420</v>
      </c>
      <c r="J167" s="63"/>
      <c r="K167" s="49"/>
      <c r="L167" s="49"/>
      <c r="M167" s="64"/>
      <c r="N167" s="64"/>
      <c r="O167" s="64"/>
      <c r="P167" s="64"/>
      <c r="Q167" s="280">
        <v>1223</v>
      </c>
      <c r="R167" s="280">
        <v>1271920</v>
      </c>
      <c r="S167" s="280">
        <v>88</v>
      </c>
      <c r="T167" s="280">
        <v>74800</v>
      </c>
      <c r="U167" s="49"/>
      <c r="V167" s="49"/>
      <c r="W167" s="49"/>
      <c r="X167" s="49"/>
      <c r="Y167" s="49"/>
      <c r="Z167" s="49"/>
      <c r="AA167" s="49"/>
      <c r="AB167" s="49"/>
      <c r="AC167" s="56"/>
      <c r="AD167" s="49"/>
      <c r="AE167" s="49"/>
      <c r="AF167" s="186"/>
    </row>
    <row r="168" spans="1:32">
      <c r="A168" s="48" t="s">
        <v>593</v>
      </c>
      <c r="B168" s="59" t="s">
        <v>286</v>
      </c>
      <c r="C168" s="49">
        <f t="shared" si="22"/>
        <v>1718265</v>
      </c>
      <c r="D168" s="49">
        <f t="shared" si="19"/>
        <v>342953</v>
      </c>
      <c r="E168" s="63">
        <v>180802</v>
      </c>
      <c r="F168" s="63"/>
      <c r="G168" s="340">
        <v>11936</v>
      </c>
      <c r="H168" s="63"/>
      <c r="I168" s="340">
        <v>150215</v>
      </c>
      <c r="J168" s="63"/>
      <c r="K168" s="49"/>
      <c r="L168" s="49"/>
      <c r="M168" s="64"/>
      <c r="N168" s="64"/>
      <c r="O168" s="64"/>
      <c r="P168" s="64"/>
      <c r="Q168" s="64">
        <v>1223</v>
      </c>
      <c r="R168" s="64">
        <v>1271920</v>
      </c>
      <c r="S168" s="64">
        <v>84</v>
      </c>
      <c r="T168" s="64">
        <v>103392</v>
      </c>
      <c r="U168" s="49"/>
      <c r="V168" s="49"/>
      <c r="W168" s="49"/>
      <c r="X168" s="49"/>
      <c r="Y168" s="49"/>
      <c r="Z168" s="49"/>
      <c r="AA168" s="49"/>
      <c r="AB168" s="49"/>
      <c r="AC168" s="56"/>
      <c r="AD168" s="49"/>
      <c r="AE168" s="49"/>
      <c r="AF168" s="186"/>
    </row>
    <row r="169" spans="1:32">
      <c r="A169" s="48" t="s">
        <v>594</v>
      </c>
      <c r="B169" s="59" t="s">
        <v>287</v>
      </c>
      <c r="C169" s="49">
        <f t="shared" si="22"/>
        <v>1667762</v>
      </c>
      <c r="D169" s="49"/>
      <c r="E169" s="63"/>
      <c r="F169" s="63"/>
      <c r="G169" s="63"/>
      <c r="H169" s="63"/>
      <c r="I169" s="63"/>
      <c r="J169" s="63"/>
      <c r="K169" s="49"/>
      <c r="L169" s="49"/>
      <c r="M169" s="64">
        <v>315.8</v>
      </c>
      <c r="N169" s="64">
        <v>504811</v>
      </c>
      <c r="O169" s="64"/>
      <c r="P169" s="64"/>
      <c r="Q169" s="64">
        <v>402</v>
      </c>
      <c r="R169" s="64">
        <v>1106936</v>
      </c>
      <c r="S169" s="64">
        <v>63.9</v>
      </c>
      <c r="T169" s="64">
        <v>56015</v>
      </c>
      <c r="U169" s="49"/>
      <c r="V169" s="49"/>
      <c r="W169" s="49"/>
      <c r="X169" s="49"/>
      <c r="Y169" s="49"/>
      <c r="Z169" s="49"/>
      <c r="AA169" s="49"/>
      <c r="AB169" s="49"/>
      <c r="AC169" s="56"/>
      <c r="AD169" s="49"/>
      <c r="AE169" s="49"/>
      <c r="AF169" s="186"/>
    </row>
    <row r="170" spans="1:32">
      <c r="A170" s="48" t="s">
        <v>595</v>
      </c>
      <c r="B170" s="59" t="s">
        <v>288</v>
      </c>
      <c r="C170" s="49">
        <f t="shared" si="22"/>
        <v>1629387</v>
      </c>
      <c r="D170" s="49"/>
      <c r="E170" s="63"/>
      <c r="F170" s="63"/>
      <c r="G170" s="63"/>
      <c r="H170" s="63"/>
      <c r="I170" s="63"/>
      <c r="J170" s="63"/>
      <c r="K170" s="49"/>
      <c r="L170" s="49"/>
      <c r="M170" s="64">
        <v>685</v>
      </c>
      <c r="N170" s="64">
        <v>1094983</v>
      </c>
      <c r="O170" s="64"/>
      <c r="P170" s="64"/>
      <c r="Q170" s="64">
        <v>439</v>
      </c>
      <c r="R170" s="64">
        <v>470850</v>
      </c>
      <c r="S170" s="64">
        <v>72.5</v>
      </c>
      <c r="T170" s="64">
        <v>63554</v>
      </c>
      <c r="U170" s="49"/>
      <c r="V170" s="49"/>
      <c r="W170" s="49"/>
      <c r="X170" s="49"/>
      <c r="Y170" s="49"/>
      <c r="Z170" s="49"/>
      <c r="AA170" s="49"/>
      <c r="AB170" s="49"/>
      <c r="AC170" s="56"/>
      <c r="AD170" s="49"/>
      <c r="AE170" s="49"/>
      <c r="AF170" s="186"/>
    </row>
    <row r="171" spans="1:32">
      <c r="A171" s="48" t="s">
        <v>596</v>
      </c>
      <c r="B171" s="59" t="s">
        <v>289</v>
      </c>
      <c r="C171" s="49">
        <f t="shared" si="22"/>
        <v>391262</v>
      </c>
      <c r="D171" s="49">
        <f t="shared" si="19"/>
        <v>391262</v>
      </c>
      <c r="E171" s="63">
        <v>85922</v>
      </c>
      <c r="F171" s="63">
        <v>156822</v>
      </c>
      <c r="G171" s="63">
        <v>148518</v>
      </c>
      <c r="H171" s="63"/>
      <c r="I171" s="63"/>
      <c r="J171" s="63"/>
      <c r="K171" s="49"/>
      <c r="L171" s="49"/>
      <c r="M171" s="64"/>
      <c r="N171" s="64"/>
      <c r="O171" s="64"/>
      <c r="P171" s="64"/>
      <c r="Q171" s="64"/>
      <c r="R171" s="64"/>
      <c r="S171" s="64"/>
      <c r="T171" s="64"/>
      <c r="U171" s="49"/>
      <c r="V171" s="49"/>
      <c r="W171" s="49"/>
      <c r="X171" s="49"/>
      <c r="Y171" s="49"/>
      <c r="Z171" s="49"/>
      <c r="AA171" s="49"/>
      <c r="AB171" s="49"/>
      <c r="AC171" s="56"/>
      <c r="AD171" s="49"/>
      <c r="AE171" s="49"/>
      <c r="AF171" s="186"/>
    </row>
    <row r="172" spans="1:32">
      <c r="A172" s="48" t="s">
        <v>597</v>
      </c>
      <c r="B172" s="59" t="s">
        <v>290</v>
      </c>
      <c r="C172" s="49">
        <f t="shared" si="22"/>
        <v>391262</v>
      </c>
      <c r="D172" s="49">
        <f t="shared" si="19"/>
        <v>391262</v>
      </c>
      <c r="E172" s="63">
        <v>85922</v>
      </c>
      <c r="F172" s="63">
        <v>156822</v>
      </c>
      <c r="G172" s="63">
        <v>148518</v>
      </c>
      <c r="H172" s="63"/>
      <c r="I172" s="63"/>
      <c r="J172" s="63"/>
      <c r="K172" s="49"/>
      <c r="L172" s="49"/>
      <c r="M172" s="64"/>
      <c r="N172" s="64"/>
      <c r="O172" s="64"/>
      <c r="P172" s="64"/>
      <c r="Q172" s="64"/>
      <c r="R172" s="64"/>
      <c r="S172" s="64"/>
      <c r="T172" s="64"/>
      <c r="U172" s="49"/>
      <c r="V172" s="49"/>
      <c r="W172" s="49"/>
      <c r="X172" s="49"/>
      <c r="Y172" s="49"/>
      <c r="Z172" s="49"/>
      <c r="AA172" s="49"/>
      <c r="AB172" s="49"/>
      <c r="AC172" s="56"/>
      <c r="AD172" s="49"/>
      <c r="AE172" s="49"/>
      <c r="AF172" s="186"/>
    </row>
    <row r="173" spans="1:32">
      <c r="A173" s="96" t="s">
        <v>598</v>
      </c>
      <c r="B173" s="111" t="s">
        <v>291</v>
      </c>
      <c r="C173" s="49">
        <f t="shared" si="22"/>
        <v>2482126</v>
      </c>
      <c r="D173" s="98">
        <f t="shared" si="19"/>
        <v>602453</v>
      </c>
      <c r="E173" s="112">
        <v>96046</v>
      </c>
      <c r="F173" s="112">
        <v>156822</v>
      </c>
      <c r="G173" s="112"/>
      <c r="H173" s="112">
        <v>349585</v>
      </c>
      <c r="I173" s="112"/>
      <c r="J173" s="112"/>
      <c r="K173" s="98"/>
      <c r="L173" s="98"/>
      <c r="M173" s="113">
        <v>428</v>
      </c>
      <c r="N173" s="113">
        <v>684165</v>
      </c>
      <c r="O173" s="113"/>
      <c r="P173" s="113"/>
      <c r="Q173" s="113">
        <v>68</v>
      </c>
      <c r="R173" s="113">
        <v>1195508</v>
      </c>
      <c r="S173" s="113"/>
      <c r="T173" s="113"/>
      <c r="U173" s="98"/>
      <c r="V173" s="98"/>
      <c r="W173" s="98"/>
      <c r="X173" s="98"/>
      <c r="Y173" s="98"/>
      <c r="Z173" s="98"/>
      <c r="AA173" s="98"/>
      <c r="AB173" s="98"/>
      <c r="AC173" s="99"/>
      <c r="AD173" s="98"/>
      <c r="AE173" s="98"/>
      <c r="AF173" s="186"/>
    </row>
    <row r="174" spans="1:32" s="73" customFormat="1">
      <c r="A174" s="776" t="s">
        <v>80</v>
      </c>
      <c r="B174" s="776"/>
      <c r="C174" s="50">
        <f>SUM(C164:C173)</f>
        <v>13866975</v>
      </c>
      <c r="D174" s="50">
        <f t="shared" ref="D174:T174" si="23">SUM(D164:D173)</f>
        <v>3379518</v>
      </c>
      <c r="E174" s="50">
        <f t="shared" si="23"/>
        <v>949717</v>
      </c>
      <c r="F174" s="50">
        <f t="shared" si="23"/>
        <v>470466</v>
      </c>
      <c r="G174" s="50">
        <f t="shared" si="23"/>
        <v>719690</v>
      </c>
      <c r="H174" s="50">
        <f t="shared" si="23"/>
        <v>349585</v>
      </c>
      <c r="I174" s="50">
        <f t="shared" si="23"/>
        <v>844143</v>
      </c>
      <c r="J174" s="50"/>
      <c r="K174" s="50"/>
      <c r="L174" s="50"/>
      <c r="M174" s="50">
        <f t="shared" si="23"/>
        <v>2883.8</v>
      </c>
      <c r="N174" s="50">
        <f t="shared" si="23"/>
        <v>4609800</v>
      </c>
      <c r="O174" s="50"/>
      <c r="P174" s="50"/>
      <c r="Q174" s="50">
        <f t="shared" si="23"/>
        <v>3355</v>
      </c>
      <c r="R174" s="50">
        <f t="shared" si="23"/>
        <v>5317134</v>
      </c>
      <c r="S174" s="50">
        <f t="shared" si="23"/>
        <v>535.09999999999991</v>
      </c>
      <c r="T174" s="50">
        <f t="shared" si="23"/>
        <v>560523</v>
      </c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187"/>
    </row>
    <row r="175" spans="1:32" s="73" customFormat="1">
      <c r="A175" s="777" t="s">
        <v>37</v>
      </c>
      <c r="B175" s="778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65"/>
      <c r="AD175" s="170"/>
      <c r="AE175" s="171"/>
      <c r="AF175" s="187"/>
    </row>
    <row r="176" spans="1:32">
      <c r="A176" s="124" t="s">
        <v>599</v>
      </c>
      <c r="B176" s="137" t="s">
        <v>292</v>
      </c>
      <c r="C176" s="49">
        <f t="shared" ref="C176:C181" si="24">D176+L176+N176+P176+R176+T176+V176+AC176</f>
        <v>2407310</v>
      </c>
      <c r="D176" s="313">
        <f t="shared" si="19"/>
        <v>433427</v>
      </c>
      <c r="E176" s="314"/>
      <c r="F176" s="315">
        <v>64576</v>
      </c>
      <c r="G176" s="315">
        <v>70197</v>
      </c>
      <c r="H176" s="315">
        <v>298654</v>
      </c>
      <c r="I176" s="87"/>
      <c r="J176" s="87"/>
      <c r="K176" s="87"/>
      <c r="L176" s="87"/>
      <c r="M176" s="87">
        <v>871</v>
      </c>
      <c r="N176" s="315">
        <v>867614</v>
      </c>
      <c r="O176" s="87"/>
      <c r="P176" s="87"/>
      <c r="Q176" s="87">
        <v>1838</v>
      </c>
      <c r="R176" s="315">
        <v>1106269</v>
      </c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6"/>
      <c r="AD176" s="87"/>
      <c r="AE176" s="87"/>
      <c r="AF176" s="186"/>
    </row>
    <row r="177" spans="1:32">
      <c r="A177" s="48" t="s">
        <v>600</v>
      </c>
      <c r="B177" s="65" t="s">
        <v>293</v>
      </c>
      <c r="C177" s="49">
        <f t="shared" si="24"/>
        <v>1607357</v>
      </c>
      <c r="D177" s="49">
        <f t="shared" si="19"/>
        <v>40281</v>
      </c>
      <c r="E177" s="49"/>
      <c r="F177" s="49"/>
      <c r="G177" s="50">
        <v>40281</v>
      </c>
      <c r="H177" s="49"/>
      <c r="I177" s="49"/>
      <c r="J177" s="49"/>
      <c r="K177" s="49"/>
      <c r="L177" s="49"/>
      <c r="M177" s="49">
        <v>1146</v>
      </c>
      <c r="N177" s="50">
        <v>1488153</v>
      </c>
      <c r="O177" s="49"/>
      <c r="P177" s="49"/>
      <c r="Q177" s="49">
        <v>750</v>
      </c>
      <c r="R177" s="50">
        <v>78923</v>
      </c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56"/>
      <c r="AD177" s="49"/>
      <c r="AE177" s="49"/>
      <c r="AF177" s="186"/>
    </row>
    <row r="178" spans="1:32">
      <c r="A178" s="48" t="s">
        <v>601</v>
      </c>
      <c r="B178" s="59" t="s">
        <v>294</v>
      </c>
      <c r="C178" s="49">
        <f t="shared" si="24"/>
        <v>1548053</v>
      </c>
      <c r="D178" s="49">
        <f t="shared" si="19"/>
        <v>445741</v>
      </c>
      <c r="E178" s="49"/>
      <c r="F178" s="313">
        <v>86677</v>
      </c>
      <c r="G178" s="313">
        <v>86677</v>
      </c>
      <c r="H178" s="313">
        <v>272387</v>
      </c>
      <c r="I178" s="49"/>
      <c r="J178" s="49"/>
      <c r="K178" s="49"/>
      <c r="L178" s="49"/>
      <c r="M178" s="49">
        <v>498</v>
      </c>
      <c r="N178" s="313">
        <v>595633</v>
      </c>
      <c r="O178" s="49"/>
      <c r="P178" s="49"/>
      <c r="Q178" s="49">
        <v>503</v>
      </c>
      <c r="R178" s="313">
        <v>479256</v>
      </c>
      <c r="S178" s="49">
        <v>68</v>
      </c>
      <c r="T178" s="313">
        <v>27423</v>
      </c>
      <c r="U178" s="49"/>
      <c r="V178" s="49"/>
      <c r="W178" s="49"/>
      <c r="X178" s="49"/>
      <c r="Y178" s="49"/>
      <c r="Z178" s="49"/>
      <c r="AA178" s="49"/>
      <c r="AB178" s="49"/>
      <c r="AC178" s="56"/>
      <c r="AD178" s="49"/>
      <c r="AE178" s="49"/>
      <c r="AF178" s="186"/>
    </row>
    <row r="179" spans="1:32">
      <c r="A179" s="48" t="s">
        <v>602</v>
      </c>
      <c r="B179" s="59" t="s">
        <v>295</v>
      </c>
      <c r="C179" s="49">
        <f t="shared" si="24"/>
        <v>618256</v>
      </c>
      <c r="D179" s="49">
        <f t="shared" si="19"/>
        <v>464123</v>
      </c>
      <c r="E179" s="313">
        <v>464123</v>
      </c>
      <c r="F179" s="49"/>
      <c r="G179" s="49"/>
      <c r="H179" s="49"/>
      <c r="I179" s="49"/>
      <c r="J179" s="49"/>
      <c r="K179" s="49"/>
      <c r="L179" s="49"/>
      <c r="M179" s="49"/>
      <c r="N179" s="49"/>
      <c r="O179" s="49">
        <v>684.1</v>
      </c>
      <c r="P179" s="313">
        <v>112332</v>
      </c>
      <c r="Q179" s="49"/>
      <c r="R179" s="49"/>
      <c r="S179" s="49">
        <v>86.1</v>
      </c>
      <c r="T179" s="313">
        <v>41801</v>
      </c>
      <c r="U179" s="49"/>
      <c r="V179" s="49"/>
      <c r="W179" s="49"/>
      <c r="X179" s="49"/>
      <c r="Y179" s="49"/>
      <c r="Z179" s="49"/>
      <c r="AA179" s="49"/>
      <c r="AB179" s="49"/>
      <c r="AC179" s="56"/>
      <c r="AD179" s="49"/>
      <c r="AE179" s="49"/>
      <c r="AF179" s="186"/>
    </row>
    <row r="180" spans="1:32">
      <c r="A180" s="48" t="s">
        <v>603</v>
      </c>
      <c r="B180" s="65" t="s">
        <v>296</v>
      </c>
      <c r="C180" s="191">
        <f t="shared" si="24"/>
        <v>480689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>
        <v>326</v>
      </c>
      <c r="N180" s="292">
        <v>480689</v>
      </c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56"/>
      <c r="AD180" s="49"/>
      <c r="AE180" s="49"/>
      <c r="AF180" s="186"/>
    </row>
    <row r="181" spans="1:32">
      <c r="A181" s="96" t="s">
        <v>604</v>
      </c>
      <c r="B181" s="114" t="s">
        <v>297</v>
      </c>
      <c r="C181" s="49">
        <f t="shared" si="24"/>
        <v>469869</v>
      </c>
      <c r="D181" s="98"/>
      <c r="E181" s="98"/>
      <c r="F181" s="98"/>
      <c r="G181" s="98"/>
      <c r="H181" s="98"/>
      <c r="I181" s="98"/>
      <c r="J181" s="98"/>
      <c r="K181" s="98"/>
      <c r="L181" s="98"/>
      <c r="M181" s="98">
        <v>326</v>
      </c>
      <c r="N181" s="291">
        <v>469869</v>
      </c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9"/>
      <c r="AD181" s="98"/>
      <c r="AE181" s="98"/>
      <c r="AF181" s="186"/>
    </row>
    <row r="182" spans="1:32" s="73" customFormat="1">
      <c r="A182" s="762" t="s">
        <v>81</v>
      </c>
      <c r="B182" s="762"/>
      <c r="C182" s="50">
        <f>SUM(C176:C181)</f>
        <v>7131534</v>
      </c>
      <c r="D182" s="50">
        <f t="shared" ref="D182:T182" si="25">SUM(D176:D181)</f>
        <v>1383572</v>
      </c>
      <c r="E182" s="50">
        <f t="shared" si="25"/>
        <v>464123</v>
      </c>
      <c r="F182" s="50">
        <f t="shared" si="25"/>
        <v>151253</v>
      </c>
      <c r="G182" s="50">
        <f t="shared" si="25"/>
        <v>197155</v>
      </c>
      <c r="H182" s="50">
        <f t="shared" si="25"/>
        <v>571041</v>
      </c>
      <c r="I182" s="50"/>
      <c r="J182" s="50">
        <f t="shared" si="25"/>
        <v>0</v>
      </c>
      <c r="K182" s="50"/>
      <c r="L182" s="50"/>
      <c r="M182" s="50">
        <f t="shared" si="25"/>
        <v>3167</v>
      </c>
      <c r="N182" s="50">
        <f t="shared" si="25"/>
        <v>3901958</v>
      </c>
      <c r="O182" s="50">
        <f t="shared" si="25"/>
        <v>684.1</v>
      </c>
      <c r="P182" s="50">
        <f t="shared" si="25"/>
        <v>112332</v>
      </c>
      <c r="Q182" s="50">
        <f t="shared" si="25"/>
        <v>3091</v>
      </c>
      <c r="R182" s="50">
        <f t="shared" si="25"/>
        <v>1664448</v>
      </c>
      <c r="S182" s="50">
        <f t="shared" si="25"/>
        <v>154.1</v>
      </c>
      <c r="T182" s="50">
        <f t="shared" si="25"/>
        <v>69224</v>
      </c>
      <c r="U182" s="50"/>
      <c r="V182" s="50"/>
      <c r="W182" s="50"/>
      <c r="X182" s="50"/>
      <c r="Y182" s="50"/>
      <c r="Z182" s="50"/>
      <c r="AA182" s="50"/>
      <c r="AB182" s="50"/>
      <c r="AC182" s="93"/>
      <c r="AD182" s="50"/>
      <c r="AE182" s="50"/>
      <c r="AF182" s="187"/>
    </row>
    <row r="183" spans="1:32" s="234" customFormat="1">
      <c r="A183" s="774" t="s">
        <v>70</v>
      </c>
      <c r="B183" s="775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01"/>
      <c r="AD183" s="237"/>
      <c r="AE183" s="238"/>
      <c r="AF183" s="233"/>
    </row>
    <row r="184" spans="1:32" s="232" customFormat="1">
      <c r="A184" s="205" t="s">
        <v>605</v>
      </c>
      <c r="B184" s="206" t="s">
        <v>511</v>
      </c>
      <c r="C184" s="193">
        <f t="shared" ref="C184:C190" si="26">D184+L184+N184+P184+R184+T184+V184+AC184</f>
        <v>25152</v>
      </c>
      <c r="D184" s="207">
        <f t="shared" si="19"/>
        <v>0</v>
      </c>
      <c r="E184" s="207"/>
      <c r="F184" s="207"/>
      <c r="G184" s="207"/>
      <c r="H184" s="207"/>
      <c r="I184" s="207"/>
      <c r="J184" s="207"/>
      <c r="K184" s="246"/>
      <c r="L184" s="207"/>
      <c r="M184" s="207">
        <v>1752</v>
      </c>
      <c r="N184" s="207">
        <v>0</v>
      </c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8">
        <f t="shared" ref="AC184:AC191" si="27">SUM(AD184:AE184)</f>
        <v>25152</v>
      </c>
      <c r="AD184" s="207">
        <v>25152</v>
      </c>
      <c r="AE184" s="207"/>
      <c r="AF184" s="231"/>
    </row>
    <row r="185" spans="1:32" s="232" customFormat="1">
      <c r="A185" s="209" t="s">
        <v>606</v>
      </c>
      <c r="B185" s="210" t="s">
        <v>512</v>
      </c>
      <c r="C185" s="193">
        <f t="shared" si="26"/>
        <v>8998</v>
      </c>
      <c r="D185" s="193">
        <f t="shared" si="19"/>
        <v>0</v>
      </c>
      <c r="E185" s="193"/>
      <c r="F185" s="193">
        <v>0</v>
      </c>
      <c r="G185" s="193">
        <v>0</v>
      </c>
      <c r="H185" s="193"/>
      <c r="I185" s="193">
        <v>0</v>
      </c>
      <c r="J185" s="193"/>
      <c r="K185" s="247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212">
        <f t="shared" si="27"/>
        <v>8998</v>
      </c>
      <c r="AD185" s="193">
        <v>8998</v>
      </c>
      <c r="AE185" s="193"/>
      <c r="AF185" s="231"/>
    </row>
    <row r="186" spans="1:32" s="232" customFormat="1">
      <c r="A186" s="209" t="s">
        <v>607</v>
      </c>
      <c r="B186" s="210" t="s">
        <v>513</v>
      </c>
      <c r="C186" s="193">
        <f t="shared" si="26"/>
        <v>8686</v>
      </c>
      <c r="D186" s="193">
        <f t="shared" si="19"/>
        <v>0</v>
      </c>
      <c r="E186" s="193"/>
      <c r="F186" s="193">
        <v>0</v>
      </c>
      <c r="G186" s="193">
        <v>0</v>
      </c>
      <c r="H186" s="193"/>
      <c r="I186" s="193">
        <v>0</v>
      </c>
      <c r="J186" s="193"/>
      <c r="K186" s="247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  <c r="AC186" s="212">
        <f t="shared" si="27"/>
        <v>8686</v>
      </c>
      <c r="AD186" s="193">
        <v>8686</v>
      </c>
      <c r="AE186" s="193"/>
      <c r="AF186" s="231"/>
    </row>
    <row r="187" spans="1:32" s="232" customFormat="1">
      <c r="A187" s="209" t="s">
        <v>608</v>
      </c>
      <c r="B187" s="210" t="s">
        <v>514</v>
      </c>
      <c r="C187" s="193">
        <f t="shared" si="26"/>
        <v>8283</v>
      </c>
      <c r="D187" s="193">
        <f t="shared" si="19"/>
        <v>0</v>
      </c>
      <c r="E187" s="193"/>
      <c r="F187" s="193">
        <v>0</v>
      </c>
      <c r="G187" s="193">
        <v>0</v>
      </c>
      <c r="H187" s="193"/>
      <c r="I187" s="193">
        <v>0</v>
      </c>
      <c r="J187" s="193"/>
      <c r="K187" s="247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212">
        <f t="shared" si="27"/>
        <v>8283</v>
      </c>
      <c r="AD187" s="193">
        <v>8283</v>
      </c>
      <c r="AE187" s="193"/>
      <c r="AF187" s="231"/>
    </row>
    <row r="188" spans="1:32" s="232" customFormat="1">
      <c r="A188" s="209" t="s">
        <v>609</v>
      </c>
      <c r="B188" s="210" t="s">
        <v>515</v>
      </c>
      <c r="C188" s="193">
        <f t="shared" si="26"/>
        <v>5353</v>
      </c>
      <c r="D188" s="193">
        <f t="shared" si="19"/>
        <v>0</v>
      </c>
      <c r="E188" s="193"/>
      <c r="F188" s="193">
        <v>0</v>
      </c>
      <c r="G188" s="193">
        <v>0</v>
      </c>
      <c r="H188" s="193"/>
      <c r="I188" s="193">
        <v>0</v>
      </c>
      <c r="J188" s="193"/>
      <c r="K188" s="247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212">
        <f t="shared" si="27"/>
        <v>5353</v>
      </c>
      <c r="AD188" s="193">
        <v>5353</v>
      </c>
      <c r="AE188" s="193"/>
      <c r="AF188" s="231"/>
    </row>
    <row r="189" spans="1:32" s="232" customFormat="1">
      <c r="A189" s="209" t="s">
        <v>610</v>
      </c>
      <c r="B189" s="210" t="s">
        <v>516</v>
      </c>
      <c r="C189" s="193">
        <f t="shared" si="26"/>
        <v>9859</v>
      </c>
      <c r="D189" s="193">
        <f t="shared" si="19"/>
        <v>0</v>
      </c>
      <c r="E189" s="193"/>
      <c r="F189" s="193">
        <v>0</v>
      </c>
      <c r="G189" s="193">
        <v>0</v>
      </c>
      <c r="H189" s="193">
        <v>0</v>
      </c>
      <c r="I189" s="193">
        <v>0</v>
      </c>
      <c r="J189" s="193"/>
      <c r="K189" s="247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212">
        <f t="shared" si="27"/>
        <v>9859</v>
      </c>
      <c r="AD189" s="193">
        <v>9859</v>
      </c>
      <c r="AE189" s="193"/>
      <c r="AF189" s="231"/>
    </row>
    <row r="190" spans="1:32" s="232" customFormat="1">
      <c r="A190" s="213" t="s">
        <v>611</v>
      </c>
      <c r="B190" s="214" t="s">
        <v>517</v>
      </c>
      <c r="C190" s="193">
        <f t="shared" si="26"/>
        <v>12299</v>
      </c>
      <c r="D190" s="215">
        <f t="shared" si="19"/>
        <v>0</v>
      </c>
      <c r="E190" s="215">
        <v>0</v>
      </c>
      <c r="F190" s="215">
        <v>0</v>
      </c>
      <c r="G190" s="215">
        <v>0</v>
      </c>
      <c r="H190" s="215">
        <v>0</v>
      </c>
      <c r="I190" s="215"/>
      <c r="J190" s="215"/>
      <c r="K190" s="248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7">
        <f t="shared" si="27"/>
        <v>12299</v>
      </c>
      <c r="AD190" s="215">
        <v>12299</v>
      </c>
      <c r="AE190" s="215"/>
      <c r="AF190" s="231"/>
    </row>
    <row r="191" spans="1:32" s="234" customFormat="1">
      <c r="A191" s="771" t="s">
        <v>82</v>
      </c>
      <c r="B191" s="771"/>
      <c r="C191" s="218">
        <f>SUM(C184:C190)</f>
        <v>78630</v>
      </c>
      <c r="D191" s="218">
        <f t="shared" si="19"/>
        <v>0</v>
      </c>
      <c r="E191" s="218">
        <f t="shared" ref="E191:M191" si="28">SUM(E184:E190)</f>
        <v>0</v>
      </c>
      <c r="F191" s="218">
        <f t="shared" si="28"/>
        <v>0</v>
      </c>
      <c r="G191" s="218">
        <f t="shared" si="28"/>
        <v>0</v>
      </c>
      <c r="H191" s="218">
        <f t="shared" si="28"/>
        <v>0</v>
      </c>
      <c r="I191" s="218">
        <f t="shared" si="28"/>
        <v>0</v>
      </c>
      <c r="J191" s="218">
        <f t="shared" si="28"/>
        <v>0</v>
      </c>
      <c r="K191" s="218"/>
      <c r="L191" s="218"/>
      <c r="M191" s="218">
        <f t="shared" si="28"/>
        <v>1752</v>
      </c>
      <c r="N191" s="218">
        <f>SUM(N184:N190)</f>
        <v>0</v>
      </c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9">
        <f t="shared" si="27"/>
        <v>78630</v>
      </c>
      <c r="AD191" s="218">
        <f>SUM(AD184:AD190)</f>
        <v>78630</v>
      </c>
      <c r="AE191" s="218"/>
      <c r="AF191" s="233"/>
    </row>
    <row r="192" spans="1:32" s="234" customFormat="1">
      <c r="A192" s="774" t="s">
        <v>38</v>
      </c>
      <c r="B192" s="775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  <c r="AC192" s="201"/>
      <c r="AD192" s="237"/>
      <c r="AE192" s="238"/>
      <c r="AF192" s="233"/>
    </row>
    <row r="193" spans="1:66" s="232" customFormat="1">
      <c r="A193" s="205" t="s">
        <v>612</v>
      </c>
      <c r="B193" s="249" t="s">
        <v>299</v>
      </c>
      <c r="C193" s="193">
        <f t="shared" ref="C193:C194" si="29">D193+L193+N193+P193+R193+T193+V193+AC193</f>
        <v>3341989</v>
      </c>
      <c r="D193" s="207">
        <f t="shared" si="19"/>
        <v>3341989</v>
      </c>
      <c r="E193" s="207"/>
      <c r="F193" s="207">
        <v>884510</v>
      </c>
      <c r="G193" s="207">
        <v>869989</v>
      </c>
      <c r="H193" s="207">
        <v>1587490</v>
      </c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  <c r="AB193" s="207"/>
      <c r="AC193" s="208"/>
      <c r="AD193" s="207"/>
      <c r="AE193" s="207"/>
      <c r="AF193" s="231"/>
    </row>
    <row r="194" spans="1:66" s="232" customFormat="1">
      <c r="A194" s="213" t="s">
        <v>613</v>
      </c>
      <c r="B194" s="250" t="s">
        <v>975</v>
      </c>
      <c r="C194" s="193">
        <f t="shared" si="29"/>
        <v>327228</v>
      </c>
      <c r="D194" s="215"/>
      <c r="E194" s="215"/>
      <c r="F194" s="215"/>
      <c r="G194" s="215"/>
      <c r="H194" s="215"/>
      <c r="I194" s="215"/>
      <c r="J194" s="215"/>
      <c r="K194" s="215"/>
      <c r="L194" s="215"/>
      <c r="M194" s="215">
        <v>303</v>
      </c>
      <c r="N194" s="216">
        <v>327228</v>
      </c>
      <c r="O194" s="215"/>
      <c r="P194" s="215"/>
      <c r="Q194" s="215"/>
      <c r="R194" s="215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7"/>
      <c r="AD194" s="215"/>
      <c r="AE194" s="215"/>
      <c r="AF194" s="231"/>
    </row>
    <row r="195" spans="1:66" s="234" customFormat="1">
      <c r="A195" s="771" t="s">
        <v>83</v>
      </c>
      <c r="B195" s="771"/>
      <c r="C195" s="218">
        <f>SUM(C193:C194)</f>
        <v>3669217</v>
      </c>
      <c r="D195" s="218">
        <f t="shared" ref="D195:N195" si="30">SUM(D193:D194)</f>
        <v>3341989</v>
      </c>
      <c r="E195" s="218"/>
      <c r="F195" s="218">
        <f t="shared" si="30"/>
        <v>884510</v>
      </c>
      <c r="G195" s="218">
        <f t="shared" si="30"/>
        <v>869989</v>
      </c>
      <c r="H195" s="218">
        <f t="shared" si="30"/>
        <v>1587490</v>
      </c>
      <c r="I195" s="218"/>
      <c r="J195" s="218"/>
      <c r="K195" s="218"/>
      <c r="L195" s="218"/>
      <c r="M195" s="218">
        <f t="shared" si="30"/>
        <v>303</v>
      </c>
      <c r="N195" s="218">
        <f t="shared" si="30"/>
        <v>327228</v>
      </c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9"/>
      <c r="AD195" s="218"/>
      <c r="AE195" s="218"/>
      <c r="AF195" s="233"/>
    </row>
    <row r="196" spans="1:66" s="234" customFormat="1">
      <c r="A196" s="198" t="s">
        <v>39</v>
      </c>
      <c r="B196" s="251"/>
      <c r="C196" s="237"/>
      <c r="D196" s="237"/>
      <c r="E196" s="237"/>
      <c r="F196" s="237"/>
      <c r="G196" s="237"/>
      <c r="H196" s="237"/>
      <c r="I196" s="237"/>
      <c r="J196" s="237"/>
      <c r="K196" s="252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7"/>
      <c r="AC196" s="201"/>
      <c r="AD196" s="237"/>
      <c r="AE196" s="238"/>
      <c r="AF196" s="233"/>
    </row>
    <row r="197" spans="1:66" s="232" customFormat="1">
      <c r="A197" s="205" t="s">
        <v>614</v>
      </c>
      <c r="B197" s="249" t="s">
        <v>300</v>
      </c>
      <c r="C197" s="193">
        <f t="shared" ref="C197:C201" si="31">D197+L197+N197+P197+R197+T197+V197+AC197</f>
        <v>1435229</v>
      </c>
      <c r="D197" s="207"/>
      <c r="E197" s="207"/>
      <c r="F197" s="207"/>
      <c r="G197" s="207"/>
      <c r="H197" s="207"/>
      <c r="I197" s="207"/>
      <c r="J197" s="207"/>
      <c r="K197" s="240"/>
      <c r="L197" s="207"/>
      <c r="M197" s="207">
        <v>630</v>
      </c>
      <c r="N197" s="316">
        <v>685264</v>
      </c>
      <c r="O197" s="207"/>
      <c r="P197" s="207"/>
      <c r="Q197" s="207">
        <v>928</v>
      </c>
      <c r="R197" s="316">
        <v>749965</v>
      </c>
      <c r="S197" s="207"/>
      <c r="T197" s="207"/>
      <c r="U197" s="207"/>
      <c r="V197" s="207"/>
      <c r="W197" s="207"/>
      <c r="X197" s="207"/>
      <c r="Y197" s="207"/>
      <c r="Z197" s="207"/>
      <c r="AA197" s="207"/>
      <c r="AB197" s="207"/>
      <c r="AC197" s="208"/>
      <c r="AD197" s="207"/>
      <c r="AE197" s="207"/>
      <c r="AF197" s="231"/>
    </row>
    <row r="198" spans="1:66" s="232" customFormat="1">
      <c r="A198" s="209" t="s">
        <v>615</v>
      </c>
      <c r="B198" s="230" t="s">
        <v>301</v>
      </c>
      <c r="C198" s="193">
        <f t="shared" si="31"/>
        <v>1658272</v>
      </c>
      <c r="D198" s="193"/>
      <c r="E198" s="193"/>
      <c r="F198" s="193"/>
      <c r="G198" s="193"/>
      <c r="H198" s="193"/>
      <c r="I198" s="193"/>
      <c r="J198" s="193"/>
      <c r="K198" s="242"/>
      <c r="L198" s="193"/>
      <c r="M198" s="193">
        <v>1388.7</v>
      </c>
      <c r="N198" s="193">
        <v>1658272</v>
      </c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  <c r="AA198" s="193"/>
      <c r="AB198" s="193"/>
      <c r="AC198" s="212"/>
      <c r="AD198" s="193"/>
      <c r="AE198" s="193"/>
      <c r="AF198" s="231"/>
    </row>
    <row r="199" spans="1:66" s="232" customFormat="1">
      <c r="A199" s="209" t="s">
        <v>616</v>
      </c>
      <c r="B199" s="230" t="s">
        <v>302</v>
      </c>
      <c r="C199" s="193">
        <f t="shared" si="31"/>
        <v>1686852</v>
      </c>
      <c r="D199" s="193"/>
      <c r="E199" s="193"/>
      <c r="F199" s="193"/>
      <c r="G199" s="193"/>
      <c r="H199" s="193"/>
      <c r="I199" s="193"/>
      <c r="J199" s="193"/>
      <c r="K199" s="242"/>
      <c r="L199" s="193"/>
      <c r="M199" s="193">
        <v>1388.7</v>
      </c>
      <c r="N199" s="193">
        <v>1686852</v>
      </c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212"/>
      <c r="AD199" s="193"/>
      <c r="AE199" s="193"/>
      <c r="AF199" s="231"/>
    </row>
    <row r="200" spans="1:66" s="232" customFormat="1">
      <c r="A200" s="209" t="s">
        <v>617</v>
      </c>
      <c r="B200" s="230" t="s">
        <v>303</v>
      </c>
      <c r="C200" s="193">
        <f t="shared" si="31"/>
        <v>753631</v>
      </c>
      <c r="D200" s="193"/>
      <c r="E200" s="193"/>
      <c r="F200" s="193"/>
      <c r="G200" s="193"/>
      <c r="H200" s="193"/>
      <c r="I200" s="193"/>
      <c r="J200" s="193"/>
      <c r="K200" s="242"/>
      <c r="L200" s="193"/>
      <c r="M200" s="193">
        <v>692.1</v>
      </c>
      <c r="N200" s="193">
        <v>753631</v>
      </c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212"/>
      <c r="AD200" s="193"/>
      <c r="AE200" s="193"/>
      <c r="AF200" s="231"/>
    </row>
    <row r="201" spans="1:66" s="232" customFormat="1">
      <c r="A201" s="213" t="s">
        <v>618</v>
      </c>
      <c r="B201" s="250" t="s">
        <v>304</v>
      </c>
      <c r="C201" s="193">
        <f t="shared" si="31"/>
        <v>1800581</v>
      </c>
      <c r="D201" s="215"/>
      <c r="E201" s="215"/>
      <c r="F201" s="215"/>
      <c r="G201" s="215"/>
      <c r="H201" s="215"/>
      <c r="I201" s="215"/>
      <c r="J201" s="215"/>
      <c r="K201" s="244"/>
      <c r="L201" s="215"/>
      <c r="M201" s="215">
        <v>689.58</v>
      </c>
      <c r="N201" s="215">
        <v>766740</v>
      </c>
      <c r="O201" s="215"/>
      <c r="P201" s="215"/>
      <c r="Q201" s="215">
        <v>972.6</v>
      </c>
      <c r="R201" s="215">
        <v>1033841</v>
      </c>
      <c r="S201" s="215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7"/>
      <c r="AD201" s="215"/>
      <c r="AE201" s="215"/>
      <c r="AF201" s="231"/>
    </row>
    <row r="202" spans="1:66" s="234" customFormat="1">
      <c r="A202" s="771" t="s">
        <v>84</v>
      </c>
      <c r="B202" s="771"/>
      <c r="C202" s="218">
        <f>SUM(C197:C201)</f>
        <v>7334565</v>
      </c>
      <c r="D202" s="218"/>
      <c r="E202" s="218"/>
      <c r="F202" s="218"/>
      <c r="G202" s="218"/>
      <c r="H202" s="218"/>
      <c r="I202" s="218"/>
      <c r="J202" s="218"/>
      <c r="K202" s="218"/>
      <c r="L202" s="218"/>
      <c r="M202" s="218">
        <f t="shared" ref="M202:R202" si="32">SUM(M197:M201)</f>
        <v>4789.08</v>
      </c>
      <c r="N202" s="218">
        <f t="shared" si="32"/>
        <v>5550759</v>
      </c>
      <c r="O202" s="218"/>
      <c r="P202" s="218"/>
      <c r="Q202" s="218">
        <f t="shared" si="32"/>
        <v>1900.6</v>
      </c>
      <c r="R202" s="218">
        <f t="shared" si="32"/>
        <v>1783806</v>
      </c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9"/>
      <c r="AD202" s="218"/>
      <c r="AE202" s="218"/>
      <c r="AF202" s="233"/>
    </row>
    <row r="203" spans="1:66" s="73" customFormat="1">
      <c r="A203" s="163" t="s">
        <v>40</v>
      </c>
      <c r="B203" s="172"/>
      <c r="C203" s="170"/>
      <c r="D203" s="170"/>
      <c r="E203" s="170"/>
      <c r="F203" s="170"/>
      <c r="G203" s="170"/>
      <c r="H203" s="170"/>
      <c r="I203" s="170"/>
      <c r="J203" s="170"/>
      <c r="K203" s="172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65"/>
      <c r="AD203" s="170"/>
      <c r="AE203" s="171"/>
      <c r="AF203" s="187"/>
    </row>
    <row r="204" spans="1:66">
      <c r="A204" s="302" t="s">
        <v>619</v>
      </c>
      <c r="B204" s="293" t="s">
        <v>478</v>
      </c>
      <c r="C204" s="191">
        <f>D204+L204+N204+P204+R204+T204+V204+AC204</f>
        <v>3213668</v>
      </c>
      <c r="D204" s="49">
        <f>SUM(E204:J204)</f>
        <v>0</v>
      </c>
      <c r="E204" s="49"/>
      <c r="F204" s="49"/>
      <c r="G204" s="49"/>
      <c r="H204" s="49"/>
      <c r="I204" s="278">
        <v>0</v>
      </c>
      <c r="J204" s="49"/>
      <c r="K204" s="49"/>
      <c r="L204" s="49"/>
      <c r="M204" s="49">
        <v>1023</v>
      </c>
      <c r="N204" s="49">
        <v>1240611</v>
      </c>
      <c r="O204" s="49"/>
      <c r="P204" s="49"/>
      <c r="Q204" s="49">
        <v>1152</v>
      </c>
      <c r="R204" s="49">
        <v>1854042</v>
      </c>
      <c r="S204" s="49">
        <v>76</v>
      </c>
      <c r="T204" s="191">
        <v>119015</v>
      </c>
      <c r="U204" s="49"/>
      <c r="V204" s="49"/>
      <c r="W204" s="49"/>
      <c r="X204" s="49"/>
      <c r="Y204" s="49"/>
      <c r="Z204" s="49"/>
      <c r="AA204" s="49"/>
      <c r="AB204" s="49"/>
      <c r="AC204" s="56"/>
      <c r="AD204" s="49"/>
      <c r="AE204" s="49"/>
      <c r="AF204" s="186"/>
      <c r="AJ204" s="3" t="s">
        <v>619</v>
      </c>
      <c r="AK204" s="3" t="s">
        <v>478</v>
      </c>
      <c r="AL204" s="344">
        <v>3154186</v>
      </c>
      <c r="AM204" s="344"/>
      <c r="AN204" s="344"/>
      <c r="AO204" s="344"/>
      <c r="AP204" s="344"/>
      <c r="AQ204" s="344"/>
      <c r="AR204" s="344"/>
      <c r="AS204" s="344"/>
      <c r="AT204" s="344"/>
      <c r="AU204" s="344"/>
      <c r="AV204" s="344">
        <v>1023</v>
      </c>
      <c r="AW204" s="344">
        <v>1240611</v>
      </c>
      <c r="AX204" s="344"/>
      <c r="AY204" s="344"/>
      <c r="AZ204" s="344">
        <v>1152</v>
      </c>
      <c r="BA204" s="344">
        <v>1779598</v>
      </c>
      <c r="BB204" s="344">
        <v>76</v>
      </c>
      <c r="BC204" s="344">
        <v>133977</v>
      </c>
      <c r="BD204" s="344"/>
      <c r="BE204" s="344"/>
      <c r="BF204" s="344"/>
      <c r="BG204" s="344"/>
      <c r="BH204" s="344"/>
      <c r="BI204" s="344"/>
      <c r="BJ204" s="344"/>
      <c r="BK204" s="344"/>
      <c r="BL204" s="344"/>
      <c r="BM204" s="344"/>
      <c r="BN204" s="344"/>
    </row>
    <row r="205" spans="1:66">
      <c r="A205" s="302" t="s">
        <v>620</v>
      </c>
      <c r="B205" s="293" t="s">
        <v>880</v>
      </c>
      <c r="C205" s="191">
        <f t="shared" ref="C205:C269" si="33">D205+L205+N205+P205+R205+T205+V205+AC205</f>
        <v>1419450</v>
      </c>
      <c r="D205" s="87"/>
      <c r="E205" s="49"/>
      <c r="F205" s="49"/>
      <c r="G205" s="49"/>
      <c r="H205" s="49"/>
      <c r="I205" s="49"/>
      <c r="J205" s="49"/>
      <c r="K205" s="49"/>
      <c r="L205" s="49"/>
      <c r="M205" s="49">
        <v>1651.1</v>
      </c>
      <c r="N205" s="191">
        <v>1419450</v>
      </c>
      <c r="O205" s="49"/>
      <c r="P205" s="49"/>
      <c r="Q205" s="49"/>
      <c r="R205" s="49"/>
      <c r="S205" s="49"/>
      <c r="T205" s="49"/>
      <c r="U205" s="49"/>
      <c r="V205" s="87"/>
      <c r="W205" s="49"/>
      <c r="X205" s="49"/>
      <c r="Y205" s="49"/>
      <c r="Z205" s="49"/>
      <c r="AA205" s="49"/>
      <c r="AB205" s="49"/>
      <c r="AC205" s="86"/>
      <c r="AD205" s="49"/>
      <c r="AE205" s="49"/>
      <c r="AF205" s="186"/>
      <c r="AJ205" s="3" t="s">
        <v>620</v>
      </c>
      <c r="AK205" s="3" t="s">
        <v>880</v>
      </c>
      <c r="AL205" s="344">
        <v>1419450</v>
      </c>
      <c r="AM205" s="344"/>
      <c r="AN205" s="344"/>
      <c r="AO205" s="344"/>
      <c r="AP205" s="344"/>
      <c r="AQ205" s="344"/>
      <c r="AR205" s="344"/>
      <c r="AS205" s="344"/>
      <c r="AT205" s="344"/>
      <c r="AU205" s="344"/>
      <c r="AV205" s="344">
        <v>1651.1</v>
      </c>
      <c r="AW205" s="344">
        <v>1419450</v>
      </c>
      <c r="AX205" s="344"/>
      <c r="AY205" s="344"/>
      <c r="AZ205" s="344"/>
      <c r="BA205" s="344"/>
      <c r="BB205" s="344"/>
      <c r="BC205" s="344"/>
      <c r="BD205" s="344"/>
      <c r="BE205" s="344"/>
      <c r="BF205" s="344"/>
      <c r="BG205" s="344"/>
      <c r="BH205" s="344"/>
      <c r="BI205" s="344"/>
      <c r="BJ205" s="344"/>
      <c r="BK205" s="344"/>
      <c r="BL205" s="344"/>
      <c r="BM205" s="344"/>
      <c r="BN205" s="344"/>
    </row>
    <row r="206" spans="1:66">
      <c r="A206" s="302" t="s">
        <v>621</v>
      </c>
      <c r="B206" s="293" t="s">
        <v>479</v>
      </c>
      <c r="C206" s="49">
        <f t="shared" si="33"/>
        <v>2697100</v>
      </c>
      <c r="D206" s="87">
        <f t="shared" ref="D206:D270" si="34">SUM(E206:J206)</f>
        <v>2697100</v>
      </c>
      <c r="E206" s="49">
        <v>2697100</v>
      </c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87"/>
      <c r="W206" s="49"/>
      <c r="X206" s="49"/>
      <c r="Y206" s="49"/>
      <c r="Z206" s="49"/>
      <c r="AA206" s="49"/>
      <c r="AB206" s="49"/>
      <c r="AC206" s="86"/>
      <c r="AD206" s="49"/>
      <c r="AE206" s="49"/>
      <c r="AF206" s="186"/>
      <c r="AJ206" s="3" t="s">
        <v>621</v>
      </c>
      <c r="AK206" s="3" t="s">
        <v>479</v>
      </c>
      <c r="AL206" s="344">
        <v>2697100</v>
      </c>
      <c r="AM206" s="344">
        <v>2697100</v>
      </c>
      <c r="AN206" s="344">
        <v>2697100</v>
      </c>
      <c r="AO206" s="344"/>
      <c r="AP206" s="344"/>
      <c r="AQ206" s="344"/>
      <c r="AR206" s="344"/>
      <c r="AS206" s="344"/>
      <c r="AT206" s="344"/>
      <c r="AU206" s="344"/>
      <c r="AV206" s="344"/>
      <c r="AW206" s="344"/>
      <c r="AX206" s="344"/>
      <c r="AY206" s="344"/>
      <c r="AZ206" s="344"/>
      <c r="BA206" s="344"/>
      <c r="BB206" s="344"/>
      <c r="BC206" s="344"/>
      <c r="BD206" s="344"/>
      <c r="BE206" s="344"/>
      <c r="BF206" s="344"/>
      <c r="BG206" s="344"/>
      <c r="BH206" s="344"/>
      <c r="BI206" s="344"/>
      <c r="BJ206" s="344"/>
      <c r="BK206" s="344"/>
      <c r="BL206" s="344"/>
      <c r="BM206" s="344"/>
      <c r="BN206" s="344"/>
    </row>
    <row r="207" spans="1:66">
      <c r="A207" s="302" t="s">
        <v>622</v>
      </c>
      <c r="B207" s="293" t="s">
        <v>881</v>
      </c>
      <c r="C207" s="49">
        <f t="shared" si="33"/>
        <v>320710</v>
      </c>
      <c r="D207" s="87">
        <f t="shared" si="34"/>
        <v>320710</v>
      </c>
      <c r="E207" s="49">
        <v>320710</v>
      </c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87"/>
      <c r="W207" s="49"/>
      <c r="X207" s="49"/>
      <c r="Y207" s="49"/>
      <c r="Z207" s="49"/>
      <c r="AA207" s="49"/>
      <c r="AB207" s="49"/>
      <c r="AC207" s="86"/>
      <c r="AD207" s="49"/>
      <c r="AE207" s="49"/>
      <c r="AF207" s="186"/>
      <c r="AJ207" s="3" t="s">
        <v>622</v>
      </c>
      <c r="AK207" s="3" t="s">
        <v>881</v>
      </c>
      <c r="AL207" s="344">
        <v>332253</v>
      </c>
      <c r="AM207" s="344">
        <v>332253</v>
      </c>
      <c r="AN207" s="344">
        <v>332253</v>
      </c>
      <c r="AO207" s="344"/>
      <c r="AP207" s="344"/>
      <c r="AQ207" s="344"/>
      <c r="AR207" s="344"/>
      <c r="AS207" s="344"/>
      <c r="AT207" s="344"/>
      <c r="AU207" s="344"/>
      <c r="AV207" s="344"/>
      <c r="AW207" s="344"/>
      <c r="AX207" s="344"/>
      <c r="AY207" s="344"/>
      <c r="AZ207" s="344"/>
      <c r="BA207" s="344"/>
      <c r="BB207" s="344"/>
      <c r="BC207" s="344"/>
      <c r="BD207" s="344"/>
      <c r="BE207" s="344"/>
      <c r="BF207" s="344"/>
      <c r="BG207" s="344"/>
      <c r="BH207" s="344"/>
      <c r="BI207" s="344"/>
      <c r="BJ207" s="344"/>
      <c r="BK207" s="344"/>
      <c r="BL207" s="344"/>
      <c r="BM207" s="344"/>
      <c r="BN207" s="344"/>
    </row>
    <row r="208" spans="1:66">
      <c r="A208" s="281" t="s">
        <v>623</v>
      </c>
      <c r="B208" s="303" t="s">
        <v>882</v>
      </c>
      <c r="C208" s="49">
        <f t="shared" si="33"/>
        <v>4000</v>
      </c>
      <c r="D208" s="87">
        <f t="shared" si="34"/>
        <v>0</v>
      </c>
      <c r="E208" s="49">
        <v>0</v>
      </c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87"/>
      <c r="W208" s="49"/>
      <c r="X208" s="49"/>
      <c r="Y208" s="49"/>
      <c r="Z208" s="49"/>
      <c r="AA208" s="49"/>
      <c r="AB208" s="49"/>
      <c r="AC208" s="304">
        <f t="shared" ref="AC208:AC270" si="35">SUM(AD208:AE208)</f>
        <v>4000</v>
      </c>
      <c r="AD208" s="278">
        <v>4000</v>
      </c>
      <c r="AE208" s="49"/>
      <c r="AF208" s="186"/>
      <c r="AJ208" s="3" t="s">
        <v>623</v>
      </c>
      <c r="AK208" s="3" t="s">
        <v>882</v>
      </c>
      <c r="AL208" s="344">
        <v>8000</v>
      </c>
      <c r="AM208" s="344"/>
      <c r="AN208" s="344">
        <v>0</v>
      </c>
      <c r="AO208" s="344"/>
      <c r="AP208" s="344"/>
      <c r="AQ208" s="344"/>
      <c r="AR208" s="344"/>
      <c r="AS208" s="344"/>
      <c r="AT208" s="344"/>
      <c r="AU208" s="344"/>
      <c r="AV208" s="344"/>
      <c r="AW208" s="344"/>
      <c r="AX208" s="344"/>
      <c r="AY208" s="344"/>
      <c r="AZ208" s="344"/>
      <c r="BA208" s="344"/>
      <c r="BB208" s="344"/>
      <c r="BC208" s="344"/>
      <c r="BD208" s="344"/>
      <c r="BE208" s="344"/>
      <c r="BF208" s="344"/>
      <c r="BG208" s="344"/>
      <c r="BH208" s="344"/>
      <c r="BI208" s="344"/>
      <c r="BJ208" s="344"/>
      <c r="BK208" s="344"/>
      <c r="BL208" s="344">
        <v>4000</v>
      </c>
      <c r="BM208" s="344">
        <v>4000</v>
      </c>
      <c r="BN208" s="344"/>
    </row>
    <row r="209" spans="1:66">
      <c r="A209" s="302" t="s">
        <v>624</v>
      </c>
      <c r="B209" s="293" t="s">
        <v>883</v>
      </c>
      <c r="C209" s="49">
        <f t="shared" si="33"/>
        <v>183179</v>
      </c>
      <c r="D209" s="87">
        <f t="shared" si="34"/>
        <v>183179</v>
      </c>
      <c r="E209" s="49">
        <v>183179</v>
      </c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87"/>
      <c r="W209" s="49"/>
      <c r="X209" s="49"/>
      <c r="Y209" s="49"/>
      <c r="Z209" s="49"/>
      <c r="AA209" s="49"/>
      <c r="AB209" s="49"/>
      <c r="AC209" s="86"/>
      <c r="AD209" s="49"/>
      <c r="AE209" s="49"/>
      <c r="AF209" s="186"/>
      <c r="AJ209" s="3" t="s">
        <v>624</v>
      </c>
      <c r="AK209" s="3" t="s">
        <v>883</v>
      </c>
      <c r="AL209" s="344">
        <v>188815</v>
      </c>
      <c r="AM209" s="344">
        <v>188815</v>
      </c>
      <c r="AN209" s="344">
        <v>188815</v>
      </c>
      <c r="AO209" s="344"/>
      <c r="AP209" s="344"/>
      <c r="AQ209" s="344"/>
      <c r="AR209" s="344"/>
      <c r="AS209" s="344"/>
      <c r="AT209" s="344"/>
      <c r="AU209" s="344"/>
      <c r="AV209" s="344"/>
      <c r="AW209" s="344"/>
      <c r="AX209" s="344"/>
      <c r="AY209" s="344"/>
      <c r="AZ209" s="344"/>
      <c r="BA209" s="344"/>
      <c r="BB209" s="344"/>
      <c r="BC209" s="344"/>
      <c r="BD209" s="344"/>
      <c r="BE209" s="344"/>
      <c r="BF209" s="344"/>
      <c r="BG209" s="344"/>
      <c r="BH209" s="344"/>
      <c r="BI209" s="344"/>
      <c r="BJ209" s="344"/>
      <c r="BK209" s="344"/>
      <c r="BL209" s="344"/>
      <c r="BM209" s="344"/>
      <c r="BN209" s="344"/>
    </row>
    <row r="210" spans="1:66">
      <c r="A210" s="302" t="s">
        <v>625</v>
      </c>
      <c r="B210" s="293" t="s">
        <v>884</v>
      </c>
      <c r="C210" s="49">
        <f t="shared" si="33"/>
        <v>202754</v>
      </c>
      <c r="D210" s="87">
        <f t="shared" si="34"/>
        <v>202754</v>
      </c>
      <c r="E210" s="49">
        <v>202754</v>
      </c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87"/>
      <c r="W210" s="49"/>
      <c r="X210" s="49"/>
      <c r="Y210" s="49"/>
      <c r="Z210" s="49"/>
      <c r="AA210" s="49"/>
      <c r="AB210" s="49"/>
      <c r="AC210" s="86"/>
      <c r="AD210" s="49"/>
      <c r="AE210" s="49"/>
      <c r="AF210" s="186"/>
      <c r="AJ210" s="3" t="s">
        <v>625</v>
      </c>
      <c r="AK210" s="3" t="s">
        <v>884</v>
      </c>
      <c r="AL210" s="344">
        <v>214297</v>
      </c>
      <c r="AM210" s="344">
        <v>214297</v>
      </c>
      <c r="AN210" s="344">
        <v>214297</v>
      </c>
      <c r="AO210" s="344"/>
      <c r="AP210" s="344"/>
      <c r="AQ210" s="344"/>
      <c r="AR210" s="344"/>
      <c r="AS210" s="344"/>
      <c r="AT210" s="344"/>
      <c r="AU210" s="344"/>
      <c r="AV210" s="344"/>
      <c r="AW210" s="344"/>
      <c r="AX210" s="344"/>
      <c r="AY210" s="344"/>
      <c r="AZ210" s="344"/>
      <c r="BA210" s="344"/>
      <c r="BB210" s="344"/>
      <c r="BC210" s="344"/>
      <c r="BD210" s="344"/>
      <c r="BE210" s="344"/>
      <c r="BF210" s="344"/>
      <c r="BG210" s="344"/>
      <c r="BH210" s="344"/>
      <c r="BI210" s="344"/>
      <c r="BJ210" s="344"/>
      <c r="BK210" s="344"/>
      <c r="BL210" s="344"/>
      <c r="BM210" s="344"/>
      <c r="BN210" s="344"/>
    </row>
    <row r="211" spans="1:66">
      <c r="A211" s="302" t="s">
        <v>626</v>
      </c>
      <c r="B211" s="293" t="s">
        <v>305</v>
      </c>
      <c r="C211" s="49">
        <f t="shared" si="33"/>
        <v>2207993</v>
      </c>
      <c r="D211" s="87">
        <f t="shared" si="34"/>
        <v>0</v>
      </c>
      <c r="E211" s="49"/>
      <c r="F211" s="49"/>
      <c r="G211" s="49"/>
      <c r="H211" s="49"/>
      <c r="I211" s="49"/>
      <c r="J211" s="49"/>
      <c r="K211" s="49"/>
      <c r="L211" s="49"/>
      <c r="M211" s="49">
        <v>1632</v>
      </c>
      <c r="N211" s="49">
        <v>2207993</v>
      </c>
      <c r="O211" s="49"/>
      <c r="P211" s="49"/>
      <c r="Q211" s="49"/>
      <c r="R211" s="49"/>
      <c r="S211" s="49"/>
      <c r="T211" s="49"/>
      <c r="U211" s="49"/>
      <c r="V211" s="87"/>
      <c r="W211" s="49"/>
      <c r="X211" s="49"/>
      <c r="Y211" s="49"/>
      <c r="Z211" s="49"/>
      <c r="AA211" s="49"/>
      <c r="AB211" s="49"/>
      <c r="AC211" s="86"/>
      <c r="AD211" s="49"/>
      <c r="AE211" s="49"/>
      <c r="AF211" s="186"/>
      <c r="AJ211" s="3" t="s">
        <v>626</v>
      </c>
      <c r="AK211" s="3" t="s">
        <v>305</v>
      </c>
      <c r="AL211" s="344">
        <v>1594050</v>
      </c>
      <c r="AM211" s="344"/>
      <c r="AN211" s="344"/>
      <c r="AO211" s="344"/>
      <c r="AP211" s="344"/>
      <c r="AQ211" s="344"/>
      <c r="AR211" s="344"/>
      <c r="AS211" s="344"/>
      <c r="AT211" s="344"/>
      <c r="AU211" s="344"/>
      <c r="AV211" s="344">
        <v>1632</v>
      </c>
      <c r="AW211" s="344">
        <v>1594050</v>
      </c>
      <c r="AX211" s="344"/>
      <c r="AY211" s="344"/>
      <c r="AZ211" s="344"/>
      <c r="BA211" s="344"/>
      <c r="BB211" s="344"/>
      <c r="BC211" s="344"/>
      <c r="BD211" s="344"/>
      <c r="BE211" s="344"/>
      <c r="BF211" s="344"/>
      <c r="BG211" s="344"/>
      <c r="BH211" s="344"/>
      <c r="BI211" s="344"/>
      <c r="BJ211" s="344"/>
      <c r="BK211" s="344"/>
      <c r="BL211" s="344"/>
      <c r="BM211" s="344"/>
      <c r="BN211" s="344"/>
    </row>
    <row r="212" spans="1:66">
      <c r="A212" s="281"/>
      <c r="B212" s="303" t="s">
        <v>1021</v>
      </c>
      <c r="C212" s="49">
        <f t="shared" si="33"/>
        <v>3918816</v>
      </c>
      <c r="D212" s="87">
        <f t="shared" si="34"/>
        <v>0</v>
      </c>
      <c r="E212" s="49"/>
      <c r="F212" s="49"/>
      <c r="G212" s="49"/>
      <c r="H212" s="49"/>
      <c r="I212" s="49"/>
      <c r="J212" s="49"/>
      <c r="K212" s="49"/>
      <c r="L212" s="49"/>
      <c r="M212" s="278">
        <v>3614</v>
      </c>
      <c r="N212" s="278">
        <v>3918816</v>
      </c>
      <c r="O212" s="49"/>
      <c r="P212" s="49"/>
      <c r="Q212" s="49"/>
      <c r="R212" s="49"/>
      <c r="S212" s="49"/>
      <c r="T212" s="49"/>
      <c r="U212" s="49"/>
      <c r="V212" s="87"/>
      <c r="W212" s="49"/>
      <c r="X212" s="49"/>
      <c r="Y212" s="49"/>
      <c r="Z212" s="49"/>
      <c r="AA212" s="49"/>
      <c r="AB212" s="49"/>
      <c r="AC212" s="86"/>
      <c r="AD212" s="49"/>
      <c r="AE212" s="49"/>
      <c r="AF212" s="186"/>
      <c r="AJ212" s="3" t="s">
        <v>627</v>
      </c>
      <c r="AK212" s="3" t="s">
        <v>480</v>
      </c>
      <c r="AL212" s="344">
        <v>2350601</v>
      </c>
      <c r="AM212" s="344">
        <v>2350601</v>
      </c>
      <c r="AN212" s="344">
        <v>2350601</v>
      </c>
      <c r="AO212" s="344"/>
      <c r="AP212" s="344"/>
      <c r="AQ212" s="344"/>
      <c r="AR212" s="344"/>
      <c r="AS212" s="344"/>
      <c r="AT212" s="344"/>
      <c r="AU212" s="344"/>
      <c r="AV212" s="344"/>
      <c r="AW212" s="344"/>
      <c r="AX212" s="344"/>
      <c r="AY212" s="344"/>
      <c r="AZ212" s="344"/>
      <c r="BA212" s="344"/>
      <c r="BB212" s="344"/>
      <c r="BC212" s="344"/>
      <c r="BD212" s="344"/>
      <c r="BE212" s="344"/>
      <c r="BF212" s="344"/>
      <c r="BG212" s="344"/>
      <c r="BH212" s="344"/>
      <c r="BI212" s="344"/>
      <c r="BJ212" s="344"/>
      <c r="BK212" s="344"/>
      <c r="BL212" s="344"/>
      <c r="BM212" s="344"/>
      <c r="BN212" s="344"/>
    </row>
    <row r="213" spans="1:66">
      <c r="A213" s="302" t="s">
        <v>627</v>
      </c>
      <c r="B213" s="293" t="s">
        <v>480</v>
      </c>
      <c r="C213" s="49">
        <f t="shared" si="33"/>
        <v>2368155</v>
      </c>
      <c r="D213" s="87">
        <f t="shared" si="34"/>
        <v>2368155</v>
      </c>
      <c r="E213" s="49">
        <v>2368155</v>
      </c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87"/>
      <c r="W213" s="49"/>
      <c r="X213" s="49"/>
      <c r="Y213" s="49"/>
      <c r="Z213" s="49"/>
      <c r="AA213" s="49"/>
      <c r="AB213" s="49"/>
      <c r="AC213" s="86"/>
      <c r="AD213" s="49"/>
      <c r="AE213" s="49"/>
      <c r="AF213" s="186"/>
      <c r="AJ213" s="3" t="s">
        <v>628</v>
      </c>
      <c r="AK213" s="3" t="s">
        <v>481</v>
      </c>
      <c r="AL213" s="344">
        <v>496265</v>
      </c>
      <c r="AM213" s="344">
        <v>496265</v>
      </c>
      <c r="AN213" s="344">
        <v>496265</v>
      </c>
      <c r="AO213" s="344"/>
      <c r="AP213" s="344"/>
      <c r="AQ213" s="344"/>
      <c r="AR213" s="344"/>
      <c r="AS213" s="344"/>
      <c r="AT213" s="344"/>
      <c r="AU213" s="344"/>
      <c r="AV213" s="344"/>
      <c r="AW213" s="344"/>
      <c r="AX213" s="344"/>
      <c r="AY213" s="344"/>
      <c r="AZ213" s="344"/>
      <c r="BA213" s="344"/>
      <c r="BB213" s="344"/>
      <c r="BC213" s="344"/>
      <c r="BD213" s="344"/>
      <c r="BE213" s="344"/>
      <c r="BF213" s="344"/>
      <c r="BG213" s="344"/>
      <c r="BH213" s="344"/>
      <c r="BI213" s="344"/>
      <c r="BJ213" s="344"/>
      <c r="BK213" s="344"/>
      <c r="BL213" s="344"/>
      <c r="BM213" s="344"/>
      <c r="BN213" s="344"/>
    </row>
    <row r="214" spans="1:66">
      <c r="A214" s="302" t="s">
        <v>628</v>
      </c>
      <c r="B214" s="293" t="s">
        <v>481</v>
      </c>
      <c r="C214" s="49">
        <f t="shared" si="33"/>
        <v>668321</v>
      </c>
      <c r="D214" s="87">
        <f t="shared" si="34"/>
        <v>668321</v>
      </c>
      <c r="E214" s="49">
        <v>668321</v>
      </c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87"/>
      <c r="W214" s="49"/>
      <c r="X214" s="49"/>
      <c r="Y214" s="49"/>
      <c r="Z214" s="49"/>
      <c r="AA214" s="49"/>
      <c r="AB214" s="49"/>
      <c r="AC214" s="86"/>
      <c r="AD214" s="49"/>
      <c r="AE214" s="49"/>
      <c r="AF214" s="186"/>
      <c r="AJ214" s="3" t="s">
        <v>629</v>
      </c>
      <c r="AK214" s="3" t="s">
        <v>482</v>
      </c>
      <c r="AL214" s="344">
        <v>2160000</v>
      </c>
      <c r="AM214" s="344">
        <v>2160000</v>
      </c>
      <c r="AN214" s="344"/>
      <c r="AO214" s="344"/>
      <c r="AP214" s="344"/>
      <c r="AQ214" s="344">
        <v>2160000</v>
      </c>
      <c r="AR214" s="344"/>
      <c r="AS214" s="344"/>
      <c r="AT214" s="344"/>
      <c r="AU214" s="344"/>
      <c r="AV214" s="344"/>
      <c r="AW214" s="344"/>
      <c r="AX214" s="344"/>
      <c r="AY214" s="344"/>
      <c r="AZ214" s="344"/>
      <c r="BA214" s="344"/>
      <c r="BB214" s="344"/>
      <c r="BC214" s="344"/>
      <c r="BD214" s="344"/>
      <c r="BE214" s="344"/>
      <c r="BF214" s="344"/>
      <c r="BG214" s="344"/>
      <c r="BH214" s="344"/>
      <c r="BI214" s="344"/>
      <c r="BJ214" s="344"/>
      <c r="BK214" s="344"/>
      <c r="BL214" s="344"/>
      <c r="BM214" s="344"/>
      <c r="BN214" s="344"/>
    </row>
    <row r="215" spans="1:66">
      <c r="A215" s="302" t="s">
        <v>629</v>
      </c>
      <c r="B215" s="293" t="s">
        <v>482</v>
      </c>
      <c r="C215" s="49">
        <f t="shared" si="33"/>
        <v>2160000</v>
      </c>
      <c r="D215" s="87">
        <f t="shared" si="34"/>
        <v>2160000</v>
      </c>
      <c r="E215" s="49"/>
      <c r="F215" s="49"/>
      <c r="G215" s="49"/>
      <c r="H215" s="49">
        <v>2160000</v>
      </c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87"/>
      <c r="W215" s="49"/>
      <c r="X215" s="49"/>
      <c r="Y215" s="49"/>
      <c r="Z215" s="49"/>
      <c r="AA215" s="49"/>
      <c r="AB215" s="49"/>
      <c r="AC215" s="86"/>
      <c r="AD215" s="49"/>
      <c r="AE215" s="49"/>
      <c r="AF215" s="186"/>
      <c r="AJ215" s="3" t="s">
        <v>630</v>
      </c>
      <c r="AK215" s="3" t="s">
        <v>483</v>
      </c>
      <c r="AL215" s="344">
        <v>2000000</v>
      </c>
      <c r="AM215" s="344">
        <v>2000000</v>
      </c>
      <c r="AN215" s="344"/>
      <c r="AO215" s="344">
        <v>1000000</v>
      </c>
      <c r="AP215" s="344">
        <v>1000000</v>
      </c>
      <c r="AQ215" s="344"/>
      <c r="AR215" s="344"/>
      <c r="AS215" s="344"/>
      <c r="AT215" s="344"/>
      <c r="AU215" s="344"/>
      <c r="AV215" s="344"/>
      <c r="AW215" s="344"/>
      <c r="AX215" s="344"/>
      <c r="AY215" s="344"/>
      <c r="AZ215" s="344"/>
      <c r="BA215" s="344"/>
      <c r="BB215" s="344"/>
      <c r="BC215" s="344"/>
      <c r="BD215" s="344"/>
      <c r="BE215" s="344"/>
      <c r="BF215" s="344"/>
      <c r="BG215" s="344"/>
      <c r="BH215" s="344"/>
      <c r="BI215" s="344"/>
      <c r="BJ215" s="344"/>
      <c r="BK215" s="344"/>
      <c r="BL215" s="344"/>
      <c r="BM215" s="344"/>
      <c r="BN215" s="344"/>
    </row>
    <row r="216" spans="1:66">
      <c r="A216" s="302" t="s">
        <v>630</v>
      </c>
      <c r="B216" s="293" t="s">
        <v>483</v>
      </c>
      <c r="C216" s="49">
        <f t="shared" si="33"/>
        <v>2000000</v>
      </c>
      <c r="D216" s="87">
        <f t="shared" si="34"/>
        <v>2000000</v>
      </c>
      <c r="E216" s="49"/>
      <c r="F216" s="49">
        <v>1000000</v>
      </c>
      <c r="G216" s="49">
        <v>1000000</v>
      </c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87"/>
      <c r="W216" s="49"/>
      <c r="X216" s="49"/>
      <c r="Y216" s="49"/>
      <c r="Z216" s="49"/>
      <c r="AA216" s="49"/>
      <c r="AB216" s="49"/>
      <c r="AC216" s="86"/>
      <c r="AD216" s="49"/>
      <c r="AE216" s="49"/>
      <c r="AF216" s="186"/>
      <c r="AJ216" s="3" t="s">
        <v>631</v>
      </c>
      <c r="AK216" s="3" t="s">
        <v>484</v>
      </c>
      <c r="AL216" s="344">
        <v>543255</v>
      </c>
      <c r="AM216" s="344"/>
      <c r="AN216" s="344"/>
      <c r="AO216" s="344"/>
      <c r="AP216" s="344"/>
      <c r="AQ216" s="344"/>
      <c r="AR216" s="344"/>
      <c r="AS216" s="344"/>
      <c r="AT216" s="344"/>
      <c r="AU216" s="344"/>
      <c r="AV216" s="344">
        <v>540</v>
      </c>
      <c r="AW216" s="344">
        <v>543255</v>
      </c>
      <c r="AX216" s="344"/>
      <c r="AY216" s="344"/>
      <c r="AZ216" s="344"/>
      <c r="BA216" s="344"/>
      <c r="BB216" s="344"/>
      <c r="BC216" s="344"/>
      <c r="BD216" s="344"/>
      <c r="BE216" s="344"/>
      <c r="BF216" s="344"/>
      <c r="BG216" s="344"/>
      <c r="BH216" s="344"/>
      <c r="BI216" s="344"/>
      <c r="BJ216" s="344"/>
      <c r="BK216" s="344"/>
      <c r="BL216" s="344"/>
      <c r="BM216" s="344"/>
      <c r="BN216" s="344"/>
    </row>
    <row r="217" spans="1:66">
      <c r="A217" s="302" t="s">
        <v>631</v>
      </c>
      <c r="B217" s="293" t="s">
        <v>484</v>
      </c>
      <c r="C217" s="191">
        <f t="shared" si="33"/>
        <v>541706</v>
      </c>
      <c r="D217" s="87"/>
      <c r="E217" s="49"/>
      <c r="F217" s="49"/>
      <c r="G217" s="49"/>
      <c r="H217" s="49"/>
      <c r="I217" s="49"/>
      <c r="J217" s="49"/>
      <c r="K217" s="49"/>
      <c r="L217" s="49"/>
      <c r="M217" s="49">
        <v>540</v>
      </c>
      <c r="N217" s="191">
        <v>541706</v>
      </c>
      <c r="O217" s="49"/>
      <c r="P217" s="49"/>
      <c r="Q217" s="49"/>
      <c r="R217" s="49"/>
      <c r="S217" s="49"/>
      <c r="T217" s="49"/>
      <c r="U217" s="49"/>
      <c r="V217" s="87"/>
      <c r="W217" s="49"/>
      <c r="X217" s="49"/>
      <c r="Y217" s="49"/>
      <c r="Z217" s="49"/>
      <c r="AA217" s="49"/>
      <c r="AB217" s="49"/>
      <c r="AC217" s="86"/>
      <c r="AD217" s="49"/>
      <c r="AE217" s="49"/>
      <c r="AF217" s="186"/>
      <c r="AJ217" s="3" t="s">
        <v>632</v>
      </c>
      <c r="AK217" s="3" t="s">
        <v>306</v>
      </c>
      <c r="AL217" s="344">
        <v>1508363</v>
      </c>
      <c r="AM217" s="344"/>
      <c r="AN217" s="344"/>
      <c r="AO217" s="344"/>
      <c r="AP217" s="344"/>
      <c r="AQ217" s="344"/>
      <c r="AR217" s="344"/>
      <c r="AS217" s="344"/>
      <c r="AT217" s="344"/>
      <c r="AU217" s="344"/>
      <c r="AV217" s="344"/>
      <c r="AW217" s="344"/>
      <c r="AX217" s="344"/>
      <c r="AY217" s="344"/>
      <c r="AZ217" s="344">
        <v>446</v>
      </c>
      <c r="BA217" s="344">
        <v>1508363</v>
      </c>
      <c r="BB217" s="344"/>
      <c r="BC217" s="344"/>
      <c r="BD217" s="344"/>
      <c r="BE217" s="344"/>
      <c r="BF217" s="344"/>
      <c r="BG217" s="344"/>
      <c r="BH217" s="344"/>
      <c r="BI217" s="344"/>
      <c r="BJ217" s="344"/>
      <c r="BK217" s="344"/>
      <c r="BL217" s="344"/>
      <c r="BM217" s="344"/>
      <c r="BN217" s="344"/>
    </row>
    <row r="218" spans="1:66">
      <c r="A218" s="302" t="s">
        <v>632</v>
      </c>
      <c r="B218" s="293" t="s">
        <v>306</v>
      </c>
      <c r="C218" s="49">
        <f t="shared" si="33"/>
        <v>1650408</v>
      </c>
      <c r="D218" s="87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>
        <v>446</v>
      </c>
      <c r="R218" s="49">
        <v>1650408</v>
      </c>
      <c r="S218" s="49"/>
      <c r="T218" s="49"/>
      <c r="U218" s="49"/>
      <c r="V218" s="87"/>
      <c r="W218" s="49"/>
      <c r="X218" s="49"/>
      <c r="Y218" s="49"/>
      <c r="Z218" s="49"/>
      <c r="AA218" s="49"/>
      <c r="AB218" s="49"/>
      <c r="AC218" s="86"/>
      <c r="AD218" s="49"/>
      <c r="AE218" s="49"/>
      <c r="AF218" s="186"/>
      <c r="AJ218" s="3" t="s">
        <v>633</v>
      </c>
      <c r="AK218" s="3" t="s">
        <v>885</v>
      </c>
      <c r="AL218" s="344">
        <v>579384</v>
      </c>
      <c r="AM218" s="344">
        <v>579384</v>
      </c>
      <c r="AN218" s="344"/>
      <c r="AO218" s="344">
        <v>355235</v>
      </c>
      <c r="AP218" s="344">
        <v>224149</v>
      </c>
      <c r="AQ218" s="344"/>
      <c r="AR218" s="344"/>
      <c r="AS218" s="344"/>
      <c r="AT218" s="344"/>
      <c r="AU218" s="344"/>
      <c r="AV218" s="344"/>
      <c r="AW218" s="344"/>
      <c r="AX218" s="344"/>
      <c r="AY218" s="344"/>
      <c r="AZ218" s="344"/>
      <c r="BA218" s="344"/>
      <c r="BB218" s="344"/>
      <c r="BC218" s="344"/>
      <c r="BD218" s="344"/>
      <c r="BE218" s="344"/>
      <c r="BF218" s="344"/>
      <c r="BG218" s="344"/>
      <c r="BH218" s="344"/>
      <c r="BI218" s="344"/>
      <c r="BJ218" s="344"/>
      <c r="BK218" s="344"/>
      <c r="BL218" s="344"/>
      <c r="BM218" s="344"/>
      <c r="BN218" s="344"/>
    </row>
    <row r="219" spans="1:66">
      <c r="A219" s="302" t="s">
        <v>633</v>
      </c>
      <c r="B219" s="293" t="s">
        <v>885</v>
      </c>
      <c r="C219" s="191">
        <f t="shared" si="33"/>
        <v>1258324</v>
      </c>
      <c r="D219" s="87">
        <f t="shared" si="34"/>
        <v>1258324</v>
      </c>
      <c r="E219" s="49"/>
      <c r="F219" s="49">
        <v>629162</v>
      </c>
      <c r="G219" s="49">
        <v>629162</v>
      </c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87"/>
      <c r="W219" s="49"/>
      <c r="X219" s="49"/>
      <c r="Y219" s="49"/>
      <c r="Z219" s="49"/>
      <c r="AA219" s="49"/>
      <c r="AB219" s="49"/>
      <c r="AC219" s="86"/>
      <c r="AD219" s="49"/>
      <c r="AE219" s="49"/>
      <c r="AF219" s="186"/>
      <c r="AJ219" s="3" t="s">
        <v>634</v>
      </c>
      <c r="AK219" s="3" t="s">
        <v>485</v>
      </c>
      <c r="AL219" s="344">
        <v>3100000</v>
      </c>
      <c r="AM219" s="344"/>
      <c r="AN219" s="344"/>
      <c r="AO219" s="344"/>
      <c r="AP219" s="344"/>
      <c r="AQ219" s="344"/>
      <c r="AR219" s="344"/>
      <c r="AS219" s="344"/>
      <c r="AT219" s="344"/>
      <c r="AU219" s="344"/>
      <c r="AV219" s="344">
        <v>1350.7</v>
      </c>
      <c r="AW219" s="344">
        <v>3100000</v>
      </c>
      <c r="AX219" s="344"/>
      <c r="AY219" s="344"/>
      <c r="AZ219" s="344"/>
      <c r="BA219" s="344"/>
      <c r="BB219" s="344"/>
      <c r="BC219" s="344"/>
      <c r="BD219" s="344"/>
      <c r="BE219" s="344"/>
      <c r="BF219" s="344"/>
      <c r="BG219" s="344"/>
      <c r="BH219" s="344"/>
      <c r="BI219" s="344"/>
      <c r="BJ219" s="344"/>
      <c r="BK219" s="344"/>
      <c r="BL219" s="344"/>
      <c r="BM219" s="344"/>
      <c r="BN219" s="344"/>
    </row>
    <row r="220" spans="1:66">
      <c r="A220" s="302" t="s">
        <v>634</v>
      </c>
      <c r="B220" s="293" t="s">
        <v>485</v>
      </c>
      <c r="C220" s="49">
        <f t="shared" si="33"/>
        <v>3100000</v>
      </c>
      <c r="D220" s="87"/>
      <c r="E220" s="49"/>
      <c r="F220" s="49"/>
      <c r="G220" s="49"/>
      <c r="H220" s="49"/>
      <c r="I220" s="49"/>
      <c r="J220" s="49"/>
      <c r="K220" s="49"/>
      <c r="L220" s="49"/>
      <c r="M220" s="49">
        <v>1350.7</v>
      </c>
      <c r="N220" s="49">
        <v>3100000</v>
      </c>
      <c r="O220" s="49"/>
      <c r="P220" s="49"/>
      <c r="Q220" s="49"/>
      <c r="R220" s="49"/>
      <c r="S220" s="49"/>
      <c r="T220" s="49"/>
      <c r="U220" s="49"/>
      <c r="V220" s="87"/>
      <c r="W220" s="49"/>
      <c r="X220" s="49"/>
      <c r="Y220" s="49"/>
      <c r="Z220" s="49"/>
      <c r="AA220" s="49"/>
      <c r="AB220" s="49"/>
      <c r="AC220" s="86"/>
      <c r="AD220" s="49"/>
      <c r="AE220" s="49"/>
      <c r="AF220" s="186"/>
      <c r="AJ220" s="3" t="s">
        <v>635</v>
      </c>
      <c r="AK220" s="3" t="s">
        <v>486</v>
      </c>
      <c r="AL220" s="344">
        <v>806059</v>
      </c>
      <c r="AM220" s="344"/>
      <c r="AN220" s="344"/>
      <c r="AO220" s="344"/>
      <c r="AP220" s="344"/>
      <c r="AQ220" s="344"/>
      <c r="AR220" s="344"/>
      <c r="AS220" s="344"/>
      <c r="AT220" s="344"/>
      <c r="AU220" s="344"/>
      <c r="AV220" s="344">
        <v>960</v>
      </c>
      <c r="AW220" s="344">
        <v>806059</v>
      </c>
      <c r="AX220" s="344"/>
      <c r="AY220" s="344"/>
      <c r="AZ220" s="344"/>
      <c r="BA220" s="344"/>
      <c r="BB220" s="344"/>
      <c r="BC220" s="344"/>
      <c r="BD220" s="344"/>
      <c r="BE220" s="344"/>
      <c r="BF220" s="344"/>
      <c r="BG220" s="344"/>
      <c r="BH220" s="344"/>
      <c r="BI220" s="344"/>
      <c r="BJ220" s="344"/>
      <c r="BK220" s="344"/>
      <c r="BL220" s="344"/>
      <c r="BM220" s="344"/>
      <c r="BN220" s="344"/>
    </row>
    <row r="221" spans="1:66">
      <c r="A221" s="302" t="s">
        <v>635</v>
      </c>
      <c r="B221" s="293" t="s">
        <v>486</v>
      </c>
      <c r="C221" s="49">
        <f t="shared" si="33"/>
        <v>892262</v>
      </c>
      <c r="D221" s="87"/>
      <c r="E221" s="49"/>
      <c r="F221" s="49"/>
      <c r="G221" s="49"/>
      <c r="H221" s="49"/>
      <c r="I221" s="49"/>
      <c r="J221" s="49"/>
      <c r="K221" s="49"/>
      <c r="L221" s="49"/>
      <c r="M221" s="49">
        <v>960</v>
      </c>
      <c r="N221" s="49">
        <v>892262</v>
      </c>
      <c r="O221" s="49"/>
      <c r="P221" s="49"/>
      <c r="Q221" s="49"/>
      <c r="R221" s="49"/>
      <c r="S221" s="49"/>
      <c r="T221" s="49"/>
      <c r="U221" s="49"/>
      <c r="V221" s="87"/>
      <c r="W221" s="49"/>
      <c r="X221" s="49"/>
      <c r="Y221" s="49"/>
      <c r="Z221" s="49"/>
      <c r="AA221" s="49"/>
      <c r="AB221" s="49"/>
      <c r="AC221" s="86"/>
      <c r="AD221" s="49"/>
      <c r="AE221" s="49"/>
      <c r="AF221" s="186"/>
      <c r="AJ221" s="3" t="s">
        <v>636</v>
      </c>
      <c r="AK221" s="3" t="s">
        <v>307</v>
      </c>
      <c r="AL221" s="344">
        <v>2396021</v>
      </c>
      <c r="AM221" s="344"/>
      <c r="AN221" s="344"/>
      <c r="AO221" s="344"/>
      <c r="AP221" s="344"/>
      <c r="AQ221" s="344"/>
      <c r="AR221" s="344"/>
      <c r="AS221" s="344"/>
      <c r="AT221" s="344"/>
      <c r="AU221" s="344"/>
      <c r="AV221" s="344">
        <v>960</v>
      </c>
      <c r="AW221" s="344">
        <v>897650</v>
      </c>
      <c r="AX221" s="344"/>
      <c r="AY221" s="344"/>
      <c r="AZ221" s="344">
        <v>2636</v>
      </c>
      <c r="BA221" s="344">
        <v>1498371</v>
      </c>
      <c r="BB221" s="344"/>
      <c r="BC221" s="344"/>
      <c r="BD221" s="344"/>
      <c r="BE221" s="344"/>
      <c r="BF221" s="344"/>
      <c r="BG221" s="344"/>
      <c r="BH221" s="344"/>
      <c r="BI221" s="344"/>
      <c r="BJ221" s="344"/>
      <c r="BK221" s="344"/>
      <c r="BL221" s="344"/>
      <c r="BM221" s="344"/>
      <c r="BN221" s="344"/>
    </row>
    <row r="222" spans="1:66">
      <c r="A222" s="302" t="s">
        <v>636</v>
      </c>
      <c r="B222" s="293" t="s">
        <v>307</v>
      </c>
      <c r="C222" s="49">
        <f t="shared" si="33"/>
        <v>2397959</v>
      </c>
      <c r="D222" s="87"/>
      <c r="E222" s="49"/>
      <c r="F222" s="49"/>
      <c r="G222" s="49"/>
      <c r="H222" s="49"/>
      <c r="I222" s="49"/>
      <c r="J222" s="49"/>
      <c r="K222" s="49"/>
      <c r="L222" s="49"/>
      <c r="M222" s="49">
        <v>960</v>
      </c>
      <c r="N222" s="49">
        <v>899588</v>
      </c>
      <c r="O222" s="49"/>
      <c r="P222" s="49"/>
      <c r="Q222" s="49">
        <v>2636</v>
      </c>
      <c r="R222" s="49">
        <v>1498371</v>
      </c>
      <c r="S222" s="49"/>
      <c r="T222" s="49"/>
      <c r="U222" s="49"/>
      <c r="V222" s="87"/>
      <c r="W222" s="49"/>
      <c r="X222" s="49"/>
      <c r="Y222" s="49"/>
      <c r="Z222" s="49"/>
      <c r="AA222" s="49"/>
      <c r="AB222" s="49"/>
      <c r="AC222" s="86"/>
      <c r="AD222" s="49"/>
      <c r="AE222" s="49"/>
      <c r="AF222" s="186"/>
      <c r="AJ222" s="3" t="s">
        <v>637</v>
      </c>
      <c r="AK222" s="3" t="s">
        <v>487</v>
      </c>
      <c r="AL222" s="344">
        <v>556914</v>
      </c>
      <c r="AM222" s="344">
        <v>556914</v>
      </c>
      <c r="AN222" s="344">
        <v>556914</v>
      </c>
      <c r="AO222" s="344"/>
      <c r="AP222" s="344"/>
      <c r="AQ222" s="344"/>
      <c r="AR222" s="344"/>
      <c r="AS222" s="344"/>
      <c r="AT222" s="344"/>
      <c r="AU222" s="344"/>
      <c r="AV222" s="344"/>
      <c r="AW222" s="344"/>
      <c r="AX222" s="344"/>
      <c r="AY222" s="344"/>
      <c r="AZ222" s="344"/>
      <c r="BA222" s="344"/>
      <c r="BB222" s="344"/>
      <c r="BC222" s="344"/>
      <c r="BD222" s="344"/>
      <c r="BE222" s="344"/>
      <c r="BF222" s="344"/>
      <c r="BG222" s="344"/>
      <c r="BH222" s="344"/>
      <c r="BI222" s="344"/>
      <c r="BJ222" s="344"/>
      <c r="BK222" s="344"/>
      <c r="BL222" s="344"/>
      <c r="BM222" s="344"/>
      <c r="BN222" s="344"/>
    </row>
    <row r="223" spans="1:66">
      <c r="A223" s="302" t="s">
        <v>637</v>
      </c>
      <c r="B223" s="293" t="s">
        <v>487</v>
      </c>
      <c r="C223" s="49">
        <f t="shared" si="33"/>
        <v>556914</v>
      </c>
      <c r="D223" s="87">
        <f t="shared" si="34"/>
        <v>556914</v>
      </c>
      <c r="E223" s="49">
        <v>556914</v>
      </c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87"/>
      <c r="W223" s="49"/>
      <c r="X223" s="49"/>
      <c r="Y223" s="49"/>
      <c r="Z223" s="49"/>
      <c r="AA223" s="49"/>
      <c r="AB223" s="49"/>
      <c r="AC223" s="86"/>
      <c r="AD223" s="49"/>
      <c r="AE223" s="49"/>
      <c r="AF223" s="186"/>
      <c r="AJ223" s="3" t="s">
        <v>638</v>
      </c>
      <c r="AK223" s="3" t="s">
        <v>488</v>
      </c>
      <c r="AL223" s="344">
        <v>1540873.2</v>
      </c>
      <c r="AM223" s="344">
        <v>1540873.2</v>
      </c>
      <c r="AN223" s="344">
        <v>1169553</v>
      </c>
      <c r="AO223" s="344">
        <v>197374.9</v>
      </c>
      <c r="AP223" s="344">
        <v>173945.3</v>
      </c>
      <c r="AQ223" s="344"/>
      <c r="AR223" s="344"/>
      <c r="AS223" s="344"/>
      <c r="AT223" s="344"/>
      <c r="AU223" s="344"/>
      <c r="AV223" s="344"/>
      <c r="AW223" s="344"/>
      <c r="AX223" s="344"/>
      <c r="AY223" s="344"/>
      <c r="AZ223" s="344"/>
      <c r="BA223" s="344"/>
      <c r="BB223" s="344"/>
      <c r="BC223" s="344"/>
      <c r="BD223" s="344"/>
      <c r="BE223" s="344"/>
      <c r="BF223" s="344"/>
      <c r="BG223" s="344"/>
      <c r="BH223" s="344"/>
      <c r="BI223" s="344"/>
      <c r="BJ223" s="344"/>
      <c r="BK223" s="344"/>
      <c r="BL223" s="344"/>
      <c r="BM223" s="344"/>
      <c r="BN223" s="344"/>
    </row>
    <row r="224" spans="1:66">
      <c r="A224" s="302" t="s">
        <v>638</v>
      </c>
      <c r="B224" s="293" t="s">
        <v>488</v>
      </c>
      <c r="C224" s="49">
        <f t="shared" si="33"/>
        <v>1680777</v>
      </c>
      <c r="D224" s="87">
        <f t="shared" si="34"/>
        <v>1680777</v>
      </c>
      <c r="E224" s="49">
        <v>1169553</v>
      </c>
      <c r="F224" s="49">
        <v>261224</v>
      </c>
      <c r="G224" s="49">
        <v>250000</v>
      </c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87"/>
      <c r="W224" s="49"/>
      <c r="X224" s="49"/>
      <c r="Y224" s="49"/>
      <c r="Z224" s="49"/>
      <c r="AA224" s="49"/>
      <c r="AB224" s="49"/>
      <c r="AC224" s="86"/>
      <c r="AD224" s="49"/>
      <c r="AE224" s="49"/>
      <c r="AF224" s="186"/>
      <c r="AJ224" s="3" t="s">
        <v>639</v>
      </c>
      <c r="AK224" s="3" t="s">
        <v>886</v>
      </c>
      <c r="AL224" s="344">
        <v>4821968</v>
      </c>
      <c r="AM224" s="344">
        <v>3126872</v>
      </c>
      <c r="AN224" s="344"/>
      <c r="AO224" s="344"/>
      <c r="AP224" s="344"/>
      <c r="AQ224" s="344">
        <v>3126872</v>
      </c>
      <c r="AR224" s="344"/>
      <c r="AS224" s="344"/>
      <c r="AT224" s="344"/>
      <c r="AU224" s="344"/>
      <c r="AV224" s="344">
        <v>1898</v>
      </c>
      <c r="AW224" s="344">
        <v>1695096</v>
      </c>
      <c r="AX224" s="344"/>
      <c r="AY224" s="344"/>
      <c r="AZ224" s="344"/>
      <c r="BA224" s="344"/>
      <c r="BB224" s="344"/>
      <c r="BC224" s="344"/>
      <c r="BD224" s="344"/>
      <c r="BE224" s="344"/>
      <c r="BF224" s="344"/>
      <c r="BG224" s="344"/>
      <c r="BH224" s="344"/>
      <c r="BI224" s="344"/>
      <c r="BJ224" s="344"/>
      <c r="BK224" s="344"/>
      <c r="BL224" s="344"/>
      <c r="BM224" s="344"/>
      <c r="BN224" s="344"/>
    </row>
    <row r="225" spans="1:66">
      <c r="A225" s="302" t="s">
        <v>639</v>
      </c>
      <c r="B225" s="293" t="s">
        <v>886</v>
      </c>
      <c r="C225" s="191">
        <f t="shared" si="33"/>
        <v>5014152</v>
      </c>
      <c r="D225" s="87">
        <f t="shared" si="34"/>
        <v>3400000</v>
      </c>
      <c r="E225" s="62"/>
      <c r="F225" s="62"/>
      <c r="G225" s="62"/>
      <c r="H225" s="191">
        <v>3400000</v>
      </c>
      <c r="I225" s="62"/>
      <c r="J225" s="49"/>
      <c r="K225" s="49"/>
      <c r="L225" s="49"/>
      <c r="M225" s="49">
        <v>1898</v>
      </c>
      <c r="N225" s="191">
        <v>1614152</v>
      </c>
      <c r="O225" s="49"/>
      <c r="P225" s="49"/>
      <c r="Q225" s="49"/>
      <c r="R225" s="49"/>
      <c r="S225" s="49"/>
      <c r="T225" s="49"/>
      <c r="U225" s="49"/>
      <c r="V225" s="87"/>
      <c r="W225" s="49"/>
      <c r="X225" s="49"/>
      <c r="Y225" s="49"/>
      <c r="Z225" s="49"/>
      <c r="AA225" s="49"/>
      <c r="AB225" s="49"/>
      <c r="AC225" s="86"/>
      <c r="AD225" s="49"/>
      <c r="AE225" s="49"/>
      <c r="AF225" s="186"/>
      <c r="AJ225" s="3" t="s">
        <v>640</v>
      </c>
      <c r="AK225" s="3" t="s">
        <v>308</v>
      </c>
      <c r="AL225" s="344">
        <v>4133050</v>
      </c>
      <c r="AM225" s="344">
        <v>3127503</v>
      </c>
      <c r="AN225" s="344"/>
      <c r="AO225" s="344"/>
      <c r="AP225" s="344"/>
      <c r="AQ225" s="344">
        <v>3127503</v>
      </c>
      <c r="AR225" s="344"/>
      <c r="AS225" s="344"/>
      <c r="AT225" s="344"/>
      <c r="AU225" s="344"/>
      <c r="AV225" s="344">
        <v>5100</v>
      </c>
      <c r="AW225" s="344">
        <v>1005547</v>
      </c>
      <c r="AX225" s="344"/>
      <c r="AY225" s="344"/>
      <c r="AZ225" s="344"/>
      <c r="BA225" s="344"/>
      <c r="BB225" s="344"/>
      <c r="BC225" s="344"/>
      <c r="BD225" s="344"/>
      <c r="BE225" s="344"/>
      <c r="BF225" s="344"/>
      <c r="BG225" s="344"/>
      <c r="BH225" s="344"/>
      <c r="BI225" s="344"/>
      <c r="BJ225" s="344"/>
      <c r="BK225" s="344"/>
      <c r="BL225" s="344"/>
      <c r="BM225" s="344"/>
      <c r="BN225" s="344"/>
    </row>
    <row r="226" spans="1:66">
      <c r="A226" s="302" t="s">
        <v>640</v>
      </c>
      <c r="B226" s="293" t="s">
        <v>308</v>
      </c>
      <c r="C226" s="191">
        <f t="shared" si="33"/>
        <v>3577271</v>
      </c>
      <c r="D226" s="87">
        <f t="shared" si="34"/>
        <v>2703823</v>
      </c>
      <c r="E226" s="49"/>
      <c r="F226" s="49"/>
      <c r="G226" s="49"/>
      <c r="H226" s="49">
        <v>2703823</v>
      </c>
      <c r="I226" s="49"/>
      <c r="J226" s="49"/>
      <c r="K226" s="49"/>
      <c r="L226" s="49"/>
      <c r="M226" s="49">
        <v>854</v>
      </c>
      <c r="N226" s="292">
        <v>873448</v>
      </c>
      <c r="O226" s="49"/>
      <c r="P226" s="49"/>
      <c r="Q226" s="49"/>
      <c r="R226" s="49"/>
      <c r="S226" s="49"/>
      <c r="T226" s="49"/>
      <c r="U226" s="49"/>
      <c r="V226" s="87"/>
      <c r="W226" s="49"/>
      <c r="X226" s="49"/>
      <c r="Y226" s="49"/>
      <c r="Z226" s="49"/>
      <c r="AA226" s="49"/>
      <c r="AB226" s="49"/>
      <c r="AC226" s="86"/>
      <c r="AD226" s="49"/>
      <c r="AE226" s="49"/>
      <c r="AF226" s="186"/>
      <c r="AJ226" s="3" t="s">
        <v>641</v>
      </c>
      <c r="AK226" s="3" t="s">
        <v>489</v>
      </c>
      <c r="AL226" s="344">
        <v>1687900</v>
      </c>
      <c r="AM226" s="344">
        <v>1687900</v>
      </c>
      <c r="AN226" s="344">
        <v>1687900</v>
      </c>
      <c r="AO226" s="344"/>
      <c r="AP226" s="344"/>
      <c r="AQ226" s="344"/>
      <c r="AR226" s="344"/>
      <c r="AS226" s="344"/>
      <c r="AT226" s="344"/>
      <c r="AU226" s="344"/>
      <c r="AV226" s="344"/>
      <c r="AW226" s="344"/>
      <c r="AX226" s="344"/>
      <c r="AY226" s="344"/>
      <c r="AZ226" s="344"/>
      <c r="BA226" s="344"/>
      <c r="BB226" s="344"/>
      <c r="BC226" s="344"/>
      <c r="BD226" s="344"/>
      <c r="BE226" s="344"/>
      <c r="BF226" s="344"/>
      <c r="BG226" s="344"/>
      <c r="BH226" s="344"/>
      <c r="BI226" s="344"/>
      <c r="BJ226" s="344"/>
      <c r="BK226" s="344"/>
      <c r="BL226" s="344"/>
      <c r="BM226" s="344"/>
      <c r="BN226" s="344"/>
    </row>
    <row r="227" spans="1:66">
      <c r="A227" s="302" t="s">
        <v>641</v>
      </c>
      <c r="B227" s="293" t="s">
        <v>489</v>
      </c>
      <c r="C227" s="49">
        <f t="shared" si="33"/>
        <v>1894976</v>
      </c>
      <c r="D227" s="87">
        <f t="shared" si="34"/>
        <v>1894976</v>
      </c>
      <c r="E227" s="49">
        <v>1894976</v>
      </c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87"/>
      <c r="W227" s="49"/>
      <c r="X227" s="49"/>
      <c r="Y227" s="49"/>
      <c r="Z227" s="49"/>
      <c r="AA227" s="49"/>
      <c r="AB227" s="49"/>
      <c r="AC227" s="86"/>
      <c r="AD227" s="49"/>
      <c r="AE227" s="49"/>
      <c r="AF227" s="186"/>
      <c r="AJ227" s="3" t="s">
        <v>642</v>
      </c>
      <c r="AK227" s="3" t="s">
        <v>490</v>
      </c>
      <c r="AL227" s="344">
        <v>1259849</v>
      </c>
      <c r="AM227" s="344"/>
      <c r="AN227" s="344"/>
      <c r="AO227" s="344"/>
      <c r="AP227" s="344"/>
      <c r="AQ227" s="344"/>
      <c r="AR227" s="344"/>
      <c r="AS227" s="344"/>
      <c r="AT227" s="344"/>
      <c r="AU227" s="344"/>
      <c r="AV227" s="344">
        <v>1410.63</v>
      </c>
      <c r="AW227" s="344">
        <v>1259849</v>
      </c>
      <c r="AX227" s="344"/>
      <c r="AY227" s="344"/>
      <c r="AZ227" s="344"/>
      <c r="BA227" s="344"/>
      <c r="BB227" s="344"/>
      <c r="BC227" s="344"/>
      <c r="BD227" s="344"/>
      <c r="BE227" s="344"/>
      <c r="BF227" s="344"/>
      <c r="BG227" s="344"/>
      <c r="BH227" s="344"/>
      <c r="BI227" s="344"/>
      <c r="BJ227" s="344"/>
      <c r="BK227" s="344"/>
      <c r="BL227" s="344"/>
      <c r="BM227" s="344"/>
      <c r="BN227" s="344"/>
    </row>
    <row r="228" spans="1:66">
      <c r="A228" s="302" t="s">
        <v>642</v>
      </c>
      <c r="B228" s="293" t="s">
        <v>490</v>
      </c>
      <c r="C228" s="49">
        <f t="shared" si="33"/>
        <v>1295874</v>
      </c>
      <c r="D228" s="87"/>
      <c r="E228" s="49"/>
      <c r="F228" s="49"/>
      <c r="G228" s="49"/>
      <c r="H228" s="49"/>
      <c r="I228" s="49"/>
      <c r="J228" s="49"/>
      <c r="K228" s="49"/>
      <c r="L228" s="49"/>
      <c r="M228" s="278">
        <v>1410.63</v>
      </c>
      <c r="N228" s="278">
        <v>1295874</v>
      </c>
      <c r="O228" s="49"/>
      <c r="P228" s="49"/>
      <c r="Q228" s="49"/>
      <c r="R228" s="49"/>
      <c r="S228" s="49"/>
      <c r="T228" s="49"/>
      <c r="U228" s="49"/>
      <c r="V228" s="87"/>
      <c r="W228" s="49"/>
      <c r="X228" s="49"/>
      <c r="Y228" s="49"/>
      <c r="Z228" s="49"/>
      <c r="AA228" s="49"/>
      <c r="AB228" s="49"/>
      <c r="AC228" s="86"/>
      <c r="AD228" s="49"/>
      <c r="AE228" s="49"/>
      <c r="AF228" s="186"/>
      <c r="AJ228" s="3" t="s">
        <v>643</v>
      </c>
      <c r="AK228" s="3" t="s">
        <v>491</v>
      </c>
      <c r="AL228" s="344">
        <v>1840996</v>
      </c>
      <c r="AM228" s="344"/>
      <c r="AN228" s="344"/>
      <c r="AO228" s="344"/>
      <c r="AP228" s="344"/>
      <c r="AQ228" s="344"/>
      <c r="AR228" s="344"/>
      <c r="AS228" s="344"/>
      <c r="AT228" s="344"/>
      <c r="AU228" s="344"/>
      <c r="AV228" s="344">
        <v>1412.32</v>
      </c>
      <c r="AW228" s="344">
        <v>1840996</v>
      </c>
      <c r="AX228" s="344"/>
      <c r="AY228" s="344"/>
      <c r="AZ228" s="344"/>
      <c r="BA228" s="344"/>
      <c r="BB228" s="344"/>
      <c r="BC228" s="344"/>
      <c r="BD228" s="344"/>
      <c r="BE228" s="344"/>
      <c r="BF228" s="344"/>
      <c r="BG228" s="344"/>
      <c r="BH228" s="344"/>
      <c r="BI228" s="344"/>
      <c r="BJ228" s="344"/>
      <c r="BK228" s="344"/>
      <c r="BL228" s="344"/>
      <c r="BM228" s="344"/>
      <c r="BN228" s="344"/>
    </row>
    <row r="229" spans="1:66">
      <c r="A229" s="302" t="s">
        <v>643</v>
      </c>
      <c r="B229" s="293" t="s">
        <v>491</v>
      </c>
      <c r="C229" s="191">
        <f t="shared" si="33"/>
        <v>1602104</v>
      </c>
      <c r="D229" s="87"/>
      <c r="E229" s="49"/>
      <c r="F229" s="49"/>
      <c r="G229" s="49"/>
      <c r="H229" s="49"/>
      <c r="I229" s="49"/>
      <c r="J229" s="49"/>
      <c r="K229" s="49"/>
      <c r="L229" s="49"/>
      <c r="M229" s="49">
        <v>1412.32</v>
      </c>
      <c r="N229" s="191">
        <v>1602104</v>
      </c>
      <c r="O229" s="49"/>
      <c r="P229" s="49"/>
      <c r="Q229" s="49"/>
      <c r="R229" s="49"/>
      <c r="S229" s="49"/>
      <c r="T229" s="49"/>
      <c r="U229" s="49"/>
      <c r="V229" s="87"/>
      <c r="W229" s="49"/>
      <c r="X229" s="49"/>
      <c r="Y229" s="49"/>
      <c r="Z229" s="49"/>
      <c r="AA229" s="49"/>
      <c r="AB229" s="49"/>
      <c r="AC229" s="86"/>
      <c r="AD229" s="49"/>
      <c r="AE229" s="49"/>
      <c r="AF229" s="186"/>
      <c r="AJ229" s="3" t="s">
        <v>644</v>
      </c>
      <c r="AK229" s="3" t="s">
        <v>309</v>
      </c>
      <c r="AL229" s="344">
        <v>1169046</v>
      </c>
      <c r="AM229" s="344"/>
      <c r="AN229" s="344"/>
      <c r="AO229" s="344"/>
      <c r="AP229" s="344"/>
      <c r="AQ229" s="344"/>
      <c r="AR229" s="344"/>
      <c r="AS229" s="344"/>
      <c r="AT229" s="344"/>
      <c r="AU229" s="344"/>
      <c r="AV229" s="344"/>
      <c r="AW229" s="344"/>
      <c r="AX229" s="344"/>
      <c r="AY229" s="344"/>
      <c r="AZ229" s="344">
        <v>1651.8</v>
      </c>
      <c r="BA229" s="344">
        <v>1169046</v>
      </c>
      <c r="BB229" s="344"/>
      <c r="BC229" s="344"/>
      <c r="BD229" s="344"/>
      <c r="BE229" s="344"/>
      <c r="BF229" s="344"/>
      <c r="BG229" s="344"/>
      <c r="BH229" s="344"/>
      <c r="BI229" s="344"/>
      <c r="BJ229" s="344"/>
      <c r="BK229" s="344"/>
      <c r="BL229" s="344"/>
      <c r="BM229" s="344"/>
      <c r="BN229" s="344"/>
    </row>
    <row r="230" spans="1:66">
      <c r="A230" s="302" t="s">
        <v>644</v>
      </c>
      <c r="B230" s="293" t="s">
        <v>309</v>
      </c>
      <c r="C230" s="49">
        <f t="shared" si="33"/>
        <v>1169223</v>
      </c>
      <c r="D230" s="87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>
        <v>1651.8</v>
      </c>
      <c r="R230" s="49">
        <v>1169223</v>
      </c>
      <c r="S230" s="49"/>
      <c r="T230" s="49"/>
      <c r="U230" s="49"/>
      <c r="V230" s="87"/>
      <c r="W230" s="49"/>
      <c r="X230" s="49"/>
      <c r="Y230" s="49"/>
      <c r="Z230" s="49"/>
      <c r="AA230" s="49"/>
      <c r="AB230" s="49"/>
      <c r="AC230" s="86"/>
      <c r="AD230" s="49"/>
      <c r="AE230" s="49"/>
      <c r="AF230" s="186"/>
      <c r="AJ230" s="3" t="s">
        <v>645</v>
      </c>
      <c r="AK230" s="3" t="s">
        <v>310</v>
      </c>
      <c r="AL230" s="344">
        <v>3190384</v>
      </c>
      <c r="AM230" s="344">
        <v>1458697</v>
      </c>
      <c r="AN230" s="344">
        <v>1458697</v>
      </c>
      <c r="AO230" s="344"/>
      <c r="AP230" s="344"/>
      <c r="AQ230" s="344"/>
      <c r="AR230" s="344"/>
      <c r="AS230" s="344"/>
      <c r="AT230" s="344"/>
      <c r="AU230" s="344"/>
      <c r="AV230" s="344">
        <v>1450</v>
      </c>
      <c r="AW230" s="344">
        <v>1731687</v>
      </c>
      <c r="AX230" s="344"/>
      <c r="AY230" s="344"/>
      <c r="AZ230" s="344"/>
      <c r="BA230" s="344"/>
      <c r="BB230" s="344"/>
      <c r="BC230" s="344"/>
      <c r="BD230" s="344"/>
      <c r="BE230" s="344"/>
      <c r="BF230" s="344"/>
      <c r="BG230" s="344"/>
      <c r="BH230" s="344"/>
      <c r="BI230" s="344"/>
      <c r="BJ230" s="344"/>
      <c r="BK230" s="344"/>
      <c r="BL230" s="344"/>
      <c r="BM230" s="344"/>
      <c r="BN230" s="344"/>
    </row>
    <row r="231" spans="1:66">
      <c r="A231" s="302" t="s">
        <v>645</v>
      </c>
      <c r="B231" s="293" t="s">
        <v>310</v>
      </c>
      <c r="C231" s="49">
        <f t="shared" si="33"/>
        <v>3355297</v>
      </c>
      <c r="D231" s="87">
        <f t="shared" si="34"/>
        <v>1623610</v>
      </c>
      <c r="E231" s="49">
        <v>1623610</v>
      </c>
      <c r="F231" s="49"/>
      <c r="G231" s="49"/>
      <c r="H231" s="49"/>
      <c r="I231" s="49"/>
      <c r="J231" s="49"/>
      <c r="K231" s="49"/>
      <c r="L231" s="49"/>
      <c r="M231" s="49">
        <v>1450</v>
      </c>
      <c r="N231" s="49">
        <v>1731687</v>
      </c>
      <c r="O231" s="49"/>
      <c r="P231" s="49"/>
      <c r="Q231" s="49"/>
      <c r="R231" s="49"/>
      <c r="S231" s="49"/>
      <c r="T231" s="49"/>
      <c r="U231" s="49"/>
      <c r="V231" s="87"/>
      <c r="W231" s="49"/>
      <c r="X231" s="49"/>
      <c r="Y231" s="49"/>
      <c r="Z231" s="49"/>
      <c r="AA231" s="49"/>
      <c r="AB231" s="49"/>
      <c r="AC231" s="86"/>
      <c r="AD231" s="49"/>
      <c r="AE231" s="49"/>
      <c r="AF231" s="186"/>
      <c r="AJ231" s="3" t="s">
        <v>646</v>
      </c>
      <c r="AK231" s="3" t="s">
        <v>492</v>
      </c>
      <c r="AL231" s="344">
        <v>2116845</v>
      </c>
      <c r="AM231" s="344"/>
      <c r="AN231" s="344"/>
      <c r="AO231" s="344"/>
      <c r="AP231" s="344"/>
      <c r="AQ231" s="344"/>
      <c r="AR231" s="344"/>
      <c r="AS231" s="344"/>
      <c r="AT231" s="344"/>
      <c r="AU231" s="344"/>
      <c r="AV231" s="344">
        <v>1833</v>
      </c>
      <c r="AW231" s="344">
        <v>2116845</v>
      </c>
      <c r="AX231" s="344"/>
      <c r="AY231" s="344"/>
      <c r="AZ231" s="344"/>
      <c r="BA231" s="344"/>
      <c r="BB231" s="344"/>
      <c r="BC231" s="344"/>
      <c r="BD231" s="344"/>
      <c r="BE231" s="344"/>
      <c r="BF231" s="344"/>
      <c r="BG231" s="344"/>
      <c r="BH231" s="344"/>
      <c r="BI231" s="344"/>
      <c r="BJ231" s="344"/>
      <c r="BK231" s="344"/>
      <c r="BL231" s="344"/>
      <c r="BM231" s="344"/>
      <c r="BN231" s="344"/>
    </row>
    <row r="232" spans="1:66">
      <c r="A232" s="302" t="s">
        <v>646</v>
      </c>
      <c r="B232" s="293" t="s">
        <v>492</v>
      </c>
      <c r="C232" s="49">
        <f t="shared" si="33"/>
        <v>2508931</v>
      </c>
      <c r="D232" s="87"/>
      <c r="E232" s="49"/>
      <c r="F232" s="49"/>
      <c r="G232" s="49"/>
      <c r="H232" s="49"/>
      <c r="I232" s="49"/>
      <c r="J232" s="49"/>
      <c r="K232" s="45"/>
      <c r="L232" s="49"/>
      <c r="M232" s="49">
        <v>1833</v>
      </c>
      <c r="N232" s="49">
        <v>2508931</v>
      </c>
      <c r="O232" s="49"/>
      <c r="P232" s="49"/>
      <c r="Q232" s="49"/>
      <c r="R232" s="49"/>
      <c r="S232" s="49"/>
      <c r="T232" s="49"/>
      <c r="U232" s="49"/>
      <c r="V232" s="87"/>
      <c r="W232" s="49"/>
      <c r="X232" s="49"/>
      <c r="Y232" s="49"/>
      <c r="Z232" s="49"/>
      <c r="AA232" s="49"/>
      <c r="AB232" s="49"/>
      <c r="AC232" s="86"/>
      <c r="AD232" s="49"/>
      <c r="AE232" s="49"/>
      <c r="AF232" s="186"/>
      <c r="AJ232" s="3" t="s">
        <v>647</v>
      </c>
      <c r="AK232" s="3" t="s">
        <v>493</v>
      </c>
      <c r="AL232" s="344">
        <v>787180</v>
      </c>
      <c r="AM232" s="344">
        <v>787180</v>
      </c>
      <c r="AN232" s="344"/>
      <c r="AO232" s="344">
        <v>402630</v>
      </c>
      <c r="AP232" s="344">
        <v>384550</v>
      </c>
      <c r="AQ232" s="344"/>
      <c r="AR232" s="344"/>
      <c r="AS232" s="344"/>
      <c r="AT232" s="344"/>
      <c r="AU232" s="344"/>
      <c r="AV232" s="344"/>
      <c r="AW232" s="344"/>
      <c r="AX232" s="344"/>
      <c r="AY232" s="344"/>
      <c r="AZ232" s="344"/>
      <c r="BA232" s="344"/>
      <c r="BB232" s="344"/>
      <c r="BC232" s="344"/>
      <c r="BD232" s="344"/>
      <c r="BE232" s="344"/>
      <c r="BF232" s="344"/>
      <c r="BG232" s="344"/>
      <c r="BH232" s="344"/>
      <c r="BI232" s="344"/>
      <c r="BJ232" s="344"/>
      <c r="BK232" s="344"/>
      <c r="BL232" s="344"/>
      <c r="BM232" s="344"/>
      <c r="BN232" s="344"/>
    </row>
    <row r="233" spans="1:66">
      <c r="A233" s="302" t="s">
        <v>647</v>
      </c>
      <c r="B233" s="293" t="s">
        <v>493</v>
      </c>
      <c r="C233" s="49">
        <f t="shared" si="33"/>
        <v>787180</v>
      </c>
      <c r="D233" s="87">
        <f t="shared" si="34"/>
        <v>787180</v>
      </c>
      <c r="E233" s="49"/>
      <c r="F233" s="49">
        <v>402630</v>
      </c>
      <c r="G233" s="49">
        <v>384550</v>
      </c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87"/>
      <c r="W233" s="49"/>
      <c r="X233" s="49"/>
      <c r="Y233" s="49"/>
      <c r="Z233" s="49"/>
      <c r="AA233" s="49"/>
      <c r="AB233" s="49"/>
      <c r="AC233" s="86"/>
      <c r="AD233" s="49"/>
      <c r="AE233" s="49"/>
      <c r="AF233" s="186"/>
      <c r="AJ233" s="3" t="s">
        <v>648</v>
      </c>
      <c r="AK233" s="3" t="s">
        <v>494</v>
      </c>
      <c r="AL233" s="344">
        <v>1191455</v>
      </c>
      <c r="AM233" s="344"/>
      <c r="AN233" s="344"/>
      <c r="AO233" s="344"/>
      <c r="AP233" s="344"/>
      <c r="AQ233" s="344"/>
      <c r="AR233" s="344"/>
      <c r="AS233" s="344"/>
      <c r="AT233" s="344"/>
      <c r="AU233" s="344"/>
      <c r="AV233" s="344">
        <v>1264</v>
      </c>
      <c r="AW233" s="344">
        <v>1191455</v>
      </c>
      <c r="AX233" s="344"/>
      <c r="AY233" s="344"/>
      <c r="AZ233" s="344"/>
      <c r="BA233" s="344"/>
      <c r="BB233" s="344"/>
      <c r="BC233" s="344"/>
      <c r="BD233" s="344"/>
      <c r="BE233" s="344"/>
      <c r="BF233" s="344"/>
      <c r="BG233" s="344"/>
      <c r="BH233" s="344"/>
      <c r="BI233" s="344"/>
      <c r="BJ233" s="344"/>
      <c r="BK233" s="344"/>
      <c r="BL233" s="344"/>
      <c r="BM233" s="344"/>
      <c r="BN233" s="344"/>
    </row>
    <row r="234" spans="1:66">
      <c r="A234" s="302" t="s">
        <v>648</v>
      </c>
      <c r="B234" s="293" t="s">
        <v>494</v>
      </c>
      <c r="C234" s="49">
        <f t="shared" si="33"/>
        <v>1630241</v>
      </c>
      <c r="D234" s="87"/>
      <c r="E234" s="49"/>
      <c r="F234" s="49"/>
      <c r="G234" s="49"/>
      <c r="H234" s="49"/>
      <c r="I234" s="49"/>
      <c r="J234" s="49"/>
      <c r="K234" s="49"/>
      <c r="L234" s="49"/>
      <c r="M234" s="49">
        <v>1264</v>
      </c>
      <c r="N234" s="49">
        <v>1630241</v>
      </c>
      <c r="O234" s="49"/>
      <c r="P234" s="49"/>
      <c r="Q234" s="49"/>
      <c r="R234" s="49"/>
      <c r="S234" s="49"/>
      <c r="T234" s="49"/>
      <c r="U234" s="49"/>
      <c r="V234" s="87"/>
      <c r="W234" s="49"/>
      <c r="X234" s="49"/>
      <c r="Y234" s="49"/>
      <c r="Z234" s="49"/>
      <c r="AA234" s="49"/>
      <c r="AB234" s="49"/>
      <c r="AC234" s="86"/>
      <c r="AD234" s="49"/>
      <c r="AE234" s="49"/>
      <c r="AF234" s="186"/>
      <c r="AJ234" s="3" t="s">
        <v>649</v>
      </c>
      <c r="AK234" s="3" t="s">
        <v>496</v>
      </c>
      <c r="AL234" s="344">
        <v>143540</v>
      </c>
      <c r="AM234" s="344">
        <v>140840</v>
      </c>
      <c r="AN234" s="344"/>
      <c r="AO234" s="344">
        <v>0</v>
      </c>
      <c r="AP234" s="344">
        <v>140840</v>
      </c>
      <c r="AQ234" s="344"/>
      <c r="AR234" s="344"/>
      <c r="AS234" s="344"/>
      <c r="AT234" s="344"/>
      <c r="AU234" s="344"/>
      <c r="AV234" s="344"/>
      <c r="AW234" s="344"/>
      <c r="AX234" s="344"/>
      <c r="AY234" s="344"/>
      <c r="AZ234" s="344"/>
      <c r="BA234" s="344"/>
      <c r="BB234" s="344"/>
      <c r="BC234" s="344"/>
      <c r="BD234" s="344"/>
      <c r="BE234" s="344"/>
      <c r="BF234" s="344"/>
      <c r="BG234" s="344"/>
      <c r="BH234" s="344"/>
      <c r="BI234" s="344"/>
      <c r="BJ234" s="344"/>
      <c r="BK234" s="344"/>
      <c r="BL234" s="344">
        <v>1350</v>
      </c>
      <c r="BM234" s="344">
        <v>1350</v>
      </c>
      <c r="BN234" s="344"/>
    </row>
    <row r="235" spans="1:66">
      <c r="A235" s="305" t="s">
        <v>649</v>
      </c>
      <c r="B235" s="293" t="s">
        <v>496</v>
      </c>
      <c r="C235" s="49">
        <f t="shared" si="33"/>
        <v>157131</v>
      </c>
      <c r="D235" s="87">
        <f t="shared" si="34"/>
        <v>155781</v>
      </c>
      <c r="E235" s="49"/>
      <c r="F235" s="49">
        <v>0</v>
      </c>
      <c r="G235" s="49">
        <v>155781</v>
      </c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87"/>
      <c r="W235" s="49"/>
      <c r="X235" s="49"/>
      <c r="Y235" s="49"/>
      <c r="Z235" s="49"/>
      <c r="AA235" s="49"/>
      <c r="AB235" s="49"/>
      <c r="AC235" s="304">
        <v>1350</v>
      </c>
      <c r="AD235" s="49"/>
      <c r="AE235" s="49"/>
      <c r="AF235" s="186"/>
      <c r="AJ235" s="3" t="s">
        <v>650</v>
      </c>
      <c r="AK235" s="3" t="s">
        <v>311</v>
      </c>
      <c r="AL235" s="344">
        <v>226921</v>
      </c>
      <c r="AM235" s="344">
        <v>226921</v>
      </c>
      <c r="AN235" s="344"/>
      <c r="AO235" s="344">
        <v>120474</v>
      </c>
      <c r="AP235" s="344">
        <v>106447</v>
      </c>
      <c r="AQ235" s="344"/>
      <c r="AR235" s="344"/>
      <c r="AS235" s="344"/>
      <c r="AT235" s="344"/>
      <c r="AU235" s="344"/>
      <c r="AV235" s="344"/>
      <c r="AW235" s="344"/>
      <c r="AX235" s="344"/>
      <c r="AY235" s="344"/>
      <c r="AZ235" s="344"/>
      <c r="BA235" s="344"/>
      <c r="BB235" s="344"/>
      <c r="BC235" s="344"/>
      <c r="BD235" s="344"/>
      <c r="BE235" s="344"/>
      <c r="BF235" s="344"/>
      <c r="BG235" s="344"/>
      <c r="BH235" s="344"/>
      <c r="BI235" s="344"/>
      <c r="BJ235" s="344"/>
      <c r="BK235" s="344"/>
      <c r="BL235" s="344"/>
      <c r="BM235" s="344"/>
      <c r="BN235" s="344"/>
    </row>
    <row r="236" spans="1:66">
      <c r="A236" s="302" t="s">
        <v>650</v>
      </c>
      <c r="B236" s="293" t="s">
        <v>311</v>
      </c>
      <c r="C236" s="49">
        <f t="shared" si="33"/>
        <v>484873</v>
      </c>
      <c r="D236" s="87">
        <f t="shared" si="34"/>
        <v>484873</v>
      </c>
      <c r="E236" s="49"/>
      <c r="F236" s="49">
        <v>253364</v>
      </c>
      <c r="G236" s="49">
        <v>231509</v>
      </c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87"/>
      <c r="W236" s="49"/>
      <c r="X236" s="49"/>
      <c r="Y236" s="49"/>
      <c r="Z236" s="49"/>
      <c r="AA236" s="49"/>
      <c r="AB236" s="49"/>
      <c r="AC236" s="86"/>
      <c r="AD236" s="49"/>
      <c r="AE236" s="49"/>
      <c r="AF236" s="186"/>
      <c r="AJ236" s="3" t="s">
        <v>651</v>
      </c>
      <c r="AK236" s="3" t="s">
        <v>495</v>
      </c>
      <c r="AL236" s="344">
        <v>1109633</v>
      </c>
      <c r="AM236" s="344">
        <v>1109633</v>
      </c>
      <c r="AN236" s="344"/>
      <c r="AO236" s="344"/>
      <c r="AP236" s="344"/>
      <c r="AQ236" s="344">
        <v>1109633</v>
      </c>
      <c r="AR236" s="344"/>
      <c r="AS236" s="344"/>
      <c r="AT236" s="344"/>
      <c r="AU236" s="344"/>
      <c r="AV236" s="344"/>
      <c r="AW236" s="344"/>
      <c r="AX236" s="344"/>
      <c r="AY236" s="344"/>
      <c r="AZ236" s="344"/>
      <c r="BA236" s="344"/>
      <c r="BB236" s="344"/>
      <c r="BC236" s="344"/>
      <c r="BD236" s="344"/>
      <c r="BE236" s="344"/>
      <c r="BF236" s="344"/>
      <c r="BG236" s="344"/>
      <c r="BH236" s="344"/>
      <c r="BI236" s="344"/>
      <c r="BJ236" s="344"/>
      <c r="BK236" s="344"/>
      <c r="BL236" s="344"/>
      <c r="BM236" s="344"/>
      <c r="BN236" s="344"/>
    </row>
    <row r="237" spans="1:66">
      <c r="A237" s="302" t="s">
        <v>651</v>
      </c>
      <c r="B237" s="293" t="s">
        <v>495</v>
      </c>
      <c r="C237" s="49">
        <f t="shared" si="33"/>
        <v>1109633</v>
      </c>
      <c r="D237" s="87">
        <f t="shared" si="34"/>
        <v>1109633</v>
      </c>
      <c r="E237" s="49"/>
      <c r="F237" s="49"/>
      <c r="G237" s="49"/>
      <c r="H237" s="49">
        <v>1109633</v>
      </c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87"/>
      <c r="W237" s="49"/>
      <c r="X237" s="49"/>
      <c r="Y237" s="49"/>
      <c r="Z237" s="49"/>
      <c r="AA237" s="49"/>
      <c r="AB237" s="49"/>
      <c r="AC237" s="86"/>
      <c r="AD237" s="49"/>
      <c r="AE237" s="49"/>
      <c r="AF237" s="186"/>
      <c r="AJ237" s="3" t="s">
        <v>652</v>
      </c>
      <c r="AK237" s="3" t="s">
        <v>497</v>
      </c>
      <c r="AL237" s="344">
        <v>813895</v>
      </c>
      <c r="AM237" s="344">
        <v>813895</v>
      </c>
      <c r="AN237" s="344"/>
      <c r="AO237" s="344">
        <v>335555</v>
      </c>
      <c r="AP237" s="344">
        <v>175467</v>
      </c>
      <c r="AQ237" s="344">
        <v>0</v>
      </c>
      <c r="AR237" s="344">
        <v>302873</v>
      </c>
      <c r="AS237" s="344"/>
      <c r="AT237" s="344"/>
      <c r="AU237" s="344"/>
      <c r="AV237" s="344"/>
      <c r="AW237" s="344"/>
      <c r="AX237" s="344"/>
      <c r="AY237" s="344"/>
      <c r="AZ237" s="344"/>
      <c r="BA237" s="344"/>
      <c r="BB237" s="344"/>
      <c r="BC237" s="344"/>
      <c r="BD237" s="344"/>
      <c r="BE237" s="344"/>
      <c r="BF237" s="344"/>
      <c r="BG237" s="344"/>
      <c r="BH237" s="344"/>
      <c r="BI237" s="344"/>
      <c r="BJ237" s="344"/>
      <c r="BK237" s="344"/>
      <c r="BL237" s="344"/>
      <c r="BM237" s="344"/>
      <c r="BN237" s="344"/>
    </row>
    <row r="238" spans="1:66">
      <c r="A238" s="302" t="s">
        <v>652</v>
      </c>
      <c r="B238" s="293" t="s">
        <v>497</v>
      </c>
      <c r="C238" s="191">
        <f t="shared" si="33"/>
        <v>949747</v>
      </c>
      <c r="D238" s="87">
        <f t="shared" si="34"/>
        <v>949747</v>
      </c>
      <c r="E238" s="49"/>
      <c r="F238" s="62">
        <v>346653</v>
      </c>
      <c r="G238" s="62">
        <v>203094</v>
      </c>
      <c r="H238" s="62"/>
      <c r="I238" s="62">
        <v>400000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87"/>
      <c r="W238" s="49"/>
      <c r="X238" s="49"/>
      <c r="Y238" s="49"/>
      <c r="Z238" s="49"/>
      <c r="AA238" s="49"/>
      <c r="AB238" s="49"/>
      <c r="AC238" s="86"/>
      <c r="AD238" s="49"/>
      <c r="AE238" s="49"/>
      <c r="AF238" s="186"/>
      <c r="AJ238" s="3" t="s">
        <v>653</v>
      </c>
      <c r="AK238" s="3" t="s">
        <v>498</v>
      </c>
      <c r="AL238" s="344">
        <v>2879270</v>
      </c>
      <c r="AM238" s="344">
        <v>2879270</v>
      </c>
      <c r="AN238" s="344"/>
      <c r="AO238" s="344"/>
      <c r="AP238" s="344"/>
      <c r="AQ238" s="344">
        <v>2879270</v>
      </c>
      <c r="AR238" s="344"/>
      <c r="AS238" s="344"/>
      <c r="AT238" s="344"/>
      <c r="AU238" s="344"/>
      <c r="AV238" s="344"/>
      <c r="AW238" s="344"/>
      <c r="AX238" s="344"/>
      <c r="AY238" s="344"/>
      <c r="AZ238" s="344"/>
      <c r="BA238" s="344"/>
      <c r="BB238" s="344"/>
      <c r="BC238" s="344"/>
      <c r="BD238" s="344"/>
      <c r="BE238" s="344"/>
      <c r="BF238" s="344"/>
      <c r="BG238" s="344"/>
      <c r="BH238" s="344"/>
      <c r="BI238" s="344"/>
      <c r="BJ238" s="344"/>
      <c r="BK238" s="344"/>
      <c r="BL238" s="344"/>
      <c r="BM238" s="344"/>
      <c r="BN238" s="344"/>
    </row>
    <row r="239" spans="1:66">
      <c r="A239" s="302" t="s">
        <v>653</v>
      </c>
      <c r="B239" s="293" t="s">
        <v>498</v>
      </c>
      <c r="C239" s="49">
        <f t="shared" si="33"/>
        <v>2879270</v>
      </c>
      <c r="D239" s="87">
        <f t="shared" si="34"/>
        <v>2879270</v>
      </c>
      <c r="E239" s="49"/>
      <c r="F239" s="49"/>
      <c r="G239" s="49"/>
      <c r="H239" s="49">
        <v>2879270</v>
      </c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87"/>
      <c r="W239" s="49"/>
      <c r="X239" s="49"/>
      <c r="Y239" s="49"/>
      <c r="Z239" s="49"/>
      <c r="AA239" s="49"/>
      <c r="AB239" s="49"/>
      <c r="AC239" s="86"/>
      <c r="AD239" s="49"/>
      <c r="AE239" s="49"/>
      <c r="AF239" s="186"/>
      <c r="AJ239" s="3" t="s">
        <v>654</v>
      </c>
      <c r="AK239" s="3" t="s">
        <v>887</v>
      </c>
      <c r="AL239" s="344">
        <v>2906446</v>
      </c>
      <c r="AM239" s="344">
        <v>2906446</v>
      </c>
      <c r="AN239" s="344"/>
      <c r="AO239" s="344"/>
      <c r="AP239" s="344"/>
      <c r="AQ239" s="344">
        <v>2906446</v>
      </c>
      <c r="AR239" s="344"/>
      <c r="AS239" s="344"/>
      <c r="AT239" s="344"/>
      <c r="AU239" s="344"/>
      <c r="AV239" s="344"/>
      <c r="AW239" s="344"/>
      <c r="AX239" s="344"/>
      <c r="AY239" s="344"/>
      <c r="AZ239" s="344"/>
      <c r="BA239" s="344"/>
      <c r="BB239" s="344"/>
      <c r="BC239" s="344"/>
      <c r="BD239" s="344"/>
      <c r="BE239" s="344"/>
      <c r="BF239" s="344"/>
      <c r="BG239" s="344"/>
      <c r="BH239" s="344"/>
      <c r="BI239" s="344"/>
      <c r="BJ239" s="344"/>
      <c r="BK239" s="344"/>
      <c r="BL239" s="344"/>
      <c r="BM239" s="344"/>
      <c r="BN239" s="344"/>
    </row>
    <row r="240" spans="1:66">
      <c r="A240" s="302" t="s">
        <v>654</v>
      </c>
      <c r="B240" s="293" t="s">
        <v>887</v>
      </c>
      <c r="C240" s="49">
        <f t="shared" si="33"/>
        <v>2906446</v>
      </c>
      <c r="D240" s="87">
        <f t="shared" si="34"/>
        <v>2906446</v>
      </c>
      <c r="E240" s="49"/>
      <c r="F240" s="49"/>
      <c r="G240" s="49"/>
      <c r="H240" s="49">
        <v>2906446</v>
      </c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87"/>
      <c r="W240" s="49"/>
      <c r="X240" s="49"/>
      <c r="Y240" s="49"/>
      <c r="Z240" s="49"/>
      <c r="AA240" s="49"/>
      <c r="AB240" s="49"/>
      <c r="AC240" s="86"/>
      <c r="AD240" s="49"/>
      <c r="AE240" s="49"/>
      <c r="AF240" s="186"/>
      <c r="AJ240" s="3" t="s">
        <v>655</v>
      </c>
      <c r="AK240" s="3" t="s">
        <v>888</v>
      </c>
      <c r="AL240" s="344">
        <v>902538</v>
      </c>
      <c r="AM240" s="344">
        <v>902538</v>
      </c>
      <c r="AN240" s="344">
        <v>902538</v>
      </c>
      <c r="AO240" s="344"/>
      <c r="AP240" s="344"/>
      <c r="AQ240" s="344"/>
      <c r="AR240" s="344"/>
      <c r="AS240" s="344"/>
      <c r="AT240" s="344"/>
      <c r="AU240" s="344"/>
      <c r="AV240" s="344"/>
      <c r="AW240" s="344"/>
      <c r="AX240" s="344"/>
      <c r="AY240" s="344"/>
      <c r="AZ240" s="344"/>
      <c r="BA240" s="344"/>
      <c r="BB240" s="344"/>
      <c r="BC240" s="344"/>
      <c r="BD240" s="344"/>
      <c r="BE240" s="344"/>
      <c r="BF240" s="344"/>
      <c r="BG240" s="344"/>
      <c r="BH240" s="344"/>
      <c r="BI240" s="344"/>
      <c r="BJ240" s="344"/>
      <c r="BK240" s="344"/>
      <c r="BL240" s="344"/>
      <c r="BM240" s="344"/>
      <c r="BN240" s="344"/>
    </row>
    <row r="241" spans="1:66">
      <c r="A241" s="302" t="s">
        <v>655</v>
      </c>
      <c r="B241" s="293" t="s">
        <v>888</v>
      </c>
      <c r="C241" s="49">
        <f t="shared" si="33"/>
        <v>1101747</v>
      </c>
      <c r="D241" s="87">
        <f t="shared" si="34"/>
        <v>1101747</v>
      </c>
      <c r="E241" s="49">
        <v>1101747</v>
      </c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87"/>
      <c r="W241" s="49"/>
      <c r="X241" s="49"/>
      <c r="Y241" s="49"/>
      <c r="Z241" s="49"/>
      <c r="AA241" s="49"/>
      <c r="AB241" s="49"/>
      <c r="AC241" s="86"/>
      <c r="AD241" s="49"/>
      <c r="AE241" s="49"/>
      <c r="AF241" s="186"/>
      <c r="AJ241" s="3" t="s">
        <v>656</v>
      </c>
      <c r="AK241" s="3" t="s">
        <v>312</v>
      </c>
      <c r="AL241" s="344">
        <v>2082956</v>
      </c>
      <c r="AM241" s="344"/>
      <c r="AN241" s="344"/>
      <c r="AO241" s="344"/>
      <c r="AP241" s="344"/>
      <c r="AQ241" s="344"/>
      <c r="AR241" s="344"/>
      <c r="AS241" s="344"/>
      <c r="AT241" s="344"/>
      <c r="AU241" s="344"/>
      <c r="AV241" s="344">
        <v>975</v>
      </c>
      <c r="AW241" s="344">
        <v>2082956</v>
      </c>
      <c r="AX241" s="344"/>
      <c r="AY241" s="344"/>
      <c r="AZ241" s="344"/>
      <c r="BA241" s="344"/>
      <c r="BB241" s="344"/>
      <c r="BC241" s="344"/>
      <c r="BD241" s="344"/>
      <c r="BE241" s="344"/>
      <c r="BF241" s="344"/>
      <c r="BG241" s="344"/>
      <c r="BH241" s="344"/>
      <c r="BI241" s="344"/>
      <c r="BJ241" s="344"/>
      <c r="BK241" s="344"/>
      <c r="BL241" s="344"/>
      <c r="BM241" s="344"/>
      <c r="BN241" s="344"/>
    </row>
    <row r="242" spans="1:66">
      <c r="A242" s="302" t="s">
        <v>656</v>
      </c>
      <c r="B242" s="293" t="s">
        <v>312</v>
      </c>
      <c r="C242" s="49">
        <f t="shared" si="33"/>
        <v>2140740</v>
      </c>
      <c r="D242" s="87"/>
      <c r="E242" s="49"/>
      <c r="F242" s="49"/>
      <c r="G242" s="49"/>
      <c r="H242" s="49"/>
      <c r="I242" s="49"/>
      <c r="J242" s="49"/>
      <c r="K242" s="49"/>
      <c r="L242" s="49"/>
      <c r="M242" s="49">
        <v>975</v>
      </c>
      <c r="N242" s="49">
        <v>2140740</v>
      </c>
      <c r="O242" s="49"/>
      <c r="P242" s="49"/>
      <c r="Q242" s="49"/>
      <c r="R242" s="49"/>
      <c r="S242" s="49"/>
      <c r="T242" s="49"/>
      <c r="U242" s="49"/>
      <c r="V242" s="87"/>
      <c r="W242" s="49"/>
      <c r="X242" s="49"/>
      <c r="Y242" s="49"/>
      <c r="Z242" s="49"/>
      <c r="AA242" s="49"/>
      <c r="AB242" s="49"/>
      <c r="AC242" s="86"/>
      <c r="AD242" s="49"/>
      <c r="AE242" s="49"/>
      <c r="AF242" s="186"/>
      <c r="AJ242" s="3" t="s">
        <v>657</v>
      </c>
      <c r="AK242" s="3" t="s">
        <v>313</v>
      </c>
      <c r="AL242" s="344">
        <v>2540065</v>
      </c>
      <c r="AM242" s="344">
        <v>659566</v>
      </c>
      <c r="AN242" s="344"/>
      <c r="AO242" s="344">
        <v>400000</v>
      </c>
      <c r="AP242" s="344">
        <v>259566</v>
      </c>
      <c r="AQ242" s="344"/>
      <c r="AR242" s="344"/>
      <c r="AS242" s="344"/>
      <c r="AT242" s="344"/>
      <c r="AU242" s="344"/>
      <c r="AV242" s="344">
        <v>689.6</v>
      </c>
      <c r="AW242" s="344">
        <v>1880499</v>
      </c>
      <c r="AX242" s="344"/>
      <c r="AY242" s="344"/>
      <c r="AZ242" s="344"/>
      <c r="BA242" s="344"/>
      <c r="BB242" s="344"/>
      <c r="BC242" s="344"/>
      <c r="BD242" s="344"/>
      <c r="BE242" s="344"/>
      <c r="BF242" s="344"/>
      <c r="BG242" s="344"/>
      <c r="BH242" s="344"/>
      <c r="BI242" s="344"/>
      <c r="BJ242" s="344"/>
      <c r="BK242" s="344"/>
      <c r="BL242" s="344"/>
      <c r="BM242" s="344"/>
      <c r="BN242" s="344"/>
    </row>
    <row r="243" spans="1:66">
      <c r="A243" s="302" t="s">
        <v>657</v>
      </c>
      <c r="B243" s="293" t="s">
        <v>313</v>
      </c>
      <c r="C243" s="191">
        <f t="shared" si="33"/>
        <v>2651444</v>
      </c>
      <c r="D243" s="87">
        <f t="shared" si="34"/>
        <v>510704</v>
      </c>
      <c r="E243" s="49"/>
      <c r="F243" s="49">
        <v>250518</v>
      </c>
      <c r="G243" s="49">
        <v>260186</v>
      </c>
      <c r="H243" s="49"/>
      <c r="I243" s="49"/>
      <c r="J243" s="49"/>
      <c r="K243" s="49"/>
      <c r="L243" s="49"/>
      <c r="M243" s="49">
        <v>689.6</v>
      </c>
      <c r="N243" s="49">
        <v>2140740</v>
      </c>
      <c r="O243" s="49"/>
      <c r="P243" s="49"/>
      <c r="Q243" s="49"/>
      <c r="R243" s="49"/>
      <c r="S243" s="49"/>
      <c r="T243" s="49"/>
      <c r="U243" s="49"/>
      <c r="V243" s="87"/>
      <c r="W243" s="49"/>
      <c r="X243" s="49"/>
      <c r="Y243" s="49"/>
      <c r="Z243" s="49"/>
      <c r="AA243" s="49"/>
      <c r="AB243" s="49"/>
      <c r="AC243" s="86"/>
      <c r="AD243" s="49"/>
      <c r="AE243" s="49"/>
      <c r="AF243" s="186"/>
      <c r="AJ243" s="3" t="s">
        <v>658</v>
      </c>
      <c r="AK243" s="3" t="s">
        <v>314</v>
      </c>
      <c r="AL243" s="344">
        <v>1222838</v>
      </c>
      <c r="AM243" s="344"/>
      <c r="AN243" s="344"/>
      <c r="AO243" s="344"/>
      <c r="AP243" s="344"/>
      <c r="AQ243" s="344"/>
      <c r="AR243" s="344"/>
      <c r="AS243" s="344"/>
      <c r="AT243" s="344"/>
      <c r="AU243" s="344"/>
      <c r="AV243" s="344">
        <v>677.3</v>
      </c>
      <c r="AW243" s="344">
        <v>1222838</v>
      </c>
      <c r="AX243" s="344"/>
      <c r="AY243" s="344"/>
      <c r="AZ243" s="344"/>
      <c r="BA243" s="344"/>
      <c r="BB243" s="344"/>
      <c r="BC243" s="344"/>
      <c r="BD243" s="344"/>
      <c r="BE243" s="344"/>
      <c r="BF243" s="344"/>
      <c r="BG243" s="344"/>
      <c r="BH243" s="344"/>
      <c r="BI243" s="344"/>
      <c r="BJ243" s="344"/>
      <c r="BK243" s="344"/>
      <c r="BL243" s="344"/>
      <c r="BM243" s="344"/>
      <c r="BN243" s="344"/>
    </row>
    <row r="244" spans="1:66">
      <c r="A244" s="302" t="s">
        <v>658</v>
      </c>
      <c r="B244" s="293" t="s">
        <v>314</v>
      </c>
      <c r="C244" s="49">
        <f t="shared" si="33"/>
        <v>1222838</v>
      </c>
      <c r="D244" s="87"/>
      <c r="E244" s="49"/>
      <c r="F244" s="49"/>
      <c r="G244" s="49"/>
      <c r="H244" s="49"/>
      <c r="I244" s="49"/>
      <c r="J244" s="49"/>
      <c r="K244" s="49"/>
      <c r="L244" s="49"/>
      <c r="M244" s="49">
        <v>677.3</v>
      </c>
      <c r="N244" s="49">
        <v>1222838</v>
      </c>
      <c r="O244" s="49"/>
      <c r="P244" s="49"/>
      <c r="Q244" s="49"/>
      <c r="R244" s="49"/>
      <c r="S244" s="49"/>
      <c r="T244" s="49"/>
      <c r="U244" s="49"/>
      <c r="V244" s="87"/>
      <c r="W244" s="49"/>
      <c r="X244" s="49"/>
      <c r="Y244" s="49"/>
      <c r="Z244" s="49"/>
      <c r="AA244" s="49"/>
      <c r="AB244" s="49"/>
      <c r="AC244" s="86"/>
      <c r="AD244" s="49"/>
      <c r="AE244" s="49"/>
      <c r="AF244" s="186"/>
      <c r="AJ244" s="3" t="s">
        <v>659</v>
      </c>
      <c r="AK244" s="3" t="s">
        <v>315</v>
      </c>
      <c r="AL244" s="344">
        <v>1447355</v>
      </c>
      <c r="AM244" s="344"/>
      <c r="AN244" s="344"/>
      <c r="AO244" s="344"/>
      <c r="AP244" s="344"/>
      <c r="AQ244" s="344"/>
      <c r="AR244" s="344"/>
      <c r="AS244" s="344"/>
      <c r="AT244" s="344"/>
      <c r="AU244" s="344"/>
      <c r="AV244" s="344">
        <v>690.3</v>
      </c>
      <c r="AW244" s="344">
        <v>980665</v>
      </c>
      <c r="AX244" s="344"/>
      <c r="AY244" s="344"/>
      <c r="AZ244" s="344">
        <v>1077</v>
      </c>
      <c r="BA244" s="344">
        <v>466690</v>
      </c>
      <c r="BB244" s="344"/>
      <c r="BC244" s="344"/>
      <c r="BD244" s="344"/>
      <c r="BE244" s="344"/>
      <c r="BF244" s="344"/>
      <c r="BG244" s="344"/>
      <c r="BH244" s="344"/>
      <c r="BI244" s="344"/>
      <c r="BJ244" s="344"/>
      <c r="BK244" s="344"/>
      <c r="BL244" s="344"/>
      <c r="BM244" s="344"/>
      <c r="BN244" s="344"/>
    </row>
    <row r="245" spans="1:66">
      <c r="A245" s="302" t="s">
        <v>659</v>
      </c>
      <c r="B245" s="293" t="s">
        <v>315</v>
      </c>
      <c r="C245" s="191">
        <f t="shared" si="33"/>
        <v>1690693</v>
      </c>
      <c r="D245" s="87"/>
      <c r="E245" s="49"/>
      <c r="F245" s="49"/>
      <c r="G245" s="49"/>
      <c r="H245" s="49"/>
      <c r="I245" s="49"/>
      <c r="J245" s="49"/>
      <c r="K245" s="49"/>
      <c r="L245" s="49"/>
      <c r="M245" s="49">
        <v>690.3</v>
      </c>
      <c r="N245" s="49">
        <v>1222838</v>
      </c>
      <c r="O245" s="49"/>
      <c r="P245" s="49"/>
      <c r="Q245" s="49">
        <v>1077</v>
      </c>
      <c r="R245" s="191">
        <v>467855</v>
      </c>
      <c r="S245" s="49"/>
      <c r="T245" s="49"/>
      <c r="U245" s="49"/>
      <c r="V245" s="87"/>
      <c r="W245" s="49"/>
      <c r="X245" s="49"/>
      <c r="Y245" s="49"/>
      <c r="Z245" s="49"/>
      <c r="AA245" s="49"/>
      <c r="AB245" s="49"/>
      <c r="AC245" s="86"/>
      <c r="AD245" s="49"/>
      <c r="AE245" s="49"/>
      <c r="AF245" s="186"/>
      <c r="AJ245" s="3" t="s">
        <v>660</v>
      </c>
      <c r="AK245" s="3" t="s">
        <v>316</v>
      </c>
      <c r="AL245" s="344">
        <v>2082956</v>
      </c>
      <c r="AM245" s="344"/>
      <c r="AN245" s="344"/>
      <c r="AO245" s="344"/>
      <c r="AP245" s="344"/>
      <c r="AQ245" s="344"/>
      <c r="AR245" s="344"/>
      <c r="AS245" s="344"/>
      <c r="AT245" s="344"/>
      <c r="AU245" s="344"/>
      <c r="AV245" s="344">
        <v>997.1</v>
      </c>
      <c r="AW245" s="344">
        <v>2082956</v>
      </c>
      <c r="AX245" s="344"/>
      <c r="AY245" s="344"/>
      <c r="AZ245" s="344"/>
      <c r="BA245" s="344"/>
      <c r="BB245" s="344"/>
      <c r="BC245" s="344"/>
      <c r="BD245" s="344"/>
      <c r="BE245" s="344"/>
      <c r="BF245" s="344"/>
      <c r="BG245" s="344"/>
      <c r="BH245" s="344"/>
      <c r="BI245" s="344"/>
      <c r="BJ245" s="344"/>
      <c r="BK245" s="344"/>
      <c r="BL245" s="344"/>
      <c r="BM245" s="344"/>
      <c r="BN245" s="344"/>
    </row>
    <row r="246" spans="1:66" ht="20.25" customHeight="1">
      <c r="A246" s="302" t="s">
        <v>660</v>
      </c>
      <c r="B246" s="293" t="s">
        <v>316</v>
      </c>
      <c r="C246" s="49">
        <f t="shared" si="33"/>
        <v>2129660</v>
      </c>
      <c r="D246" s="87"/>
      <c r="E246" s="49"/>
      <c r="F246" s="49"/>
      <c r="G246" s="49"/>
      <c r="H246" s="49"/>
      <c r="I246" s="49"/>
      <c r="J246" s="49"/>
      <c r="K246" s="49"/>
      <c r="L246" s="49"/>
      <c r="M246" s="49">
        <v>997.1</v>
      </c>
      <c r="N246" s="49">
        <v>2129660</v>
      </c>
      <c r="O246" s="49"/>
      <c r="P246" s="49"/>
      <c r="Q246" s="49"/>
      <c r="R246" s="49"/>
      <c r="S246" s="49"/>
      <c r="T246" s="49"/>
      <c r="U246" s="49"/>
      <c r="V246" s="87"/>
      <c r="W246" s="49"/>
      <c r="X246" s="49"/>
      <c r="Y246" s="49"/>
      <c r="Z246" s="49"/>
      <c r="AA246" s="49"/>
      <c r="AB246" s="49"/>
      <c r="AC246" s="86"/>
      <c r="AD246" s="49"/>
      <c r="AE246" s="49"/>
      <c r="AF246" s="186"/>
      <c r="AJ246" s="3" t="s">
        <v>661</v>
      </c>
      <c r="AK246" s="3" t="s">
        <v>889</v>
      </c>
      <c r="AL246" s="344">
        <v>1119836</v>
      </c>
      <c r="AM246" s="344">
        <v>1119836</v>
      </c>
      <c r="AN246" s="344"/>
      <c r="AO246" s="344">
        <v>894452</v>
      </c>
      <c r="AP246" s="344">
        <v>225384</v>
      </c>
      <c r="AQ246" s="344"/>
      <c r="AR246" s="344"/>
      <c r="AS246" s="344"/>
      <c r="AT246" s="344"/>
      <c r="AU246" s="344"/>
      <c r="AV246" s="344"/>
      <c r="AW246" s="344"/>
      <c r="AX246" s="344"/>
      <c r="AY246" s="344"/>
      <c r="AZ246" s="344"/>
      <c r="BA246" s="344"/>
      <c r="BB246" s="344"/>
      <c r="BC246" s="344"/>
      <c r="BD246" s="344"/>
      <c r="BE246" s="344"/>
      <c r="BF246" s="344"/>
      <c r="BG246" s="344"/>
      <c r="BH246" s="344"/>
      <c r="BI246" s="344"/>
      <c r="BJ246" s="344"/>
      <c r="BK246" s="344"/>
      <c r="BL246" s="344"/>
      <c r="BM246" s="344"/>
      <c r="BN246" s="344"/>
    </row>
    <row r="247" spans="1:66" ht="26.4">
      <c r="A247" s="302" t="s">
        <v>661</v>
      </c>
      <c r="B247" s="293" t="s">
        <v>889</v>
      </c>
      <c r="C247" s="49">
        <f t="shared" si="33"/>
        <v>1131436</v>
      </c>
      <c r="D247" s="87">
        <f t="shared" si="34"/>
        <v>1131436</v>
      </c>
      <c r="E247" s="49"/>
      <c r="F247" s="49">
        <v>894452</v>
      </c>
      <c r="G247" s="49">
        <v>236984</v>
      </c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87"/>
      <c r="W247" s="49"/>
      <c r="X247" s="49"/>
      <c r="Y247" s="49"/>
      <c r="Z247" s="49"/>
      <c r="AA247" s="49"/>
      <c r="AB247" s="49"/>
      <c r="AC247" s="86"/>
      <c r="AD247" s="49"/>
      <c r="AE247" s="49"/>
      <c r="AF247" s="186"/>
      <c r="AJ247" s="3" t="s">
        <v>662</v>
      </c>
      <c r="AK247" s="3" t="s">
        <v>890</v>
      </c>
      <c r="AL247" s="344">
        <v>1852296</v>
      </c>
      <c r="AM247" s="344"/>
      <c r="AN247" s="344"/>
      <c r="AO247" s="344"/>
      <c r="AP247" s="344"/>
      <c r="AQ247" s="344"/>
      <c r="AR247" s="344"/>
      <c r="AS247" s="344"/>
      <c r="AT247" s="344">
        <v>1</v>
      </c>
      <c r="AU247" s="344">
        <v>1852296</v>
      </c>
      <c r="AV247" s="344"/>
      <c r="AW247" s="344"/>
      <c r="AX247" s="344"/>
      <c r="AY247" s="344"/>
      <c r="AZ247" s="344"/>
      <c r="BA247" s="344"/>
      <c r="BB247" s="344"/>
      <c r="BC247" s="344"/>
      <c r="BD247" s="344"/>
      <c r="BE247" s="344"/>
      <c r="BF247" s="344"/>
      <c r="BG247" s="344"/>
      <c r="BH247" s="344"/>
      <c r="BI247" s="344"/>
      <c r="BJ247" s="344"/>
      <c r="BK247" s="344"/>
      <c r="BL247" s="344"/>
      <c r="BM247" s="344"/>
      <c r="BN247" s="344"/>
    </row>
    <row r="248" spans="1:66">
      <c r="A248" s="302" t="s">
        <v>662</v>
      </c>
      <c r="B248" s="293" t="s">
        <v>890</v>
      </c>
      <c r="C248" s="49">
        <f t="shared" si="33"/>
        <v>2075733</v>
      </c>
      <c r="D248" s="87"/>
      <c r="E248" s="49"/>
      <c r="F248" s="49"/>
      <c r="G248" s="49"/>
      <c r="H248" s="49"/>
      <c r="I248" s="49"/>
      <c r="J248" s="49"/>
      <c r="K248" s="45">
        <v>1</v>
      </c>
      <c r="L248" s="49">
        <v>2075733</v>
      </c>
      <c r="M248" s="49"/>
      <c r="N248" s="49"/>
      <c r="O248" s="49"/>
      <c r="P248" s="49"/>
      <c r="Q248" s="49"/>
      <c r="R248" s="49"/>
      <c r="S248" s="49"/>
      <c r="T248" s="49"/>
      <c r="U248" s="49"/>
      <c r="V248" s="87"/>
      <c r="W248" s="49"/>
      <c r="X248" s="49"/>
      <c r="Y248" s="49"/>
      <c r="Z248" s="49"/>
      <c r="AA248" s="49"/>
      <c r="AB248" s="49"/>
      <c r="AC248" s="86"/>
      <c r="AD248" s="49"/>
      <c r="AE248" s="49"/>
      <c r="AF248" s="186"/>
      <c r="AJ248" s="3" t="s">
        <v>663</v>
      </c>
      <c r="AK248" s="3" t="s">
        <v>317</v>
      </c>
      <c r="AL248" s="344">
        <v>8835857</v>
      </c>
      <c r="AM248" s="344">
        <v>8835857</v>
      </c>
      <c r="AN248" s="344"/>
      <c r="AO248" s="344">
        <v>2089314</v>
      </c>
      <c r="AP248" s="344">
        <v>781782</v>
      </c>
      <c r="AQ248" s="344">
        <v>5964761</v>
      </c>
      <c r="AR248" s="344"/>
      <c r="AS248" s="344"/>
      <c r="AT248" s="344"/>
      <c r="AU248" s="344"/>
      <c r="AV248" s="344"/>
      <c r="AW248" s="344"/>
      <c r="AX248" s="344"/>
      <c r="AY248" s="344"/>
      <c r="AZ248" s="344"/>
      <c r="BA248" s="344"/>
      <c r="BB248" s="344"/>
      <c r="BC248" s="344"/>
      <c r="BD248" s="344"/>
      <c r="BE248" s="344"/>
      <c r="BF248" s="344"/>
      <c r="BG248" s="344"/>
      <c r="BH248" s="344"/>
      <c r="BI248" s="344"/>
      <c r="BJ248" s="344"/>
      <c r="BK248" s="344"/>
      <c r="BL248" s="344"/>
      <c r="BM248" s="344"/>
      <c r="BN248" s="344"/>
    </row>
    <row r="249" spans="1:66">
      <c r="A249" s="302" t="s">
        <v>663</v>
      </c>
      <c r="B249" s="293" t="s">
        <v>317</v>
      </c>
      <c r="C249" s="191">
        <f t="shared" si="33"/>
        <v>9609809</v>
      </c>
      <c r="D249" s="87">
        <f t="shared" si="34"/>
        <v>9609809</v>
      </c>
      <c r="E249" s="49"/>
      <c r="F249" s="49">
        <v>2145048</v>
      </c>
      <c r="G249" s="49">
        <v>1500000</v>
      </c>
      <c r="H249" s="49">
        <v>5964761</v>
      </c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87"/>
      <c r="W249" s="49"/>
      <c r="X249" s="49"/>
      <c r="Y249" s="49"/>
      <c r="Z249" s="49"/>
      <c r="AA249" s="49"/>
      <c r="AB249" s="49"/>
      <c r="AC249" s="86"/>
      <c r="AD249" s="49"/>
      <c r="AE249" s="49"/>
      <c r="AF249" s="186"/>
      <c r="AJ249" s="3" t="s">
        <v>664</v>
      </c>
      <c r="AK249" s="3" t="s">
        <v>891</v>
      </c>
      <c r="AL249" s="344">
        <v>2973652</v>
      </c>
      <c r="AM249" s="344">
        <v>2973652</v>
      </c>
      <c r="AN249" s="344"/>
      <c r="AO249" s="344"/>
      <c r="AP249" s="344"/>
      <c r="AQ249" s="344">
        <v>2973652</v>
      </c>
      <c r="AR249" s="344"/>
      <c r="AS249" s="344"/>
      <c r="AT249" s="344"/>
      <c r="AU249" s="344"/>
      <c r="AV249" s="344"/>
      <c r="AW249" s="344"/>
      <c r="AX249" s="344"/>
      <c r="AY249" s="344"/>
      <c r="AZ249" s="344"/>
      <c r="BA249" s="344"/>
      <c r="BB249" s="344"/>
      <c r="BC249" s="344"/>
      <c r="BD249" s="344"/>
      <c r="BE249" s="344"/>
      <c r="BF249" s="344"/>
      <c r="BG249" s="344"/>
      <c r="BH249" s="344"/>
      <c r="BI249" s="344"/>
      <c r="BJ249" s="344"/>
      <c r="BK249" s="344"/>
      <c r="BL249" s="344"/>
      <c r="BM249" s="344"/>
      <c r="BN249" s="344"/>
    </row>
    <row r="250" spans="1:66">
      <c r="A250" s="302" t="s">
        <v>664</v>
      </c>
      <c r="B250" s="293" t="s">
        <v>891</v>
      </c>
      <c r="C250" s="49">
        <f t="shared" si="33"/>
        <v>2973652</v>
      </c>
      <c r="D250" s="87">
        <f t="shared" si="34"/>
        <v>2973652</v>
      </c>
      <c r="E250" s="49"/>
      <c r="F250" s="49"/>
      <c r="G250" s="49"/>
      <c r="H250" s="49">
        <v>2973652</v>
      </c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87"/>
      <c r="W250" s="49"/>
      <c r="X250" s="49"/>
      <c r="Y250" s="49"/>
      <c r="Z250" s="49"/>
      <c r="AA250" s="49"/>
      <c r="AB250" s="49"/>
      <c r="AC250" s="86"/>
      <c r="AD250" s="49"/>
      <c r="AE250" s="49"/>
      <c r="AF250" s="186"/>
      <c r="AJ250" s="3" t="s">
        <v>665</v>
      </c>
      <c r="AK250" s="3" t="s">
        <v>892</v>
      </c>
      <c r="AL250" s="344">
        <v>433249</v>
      </c>
      <c r="AM250" s="344">
        <v>433249</v>
      </c>
      <c r="AN250" s="344"/>
      <c r="AO250" s="344">
        <v>216637</v>
      </c>
      <c r="AP250" s="344">
        <v>216612</v>
      </c>
      <c r="AQ250" s="344"/>
      <c r="AR250" s="344"/>
      <c r="AS250" s="344"/>
      <c r="AT250" s="344"/>
      <c r="AU250" s="344"/>
      <c r="AV250" s="344"/>
      <c r="AW250" s="344"/>
      <c r="AX250" s="344"/>
      <c r="AY250" s="344"/>
      <c r="AZ250" s="344"/>
      <c r="BA250" s="344"/>
      <c r="BB250" s="344"/>
      <c r="BC250" s="344"/>
      <c r="BD250" s="344"/>
      <c r="BE250" s="344"/>
      <c r="BF250" s="344"/>
      <c r="BG250" s="344"/>
      <c r="BH250" s="344"/>
      <c r="BI250" s="344"/>
      <c r="BJ250" s="344"/>
      <c r="BK250" s="344"/>
      <c r="BL250" s="344"/>
      <c r="BM250" s="344"/>
      <c r="BN250" s="344"/>
    </row>
    <row r="251" spans="1:66">
      <c r="A251" s="302" t="s">
        <v>665</v>
      </c>
      <c r="B251" s="293" t="s">
        <v>892</v>
      </c>
      <c r="C251" s="49">
        <f t="shared" si="33"/>
        <v>433138</v>
      </c>
      <c r="D251" s="87">
        <f t="shared" si="34"/>
        <v>433138</v>
      </c>
      <c r="E251" s="49"/>
      <c r="F251" s="49">
        <v>216569</v>
      </c>
      <c r="G251" s="49">
        <v>216569</v>
      </c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87"/>
      <c r="W251" s="49"/>
      <c r="X251" s="49"/>
      <c r="Y251" s="49"/>
      <c r="Z251" s="49"/>
      <c r="AA251" s="49"/>
      <c r="AB251" s="49"/>
      <c r="AC251" s="86"/>
      <c r="AD251" s="49"/>
      <c r="AE251" s="49"/>
      <c r="AF251" s="186"/>
      <c r="AJ251" s="3" t="s">
        <v>666</v>
      </c>
      <c r="AK251" s="3" t="s">
        <v>893</v>
      </c>
      <c r="AL251" s="344">
        <v>1558378</v>
      </c>
      <c r="AM251" s="344"/>
      <c r="AN251" s="344"/>
      <c r="AO251" s="344"/>
      <c r="AP251" s="344"/>
      <c r="AQ251" s="344"/>
      <c r="AR251" s="344"/>
      <c r="AS251" s="344"/>
      <c r="AT251" s="344"/>
      <c r="AU251" s="344"/>
      <c r="AV251" s="344">
        <v>1800.63</v>
      </c>
      <c r="AW251" s="344">
        <v>1558378</v>
      </c>
      <c r="AX251" s="344"/>
      <c r="AY251" s="344"/>
      <c r="AZ251" s="344"/>
      <c r="BA251" s="344"/>
      <c r="BB251" s="344"/>
      <c r="BC251" s="344"/>
      <c r="BD251" s="344"/>
      <c r="BE251" s="344"/>
      <c r="BF251" s="344"/>
      <c r="BG251" s="344"/>
      <c r="BH251" s="344"/>
      <c r="BI251" s="344"/>
      <c r="BJ251" s="344"/>
      <c r="BK251" s="344"/>
      <c r="BL251" s="344"/>
      <c r="BM251" s="344"/>
      <c r="BN251" s="344"/>
    </row>
    <row r="252" spans="1:66">
      <c r="A252" s="302" t="s">
        <v>666</v>
      </c>
      <c r="B252" s="293" t="s">
        <v>893</v>
      </c>
      <c r="C252" s="49">
        <f t="shared" si="33"/>
        <v>1574027</v>
      </c>
      <c r="D252" s="87"/>
      <c r="E252" s="49"/>
      <c r="F252" s="49"/>
      <c r="G252" s="49"/>
      <c r="H252" s="49"/>
      <c r="I252" s="49"/>
      <c r="J252" s="49"/>
      <c r="K252" s="49"/>
      <c r="L252" s="49"/>
      <c r="M252" s="278">
        <v>1800.63</v>
      </c>
      <c r="N252" s="278">
        <v>1574027</v>
      </c>
      <c r="O252" s="49"/>
      <c r="P252" s="49"/>
      <c r="Q252" s="49"/>
      <c r="R252" s="49"/>
      <c r="S252" s="49"/>
      <c r="T252" s="49"/>
      <c r="U252" s="49"/>
      <c r="V252" s="87"/>
      <c r="W252" s="49"/>
      <c r="X252" s="49"/>
      <c r="Y252" s="49"/>
      <c r="Z252" s="49"/>
      <c r="AA252" s="49"/>
      <c r="AB252" s="49"/>
      <c r="AC252" s="86"/>
      <c r="AD252" s="49"/>
      <c r="AE252" s="49"/>
      <c r="AF252" s="186"/>
      <c r="AJ252" s="3" t="s">
        <v>667</v>
      </c>
      <c r="AK252" s="3" t="s">
        <v>894</v>
      </c>
      <c r="AL252" s="344">
        <v>556387</v>
      </c>
      <c r="AM252" s="344">
        <v>556387</v>
      </c>
      <c r="AN252" s="344"/>
      <c r="AO252" s="344">
        <v>556387</v>
      </c>
      <c r="AP252" s="344"/>
      <c r="AQ252" s="344"/>
      <c r="AR252" s="344"/>
      <c r="AS252" s="344"/>
      <c r="AT252" s="344"/>
      <c r="AU252" s="344"/>
      <c r="AV252" s="344"/>
      <c r="AW252" s="344"/>
      <c r="AX252" s="344"/>
      <c r="AY252" s="344"/>
      <c r="AZ252" s="344"/>
      <c r="BA252" s="344"/>
      <c r="BB252" s="344"/>
      <c r="BC252" s="344"/>
      <c r="BD252" s="344"/>
      <c r="BE252" s="344"/>
      <c r="BF252" s="344"/>
      <c r="BG252" s="344"/>
      <c r="BH252" s="344"/>
      <c r="BI252" s="344"/>
      <c r="BJ252" s="344"/>
      <c r="BK252" s="344"/>
      <c r="BL252" s="344"/>
      <c r="BM252" s="344"/>
      <c r="BN252" s="344"/>
    </row>
    <row r="253" spans="1:66">
      <c r="A253" s="302" t="s">
        <v>667</v>
      </c>
      <c r="B253" s="293" t="s">
        <v>894</v>
      </c>
      <c r="C253" s="49">
        <f t="shared" si="33"/>
        <v>700000</v>
      </c>
      <c r="D253" s="87">
        <f t="shared" si="34"/>
        <v>700000</v>
      </c>
      <c r="E253" s="49"/>
      <c r="F253" s="49">
        <v>700000</v>
      </c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87"/>
      <c r="W253" s="49"/>
      <c r="X253" s="49"/>
      <c r="Y253" s="49"/>
      <c r="Z253" s="49"/>
      <c r="AA253" s="49"/>
      <c r="AB253" s="49"/>
      <c r="AC253" s="86"/>
      <c r="AD253" s="49"/>
      <c r="AE253" s="49"/>
      <c r="AF253" s="186"/>
      <c r="AJ253" s="3" t="s">
        <v>668</v>
      </c>
      <c r="AK253" s="3" t="s">
        <v>895</v>
      </c>
      <c r="AL253" s="344">
        <v>760572</v>
      </c>
      <c r="AM253" s="344"/>
      <c r="AN253" s="344"/>
      <c r="AO253" s="344"/>
      <c r="AP253" s="344"/>
      <c r="AQ253" s="344"/>
      <c r="AR253" s="344"/>
      <c r="AS253" s="344"/>
      <c r="AT253" s="344"/>
      <c r="AU253" s="344"/>
      <c r="AV253" s="344">
        <v>808.76</v>
      </c>
      <c r="AW253" s="344">
        <v>760572</v>
      </c>
      <c r="AX253" s="344"/>
      <c r="AY253" s="344"/>
      <c r="AZ253" s="344"/>
      <c r="BA253" s="344"/>
      <c r="BB253" s="344"/>
      <c r="BC253" s="344"/>
      <c r="BD253" s="344"/>
      <c r="BE253" s="344"/>
      <c r="BF253" s="344"/>
      <c r="BG253" s="344"/>
      <c r="BH253" s="344"/>
      <c r="BI253" s="344"/>
      <c r="BJ253" s="344"/>
      <c r="BK253" s="344"/>
      <c r="BL253" s="344"/>
      <c r="BM253" s="344"/>
      <c r="BN253" s="344"/>
    </row>
    <row r="254" spans="1:66">
      <c r="A254" s="302" t="s">
        <v>668</v>
      </c>
      <c r="B254" s="293" t="s">
        <v>895</v>
      </c>
      <c r="C254" s="49">
        <f t="shared" si="33"/>
        <v>1062727</v>
      </c>
      <c r="D254" s="87"/>
      <c r="E254" s="49"/>
      <c r="F254" s="49"/>
      <c r="G254" s="49"/>
      <c r="H254" s="49"/>
      <c r="I254" s="49"/>
      <c r="J254" s="49"/>
      <c r="K254" s="49"/>
      <c r="L254" s="49"/>
      <c r="M254" s="49">
        <v>808.76</v>
      </c>
      <c r="N254" s="49">
        <v>1062727</v>
      </c>
      <c r="O254" s="49"/>
      <c r="P254" s="49"/>
      <c r="Q254" s="49"/>
      <c r="R254" s="49"/>
      <c r="S254" s="49"/>
      <c r="T254" s="49"/>
      <c r="U254" s="49"/>
      <c r="V254" s="87"/>
      <c r="W254" s="49"/>
      <c r="X254" s="49"/>
      <c r="Y254" s="49"/>
      <c r="Z254" s="49"/>
      <c r="AA254" s="49"/>
      <c r="AB254" s="49"/>
      <c r="AC254" s="86"/>
      <c r="AD254" s="49"/>
      <c r="AE254" s="49"/>
      <c r="AF254" s="186"/>
      <c r="AJ254" s="3" t="s">
        <v>669</v>
      </c>
      <c r="AK254" s="3" t="s">
        <v>896</v>
      </c>
      <c r="AL254" s="344">
        <v>309285</v>
      </c>
      <c r="AM254" s="344"/>
      <c r="AN254" s="344"/>
      <c r="AO254" s="344"/>
      <c r="AP254" s="344"/>
      <c r="AQ254" s="344"/>
      <c r="AR254" s="344"/>
      <c r="AS254" s="344"/>
      <c r="AT254" s="344"/>
      <c r="AU254" s="344"/>
      <c r="AV254" s="344"/>
      <c r="AW254" s="344"/>
      <c r="AX254" s="344"/>
      <c r="AY254" s="344"/>
      <c r="AZ254" s="344"/>
      <c r="BA254" s="344"/>
      <c r="BB254" s="344">
        <v>20</v>
      </c>
      <c r="BC254" s="344">
        <v>309285</v>
      </c>
      <c r="BD254" s="344"/>
      <c r="BE254" s="344"/>
      <c r="BF254" s="344"/>
      <c r="BG254" s="344"/>
      <c r="BH254" s="344"/>
      <c r="BI254" s="344"/>
      <c r="BJ254" s="344"/>
      <c r="BK254" s="344"/>
      <c r="BL254" s="344"/>
      <c r="BM254" s="344"/>
      <c r="BN254" s="344"/>
    </row>
    <row r="255" spans="1:66">
      <c r="A255" s="281"/>
      <c r="B255" s="303" t="s">
        <v>991</v>
      </c>
      <c r="C255" s="49">
        <f t="shared" si="33"/>
        <v>5147334</v>
      </c>
      <c r="D255" s="87">
        <f t="shared" si="34"/>
        <v>5147334</v>
      </c>
      <c r="E255" s="49"/>
      <c r="F255" s="49"/>
      <c r="G255" s="49"/>
      <c r="H255" s="49">
        <v>5147334</v>
      </c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87"/>
      <c r="W255" s="49"/>
      <c r="X255" s="49"/>
      <c r="Y255" s="49"/>
      <c r="Z255" s="49"/>
      <c r="AA255" s="49"/>
      <c r="AB255" s="49"/>
      <c r="AC255" s="86"/>
      <c r="AD255" s="49"/>
      <c r="AE255" s="49"/>
      <c r="AF255" s="186"/>
      <c r="AJ255" s="3" t="s">
        <v>670</v>
      </c>
      <c r="AK255" s="3" t="s">
        <v>318</v>
      </c>
      <c r="AL255" s="344">
        <v>188438</v>
      </c>
      <c r="AM255" s="344"/>
      <c r="AN255" s="344"/>
      <c r="AO255" s="344"/>
      <c r="AP255" s="344"/>
      <c r="AQ255" s="344">
        <v>0</v>
      </c>
      <c r="AR255" s="344"/>
      <c r="AS255" s="344"/>
      <c r="AT255" s="344"/>
      <c r="AU255" s="344"/>
      <c r="AV255" s="344"/>
      <c r="AW255" s="344"/>
      <c r="AX255" s="344"/>
      <c r="AY255" s="344"/>
      <c r="AZ255" s="344"/>
      <c r="BA255" s="344"/>
      <c r="BB255" s="344"/>
      <c r="BC255" s="344"/>
      <c r="BD255" s="344"/>
      <c r="BE255" s="344"/>
      <c r="BF255" s="344"/>
      <c r="BG255" s="344"/>
      <c r="BH255" s="344"/>
      <c r="BI255" s="344"/>
      <c r="BJ255" s="344"/>
      <c r="BK255" s="344"/>
      <c r="BL255" s="344">
        <v>94219</v>
      </c>
      <c r="BM255" s="344">
        <v>94219</v>
      </c>
      <c r="BN255" s="344"/>
    </row>
    <row r="256" spans="1:66">
      <c r="A256" s="302" t="s">
        <v>669</v>
      </c>
      <c r="B256" s="293" t="s">
        <v>896</v>
      </c>
      <c r="C256" s="191">
        <f t="shared" si="33"/>
        <v>309420</v>
      </c>
      <c r="D256" s="87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>
        <v>20</v>
      </c>
      <c r="T256" s="191">
        <v>309420</v>
      </c>
      <c r="U256" s="49"/>
      <c r="V256" s="87"/>
      <c r="W256" s="49"/>
      <c r="X256" s="49"/>
      <c r="Y256" s="49"/>
      <c r="Z256" s="49"/>
      <c r="AA256" s="49"/>
      <c r="AB256" s="49"/>
      <c r="AC256" s="86"/>
      <c r="AD256" s="49"/>
      <c r="AE256" s="49"/>
      <c r="AF256" s="186"/>
      <c r="AJ256" s="3" t="s">
        <v>671</v>
      </c>
      <c r="AK256" s="3" t="s">
        <v>319</v>
      </c>
      <c r="AL256" s="344">
        <v>701675</v>
      </c>
      <c r="AM256" s="344"/>
      <c r="AN256" s="344"/>
      <c r="AO256" s="344"/>
      <c r="AP256" s="344"/>
      <c r="AQ256" s="344"/>
      <c r="AR256" s="344"/>
      <c r="AS256" s="344"/>
      <c r="AT256" s="344"/>
      <c r="AU256" s="344"/>
      <c r="AV256" s="344">
        <v>592</v>
      </c>
      <c r="AW256" s="344">
        <v>701675</v>
      </c>
      <c r="AX256" s="344"/>
      <c r="AY256" s="344"/>
      <c r="AZ256" s="344"/>
      <c r="BA256" s="344"/>
      <c r="BB256" s="344"/>
      <c r="BC256" s="344"/>
      <c r="BD256" s="344"/>
      <c r="BE256" s="344"/>
      <c r="BF256" s="344"/>
      <c r="BG256" s="344"/>
      <c r="BH256" s="344"/>
      <c r="BI256" s="344"/>
      <c r="BJ256" s="344"/>
      <c r="BK256" s="344"/>
      <c r="BL256" s="344"/>
      <c r="BM256" s="344"/>
      <c r="BN256" s="344"/>
    </row>
    <row r="257" spans="1:66">
      <c r="A257" s="302" t="s">
        <v>670</v>
      </c>
      <c r="B257" s="303" t="s">
        <v>318</v>
      </c>
      <c r="C257" s="278">
        <f t="shared" si="33"/>
        <v>94219</v>
      </c>
      <c r="D257" s="87">
        <f t="shared" si="34"/>
        <v>0</v>
      </c>
      <c r="E257" s="49"/>
      <c r="F257" s="49"/>
      <c r="G257" s="49"/>
      <c r="H257" s="49">
        <v>0</v>
      </c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87"/>
      <c r="W257" s="49"/>
      <c r="X257" s="49"/>
      <c r="Y257" s="49"/>
      <c r="Z257" s="49"/>
      <c r="AA257" s="49"/>
      <c r="AB257" s="49"/>
      <c r="AC257" s="304">
        <f t="shared" si="35"/>
        <v>94219</v>
      </c>
      <c r="AD257" s="278">
        <v>94219</v>
      </c>
      <c r="AE257" s="49"/>
      <c r="AF257" s="186"/>
      <c r="AJ257" s="3" t="s">
        <v>672</v>
      </c>
      <c r="AK257" s="3" t="s">
        <v>320</v>
      </c>
      <c r="AL257" s="344">
        <v>701675</v>
      </c>
      <c r="AM257" s="344"/>
      <c r="AN257" s="344"/>
      <c r="AO257" s="344"/>
      <c r="AP257" s="344"/>
      <c r="AQ257" s="344"/>
      <c r="AR257" s="344"/>
      <c r="AS257" s="344"/>
      <c r="AT257" s="344"/>
      <c r="AU257" s="344"/>
      <c r="AV257" s="344">
        <v>592</v>
      </c>
      <c r="AW257" s="344">
        <v>701675</v>
      </c>
      <c r="AX257" s="344"/>
      <c r="AY257" s="344"/>
      <c r="AZ257" s="344"/>
      <c r="BA257" s="344"/>
      <c r="BB257" s="344"/>
      <c r="BC257" s="344"/>
      <c r="BD257" s="344"/>
      <c r="BE257" s="344"/>
      <c r="BF257" s="344"/>
      <c r="BG257" s="344"/>
      <c r="BH257" s="344"/>
      <c r="BI257" s="344"/>
      <c r="BJ257" s="344"/>
      <c r="BK257" s="344"/>
      <c r="BL257" s="344"/>
      <c r="BM257" s="344"/>
      <c r="BN257" s="344"/>
    </row>
    <row r="258" spans="1:66">
      <c r="A258" s="302" t="s">
        <v>671</v>
      </c>
      <c r="B258" s="293" t="s">
        <v>319</v>
      </c>
      <c r="C258" s="49">
        <f t="shared" si="33"/>
        <v>858681</v>
      </c>
      <c r="D258" s="87"/>
      <c r="E258" s="49"/>
      <c r="F258" s="49"/>
      <c r="G258" s="49"/>
      <c r="H258" s="49"/>
      <c r="I258" s="49"/>
      <c r="J258" s="49"/>
      <c r="K258" s="49"/>
      <c r="L258" s="49"/>
      <c r="M258" s="49">
        <v>592</v>
      </c>
      <c r="N258" s="49">
        <v>858681</v>
      </c>
      <c r="O258" s="49"/>
      <c r="P258" s="49"/>
      <c r="Q258" s="49"/>
      <c r="R258" s="49"/>
      <c r="S258" s="49"/>
      <c r="T258" s="49"/>
      <c r="U258" s="49"/>
      <c r="V258" s="87"/>
      <c r="W258" s="49"/>
      <c r="X258" s="49"/>
      <c r="Y258" s="49"/>
      <c r="Z258" s="49"/>
      <c r="AA258" s="49"/>
      <c r="AB258" s="49"/>
      <c r="AC258" s="86"/>
      <c r="AD258" s="49"/>
      <c r="AE258" s="49"/>
      <c r="AF258" s="186"/>
      <c r="AJ258" s="3" t="s">
        <v>673</v>
      </c>
      <c r="AK258" s="3" t="s">
        <v>321</v>
      </c>
      <c r="AL258" s="344">
        <v>779824</v>
      </c>
      <c r="AM258" s="344"/>
      <c r="AN258" s="344"/>
      <c r="AO258" s="344"/>
      <c r="AP258" s="344"/>
      <c r="AQ258" s="344"/>
      <c r="AR258" s="344"/>
      <c r="AS258" s="344"/>
      <c r="AT258" s="344"/>
      <c r="AU258" s="344"/>
      <c r="AV258" s="344">
        <v>592</v>
      </c>
      <c r="AW258" s="344">
        <v>779824</v>
      </c>
      <c r="AX258" s="344"/>
      <c r="AY258" s="344"/>
      <c r="AZ258" s="344"/>
      <c r="BA258" s="344"/>
      <c r="BB258" s="344"/>
      <c r="BC258" s="344"/>
      <c r="BD258" s="344"/>
      <c r="BE258" s="344"/>
      <c r="BF258" s="344"/>
      <c r="BG258" s="344"/>
      <c r="BH258" s="344"/>
      <c r="BI258" s="344"/>
      <c r="BJ258" s="344"/>
      <c r="BK258" s="344"/>
      <c r="BL258" s="344"/>
      <c r="BM258" s="344"/>
      <c r="BN258" s="344"/>
    </row>
    <row r="259" spans="1:66">
      <c r="A259" s="302" t="s">
        <v>672</v>
      </c>
      <c r="B259" s="293" t="s">
        <v>320</v>
      </c>
      <c r="C259" s="49">
        <f t="shared" si="33"/>
        <v>858628</v>
      </c>
      <c r="D259" s="87"/>
      <c r="E259" s="49"/>
      <c r="F259" s="49"/>
      <c r="G259" s="49"/>
      <c r="H259" s="49"/>
      <c r="I259" s="49"/>
      <c r="J259" s="49"/>
      <c r="K259" s="49"/>
      <c r="L259" s="49"/>
      <c r="M259" s="49">
        <v>592</v>
      </c>
      <c r="N259" s="49">
        <v>858628</v>
      </c>
      <c r="O259" s="49"/>
      <c r="P259" s="49"/>
      <c r="Q259" s="49"/>
      <c r="R259" s="49"/>
      <c r="S259" s="49"/>
      <c r="T259" s="49"/>
      <c r="U259" s="49"/>
      <c r="V259" s="87"/>
      <c r="W259" s="49"/>
      <c r="X259" s="49"/>
      <c r="Y259" s="49"/>
      <c r="Z259" s="49"/>
      <c r="AA259" s="49"/>
      <c r="AB259" s="49"/>
      <c r="AC259" s="86"/>
      <c r="AD259" s="49"/>
      <c r="AE259" s="49"/>
      <c r="AF259" s="186"/>
      <c r="AJ259" s="3" t="s">
        <v>674</v>
      </c>
      <c r="AK259" s="3" t="s">
        <v>322</v>
      </c>
      <c r="AL259" s="344">
        <v>5915193</v>
      </c>
      <c r="AM259" s="344">
        <v>3999148</v>
      </c>
      <c r="AN259" s="344">
        <v>505236</v>
      </c>
      <c r="AO259" s="344"/>
      <c r="AP259" s="344"/>
      <c r="AQ259" s="344">
        <v>3493912</v>
      </c>
      <c r="AR259" s="344"/>
      <c r="AS259" s="344"/>
      <c r="AT259" s="344"/>
      <c r="AU259" s="344"/>
      <c r="AV259" s="344">
        <v>1011</v>
      </c>
      <c r="AW259" s="344">
        <v>884590</v>
      </c>
      <c r="AX259" s="344"/>
      <c r="AY259" s="344"/>
      <c r="AZ259" s="344">
        <v>1532</v>
      </c>
      <c r="BA259" s="344">
        <v>1012823</v>
      </c>
      <c r="BB259" s="344"/>
      <c r="BC259" s="344"/>
      <c r="BD259" s="344">
        <v>1</v>
      </c>
      <c r="BE259" s="344">
        <v>0</v>
      </c>
      <c r="BF259" s="344"/>
      <c r="BG259" s="344"/>
      <c r="BH259" s="344"/>
      <c r="BI259" s="344"/>
      <c r="BJ259" s="344"/>
      <c r="BK259" s="344"/>
      <c r="BL259" s="344">
        <v>9316</v>
      </c>
      <c r="BM259" s="344">
        <v>9316</v>
      </c>
      <c r="BN259" s="344"/>
    </row>
    <row r="260" spans="1:66">
      <c r="A260" s="302" t="s">
        <v>673</v>
      </c>
      <c r="B260" s="293" t="s">
        <v>321</v>
      </c>
      <c r="C260" s="49">
        <f t="shared" si="33"/>
        <v>847186</v>
      </c>
      <c r="D260" s="87"/>
      <c r="E260" s="49"/>
      <c r="F260" s="49"/>
      <c r="G260" s="49"/>
      <c r="H260" s="49"/>
      <c r="I260" s="49"/>
      <c r="J260" s="49"/>
      <c r="K260" s="49"/>
      <c r="L260" s="49"/>
      <c r="M260" s="49">
        <v>592</v>
      </c>
      <c r="N260" s="49">
        <v>847186</v>
      </c>
      <c r="O260" s="49"/>
      <c r="P260" s="49"/>
      <c r="Q260" s="49"/>
      <c r="R260" s="49"/>
      <c r="S260" s="49"/>
      <c r="T260" s="49"/>
      <c r="U260" s="49"/>
      <c r="V260" s="87"/>
      <c r="W260" s="49"/>
      <c r="X260" s="49"/>
      <c r="Y260" s="49"/>
      <c r="Z260" s="49"/>
      <c r="AA260" s="49"/>
      <c r="AB260" s="49"/>
      <c r="AC260" s="86"/>
      <c r="AD260" s="49"/>
      <c r="AE260" s="49"/>
      <c r="AF260" s="186"/>
      <c r="AJ260" s="3" t="s">
        <v>675</v>
      </c>
      <c r="AK260" s="3" t="s">
        <v>323</v>
      </c>
      <c r="AL260" s="344">
        <v>1052995</v>
      </c>
      <c r="AM260" s="344"/>
      <c r="AN260" s="344"/>
      <c r="AO260" s="344"/>
      <c r="AP260" s="344"/>
      <c r="AQ260" s="344"/>
      <c r="AR260" s="344"/>
      <c r="AS260" s="344"/>
      <c r="AT260" s="344"/>
      <c r="AU260" s="344"/>
      <c r="AV260" s="344"/>
      <c r="AW260" s="344"/>
      <c r="AX260" s="344"/>
      <c r="AY260" s="344"/>
      <c r="AZ260" s="344">
        <v>458.6</v>
      </c>
      <c r="BA260" s="344">
        <v>1052995</v>
      </c>
      <c r="BB260" s="344"/>
      <c r="BC260" s="344"/>
      <c r="BD260" s="344"/>
      <c r="BE260" s="344"/>
      <c r="BF260" s="344"/>
      <c r="BG260" s="344"/>
      <c r="BH260" s="344"/>
      <c r="BI260" s="344"/>
      <c r="BJ260" s="344"/>
      <c r="BK260" s="344"/>
      <c r="BL260" s="344"/>
      <c r="BM260" s="344"/>
      <c r="BN260" s="344"/>
    </row>
    <row r="261" spans="1:66">
      <c r="A261" s="302" t="s">
        <v>674</v>
      </c>
      <c r="B261" s="293" t="s">
        <v>322</v>
      </c>
      <c r="C261" s="191">
        <f t="shared" si="33"/>
        <v>6749995</v>
      </c>
      <c r="D261" s="87">
        <f t="shared" si="34"/>
        <v>3999148</v>
      </c>
      <c r="E261" s="49">
        <v>505236</v>
      </c>
      <c r="F261" s="49"/>
      <c r="G261" s="49"/>
      <c r="H261" s="49">
        <v>3493912</v>
      </c>
      <c r="I261" s="49"/>
      <c r="J261" s="49"/>
      <c r="K261" s="49"/>
      <c r="L261" s="49"/>
      <c r="M261" s="49">
        <v>1011</v>
      </c>
      <c r="N261" s="49">
        <v>1169572</v>
      </c>
      <c r="O261" s="49"/>
      <c r="P261" s="49"/>
      <c r="Q261" s="49">
        <v>1532</v>
      </c>
      <c r="R261" s="49">
        <v>1581275</v>
      </c>
      <c r="S261" s="49"/>
      <c r="T261" s="49"/>
      <c r="U261" s="49"/>
      <c r="V261" s="306"/>
      <c r="W261" s="49"/>
      <c r="X261" s="49"/>
      <c r="Y261" s="49"/>
      <c r="Z261" s="49"/>
      <c r="AA261" s="49"/>
      <c r="AB261" s="49"/>
      <c r="AC261" s="86"/>
      <c r="AD261" s="49"/>
      <c r="AE261" s="49"/>
      <c r="AF261" s="186"/>
      <c r="AJ261" s="3" t="s">
        <v>676</v>
      </c>
      <c r="AK261" s="3" t="s">
        <v>897</v>
      </c>
      <c r="AL261" s="344">
        <v>4491061</v>
      </c>
      <c r="AM261" s="344">
        <v>4491061</v>
      </c>
      <c r="AN261" s="344"/>
      <c r="AO261" s="344"/>
      <c r="AP261" s="344"/>
      <c r="AQ261" s="344">
        <v>4491061</v>
      </c>
      <c r="AR261" s="344"/>
      <c r="AS261" s="344"/>
      <c r="AT261" s="344"/>
      <c r="AU261" s="344"/>
      <c r="AV261" s="344"/>
      <c r="AW261" s="344"/>
      <c r="AX261" s="344"/>
      <c r="AY261" s="344"/>
      <c r="AZ261" s="344"/>
      <c r="BA261" s="344"/>
      <c r="BB261" s="344"/>
      <c r="BC261" s="344"/>
      <c r="BD261" s="344"/>
      <c r="BE261" s="344"/>
      <c r="BF261" s="344"/>
      <c r="BG261" s="344"/>
      <c r="BH261" s="344"/>
      <c r="BI261" s="344"/>
      <c r="BJ261" s="344"/>
      <c r="BK261" s="344"/>
      <c r="BL261" s="344"/>
      <c r="BM261" s="344"/>
      <c r="BN261" s="344"/>
    </row>
    <row r="262" spans="1:66">
      <c r="A262" s="302" t="s">
        <v>675</v>
      </c>
      <c r="B262" s="293" t="s">
        <v>323</v>
      </c>
      <c r="C262" s="49">
        <f t="shared" si="33"/>
        <v>1403711</v>
      </c>
      <c r="D262" s="87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>
        <v>458.6</v>
      </c>
      <c r="R262" s="49">
        <v>1403711</v>
      </c>
      <c r="S262" s="49"/>
      <c r="T262" s="49"/>
      <c r="U262" s="49"/>
      <c r="V262" s="136"/>
      <c r="W262" s="49"/>
      <c r="X262" s="49"/>
      <c r="Y262" s="49"/>
      <c r="Z262" s="49"/>
      <c r="AA262" s="49"/>
      <c r="AB262" s="49"/>
      <c r="AC262" s="86"/>
      <c r="AD262" s="49"/>
      <c r="AE262" s="49"/>
      <c r="AF262" s="186"/>
      <c r="AJ262" s="3" t="s">
        <v>677</v>
      </c>
      <c r="AK262" s="3" t="s">
        <v>898</v>
      </c>
      <c r="AL262" s="344">
        <v>851955</v>
      </c>
      <c r="AM262" s="344">
        <v>851955</v>
      </c>
      <c r="AN262" s="344"/>
      <c r="AO262" s="344">
        <v>443090</v>
      </c>
      <c r="AP262" s="344">
        <v>408865</v>
      </c>
      <c r="AQ262" s="344"/>
      <c r="AR262" s="344"/>
      <c r="AS262" s="344"/>
      <c r="AT262" s="344"/>
      <c r="AU262" s="344"/>
      <c r="AV262" s="344"/>
      <c r="AW262" s="344"/>
      <c r="AX262" s="344"/>
      <c r="AY262" s="344"/>
      <c r="AZ262" s="344"/>
      <c r="BA262" s="344"/>
      <c r="BB262" s="344"/>
      <c r="BC262" s="344"/>
      <c r="BD262" s="344"/>
      <c r="BE262" s="344"/>
      <c r="BF262" s="344"/>
      <c r="BG262" s="344"/>
      <c r="BH262" s="344"/>
      <c r="BI262" s="344"/>
      <c r="BJ262" s="344"/>
      <c r="BK262" s="344"/>
      <c r="BL262" s="344"/>
      <c r="BM262" s="344"/>
      <c r="BN262" s="344"/>
    </row>
    <row r="263" spans="1:66">
      <c r="A263" s="302" t="s">
        <v>676</v>
      </c>
      <c r="B263" s="293" t="s">
        <v>897</v>
      </c>
      <c r="C263" s="49">
        <f t="shared" si="33"/>
        <v>4491061</v>
      </c>
      <c r="D263" s="87">
        <f t="shared" si="34"/>
        <v>4491061</v>
      </c>
      <c r="E263" s="49"/>
      <c r="F263" s="49"/>
      <c r="G263" s="49"/>
      <c r="H263" s="49">
        <v>4491061</v>
      </c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136"/>
      <c r="W263" s="49"/>
      <c r="X263" s="49"/>
      <c r="Y263" s="49"/>
      <c r="Z263" s="49"/>
      <c r="AA263" s="49"/>
      <c r="AB263" s="49"/>
      <c r="AC263" s="86"/>
      <c r="AD263" s="49"/>
      <c r="AE263" s="49"/>
      <c r="AF263" s="186"/>
      <c r="AJ263" s="3" t="s">
        <v>678</v>
      </c>
      <c r="AK263" s="3" t="s">
        <v>899</v>
      </c>
      <c r="AL263" s="344">
        <v>1682072</v>
      </c>
      <c r="AM263" s="344">
        <v>1682072</v>
      </c>
      <c r="AN263" s="344">
        <v>417648</v>
      </c>
      <c r="AO263" s="344">
        <v>500000</v>
      </c>
      <c r="AP263" s="344">
        <v>364424</v>
      </c>
      <c r="AQ263" s="344"/>
      <c r="AR263" s="344">
        <v>400000</v>
      </c>
      <c r="AS263" s="344"/>
      <c r="AT263" s="344"/>
      <c r="AU263" s="344"/>
      <c r="AV263" s="344"/>
      <c r="AW263" s="344"/>
      <c r="AX263" s="344"/>
      <c r="AY263" s="344"/>
      <c r="AZ263" s="344"/>
      <c r="BA263" s="344"/>
      <c r="BB263" s="344"/>
      <c r="BC263" s="344"/>
      <c r="BD263" s="344"/>
      <c r="BE263" s="344"/>
      <c r="BF263" s="344"/>
      <c r="BG263" s="344"/>
      <c r="BH263" s="344"/>
      <c r="BI263" s="344"/>
      <c r="BJ263" s="344"/>
      <c r="BK263" s="344"/>
      <c r="BL263" s="344"/>
      <c r="BM263" s="344"/>
      <c r="BN263" s="344"/>
    </row>
    <row r="264" spans="1:66">
      <c r="A264" s="302" t="s">
        <v>677</v>
      </c>
      <c r="B264" s="293" t="s">
        <v>898</v>
      </c>
      <c r="C264" s="49">
        <f t="shared" si="33"/>
        <v>973134</v>
      </c>
      <c r="D264" s="87">
        <f t="shared" si="34"/>
        <v>973134</v>
      </c>
      <c r="E264" s="49"/>
      <c r="F264" s="49">
        <v>459212</v>
      </c>
      <c r="G264" s="49">
        <v>513922</v>
      </c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136"/>
      <c r="W264" s="49"/>
      <c r="X264" s="49"/>
      <c r="Y264" s="49"/>
      <c r="Z264" s="49"/>
      <c r="AA264" s="49"/>
      <c r="AB264" s="49"/>
      <c r="AC264" s="86"/>
      <c r="AD264" s="49"/>
      <c r="AE264" s="49"/>
      <c r="AF264" s="186"/>
      <c r="AJ264" s="3" t="s">
        <v>679</v>
      </c>
      <c r="AK264" s="3" t="s">
        <v>324</v>
      </c>
      <c r="AL264" s="344">
        <v>635658</v>
      </c>
      <c r="AM264" s="344"/>
      <c r="AN264" s="344"/>
      <c r="AO264" s="344"/>
      <c r="AP264" s="344"/>
      <c r="AQ264" s="344"/>
      <c r="AR264" s="344"/>
      <c r="AS264" s="344"/>
      <c r="AT264" s="344"/>
      <c r="AU264" s="344"/>
      <c r="AV264" s="344"/>
      <c r="AW264" s="344"/>
      <c r="AX264" s="344"/>
      <c r="AY264" s="344"/>
      <c r="AZ264" s="344">
        <v>590.4</v>
      </c>
      <c r="BA264" s="344">
        <v>635658</v>
      </c>
      <c r="BB264" s="344"/>
      <c r="BC264" s="344"/>
      <c r="BD264" s="344"/>
      <c r="BE264" s="344"/>
      <c r="BF264" s="344"/>
      <c r="BG264" s="344"/>
      <c r="BH264" s="344"/>
      <c r="BI264" s="344"/>
      <c r="BJ264" s="344"/>
      <c r="BK264" s="344"/>
      <c r="BL264" s="344"/>
      <c r="BM264" s="344"/>
      <c r="BN264" s="344"/>
    </row>
    <row r="265" spans="1:66">
      <c r="A265" s="302" t="s">
        <v>678</v>
      </c>
      <c r="B265" s="293" t="s">
        <v>899</v>
      </c>
      <c r="C265" s="49">
        <f t="shared" si="33"/>
        <v>1764424</v>
      </c>
      <c r="D265" s="87">
        <f t="shared" si="34"/>
        <v>1764424</v>
      </c>
      <c r="E265" s="49">
        <v>500000</v>
      </c>
      <c r="F265" s="49">
        <v>500000</v>
      </c>
      <c r="G265" s="49">
        <v>364424</v>
      </c>
      <c r="H265" s="49"/>
      <c r="I265" s="49">
        <v>400000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136"/>
      <c r="W265" s="49"/>
      <c r="X265" s="49"/>
      <c r="Y265" s="49"/>
      <c r="Z265" s="49"/>
      <c r="AA265" s="49"/>
      <c r="AB265" s="49"/>
      <c r="AC265" s="86"/>
      <c r="AD265" s="49"/>
      <c r="AE265" s="49"/>
      <c r="AF265" s="186"/>
      <c r="AJ265" s="3" t="s">
        <v>680</v>
      </c>
      <c r="AK265" s="3" t="s">
        <v>900</v>
      </c>
      <c r="AL265" s="344">
        <v>250249</v>
      </c>
      <c r="AM265" s="344">
        <v>250249</v>
      </c>
      <c r="AN265" s="344">
        <v>250249</v>
      </c>
      <c r="AO265" s="344"/>
      <c r="AP265" s="344"/>
      <c r="AQ265" s="344"/>
      <c r="AR265" s="344"/>
      <c r="AS265" s="344"/>
      <c r="AT265" s="344"/>
      <c r="AU265" s="344"/>
      <c r="AV265" s="344"/>
      <c r="AW265" s="344"/>
      <c r="AX265" s="344"/>
      <c r="AY265" s="344"/>
      <c r="AZ265" s="344"/>
      <c r="BA265" s="344"/>
      <c r="BB265" s="344"/>
      <c r="BC265" s="344"/>
      <c r="BD265" s="344"/>
      <c r="BE265" s="344"/>
      <c r="BF265" s="344"/>
      <c r="BG265" s="344"/>
      <c r="BH265" s="344"/>
      <c r="BI265" s="344"/>
      <c r="BJ265" s="344"/>
      <c r="BK265" s="344"/>
      <c r="BL265" s="344"/>
      <c r="BM265" s="344"/>
      <c r="BN265" s="344"/>
    </row>
    <row r="266" spans="1:66">
      <c r="A266" s="302" t="s">
        <v>679</v>
      </c>
      <c r="B266" s="293" t="s">
        <v>324</v>
      </c>
      <c r="C266" s="49">
        <f t="shared" si="33"/>
        <v>632082</v>
      </c>
      <c r="D266" s="87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>
        <v>590.4</v>
      </c>
      <c r="R266" s="50">
        <v>632082</v>
      </c>
      <c r="S266" s="49"/>
      <c r="T266" s="49"/>
      <c r="U266" s="49"/>
      <c r="V266" s="136"/>
      <c r="W266" s="49"/>
      <c r="X266" s="49"/>
      <c r="Y266" s="49"/>
      <c r="Z266" s="49"/>
      <c r="AA266" s="49"/>
      <c r="AB266" s="49"/>
      <c r="AC266" s="86"/>
      <c r="AD266" s="49"/>
      <c r="AE266" s="49"/>
      <c r="AF266" s="186"/>
      <c r="AJ266" s="3" t="s">
        <v>681</v>
      </c>
      <c r="AK266" s="3" t="s">
        <v>325</v>
      </c>
      <c r="AL266" s="344">
        <v>2211031</v>
      </c>
      <c r="AM266" s="344">
        <v>2211031</v>
      </c>
      <c r="AN266" s="344">
        <v>495969</v>
      </c>
      <c r="AO266" s="344"/>
      <c r="AP266" s="344"/>
      <c r="AQ266" s="344">
        <v>1715062</v>
      </c>
      <c r="AR266" s="344"/>
      <c r="AS266" s="344"/>
      <c r="AT266" s="344"/>
      <c r="AU266" s="344"/>
      <c r="AV266" s="344"/>
      <c r="AW266" s="344"/>
      <c r="AX266" s="344"/>
      <c r="AY266" s="344"/>
      <c r="AZ266" s="344"/>
      <c r="BA266" s="344"/>
      <c r="BB266" s="344"/>
      <c r="BC266" s="344"/>
      <c r="BD266" s="344"/>
      <c r="BE266" s="344"/>
      <c r="BF266" s="344"/>
      <c r="BG266" s="344"/>
      <c r="BH266" s="344"/>
      <c r="BI266" s="344"/>
      <c r="BJ266" s="344"/>
      <c r="BK266" s="344"/>
      <c r="BL266" s="344"/>
      <c r="BM266" s="344"/>
      <c r="BN266" s="344"/>
    </row>
    <row r="267" spans="1:66">
      <c r="A267" s="302" t="s">
        <v>680</v>
      </c>
      <c r="B267" s="293" t="s">
        <v>900</v>
      </c>
      <c r="C267" s="49">
        <f t="shared" si="33"/>
        <v>271508</v>
      </c>
      <c r="D267" s="87">
        <f t="shared" si="34"/>
        <v>271508</v>
      </c>
      <c r="E267" s="49">
        <v>271508</v>
      </c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136"/>
      <c r="W267" s="49"/>
      <c r="X267" s="49"/>
      <c r="Y267" s="49"/>
      <c r="Z267" s="49"/>
      <c r="AA267" s="49"/>
      <c r="AB267" s="49"/>
      <c r="AC267" s="86"/>
      <c r="AD267" s="49"/>
      <c r="AE267" s="49"/>
      <c r="AF267" s="186"/>
      <c r="AJ267" s="3" t="s">
        <v>682</v>
      </c>
      <c r="AK267" s="3" t="s">
        <v>901</v>
      </c>
      <c r="AL267" s="344">
        <v>446714</v>
      </c>
      <c r="AM267" s="344">
        <v>446714</v>
      </c>
      <c r="AN267" s="344">
        <v>446714</v>
      </c>
      <c r="AO267" s="344"/>
      <c r="AP267" s="344"/>
      <c r="AQ267" s="344"/>
      <c r="AR267" s="344"/>
      <c r="AS267" s="344"/>
      <c r="AT267" s="344"/>
      <c r="AU267" s="344"/>
      <c r="AV267" s="344"/>
      <c r="AW267" s="344"/>
      <c r="AX267" s="344"/>
      <c r="AY267" s="344"/>
      <c r="AZ267" s="344"/>
      <c r="BA267" s="344"/>
      <c r="BB267" s="344"/>
      <c r="BC267" s="344"/>
      <c r="BD267" s="344"/>
      <c r="BE267" s="344"/>
      <c r="BF267" s="344"/>
      <c r="BG267" s="344"/>
      <c r="BH267" s="344"/>
      <c r="BI267" s="344"/>
      <c r="BJ267" s="344"/>
      <c r="BK267" s="344"/>
      <c r="BL267" s="344"/>
      <c r="BM267" s="344"/>
      <c r="BN267" s="344"/>
    </row>
    <row r="268" spans="1:66">
      <c r="A268" s="302" t="s">
        <v>681</v>
      </c>
      <c r="B268" s="293" t="s">
        <v>325</v>
      </c>
      <c r="C268" s="49">
        <f t="shared" si="33"/>
        <v>2276610</v>
      </c>
      <c r="D268" s="87">
        <f t="shared" si="34"/>
        <v>2276610</v>
      </c>
      <c r="E268" s="49">
        <v>524812</v>
      </c>
      <c r="F268" s="49"/>
      <c r="G268" s="49"/>
      <c r="H268" s="49">
        <v>1751798</v>
      </c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136"/>
      <c r="W268" s="49"/>
      <c r="X268" s="49"/>
      <c r="Y268" s="49"/>
      <c r="Z268" s="49"/>
      <c r="AA268" s="49"/>
      <c r="AB268" s="49"/>
      <c r="AC268" s="86"/>
      <c r="AD268" s="49"/>
      <c r="AE268" s="49"/>
      <c r="AF268" s="186"/>
      <c r="AK268" s="3" t="s">
        <v>499</v>
      </c>
      <c r="AL268" s="344">
        <v>249351</v>
      </c>
      <c r="AM268" s="344">
        <v>249351</v>
      </c>
      <c r="AN268" s="344">
        <v>249351</v>
      </c>
      <c r="AO268" s="344"/>
      <c r="AP268" s="344"/>
      <c r="AQ268" s="344"/>
      <c r="AR268" s="344"/>
      <c r="AS268" s="344"/>
      <c r="AT268" s="344"/>
      <c r="AU268" s="344"/>
      <c r="AV268" s="344"/>
      <c r="AW268" s="344"/>
      <c r="AX268" s="344"/>
      <c r="AY268" s="344"/>
      <c r="AZ268" s="344"/>
      <c r="BA268" s="344"/>
      <c r="BB268" s="344"/>
      <c r="BC268" s="344"/>
      <c r="BD268" s="344"/>
      <c r="BE268" s="344"/>
      <c r="BF268" s="344"/>
      <c r="BG268" s="344"/>
      <c r="BH268" s="344"/>
      <c r="BI268" s="344"/>
      <c r="BJ268" s="344"/>
      <c r="BK268" s="344"/>
      <c r="BL268" s="344"/>
      <c r="BM268" s="344"/>
      <c r="BN268" s="344"/>
    </row>
    <row r="269" spans="1:66">
      <c r="A269" s="302" t="s">
        <v>682</v>
      </c>
      <c r="B269" s="293" t="s">
        <v>901</v>
      </c>
      <c r="C269" s="49">
        <f t="shared" si="33"/>
        <v>598088</v>
      </c>
      <c r="D269" s="87">
        <f t="shared" si="34"/>
        <v>598088</v>
      </c>
      <c r="E269" s="49">
        <v>598088</v>
      </c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136"/>
      <c r="W269" s="49"/>
      <c r="X269" s="49"/>
      <c r="Y269" s="49"/>
      <c r="Z269" s="49"/>
      <c r="AA269" s="49"/>
      <c r="AB269" s="49"/>
      <c r="AC269" s="86"/>
      <c r="AD269" s="49"/>
      <c r="AE269" s="49"/>
      <c r="AF269" s="186"/>
      <c r="AJ269" s="3" t="s">
        <v>683</v>
      </c>
      <c r="AK269" s="3" t="s">
        <v>326</v>
      </c>
      <c r="AL269" s="344">
        <v>87360</v>
      </c>
      <c r="AM269" s="344"/>
      <c r="AN269" s="344">
        <v>0</v>
      </c>
      <c r="AO269" s="344"/>
      <c r="AP269" s="344"/>
      <c r="AQ269" s="344"/>
      <c r="AR269" s="344"/>
      <c r="AS269" s="344"/>
      <c r="AT269" s="344"/>
      <c r="AU269" s="344"/>
      <c r="AV269" s="344"/>
      <c r="AW269" s="344"/>
      <c r="AX269" s="344"/>
      <c r="AY269" s="344"/>
      <c r="AZ269" s="344"/>
      <c r="BA269" s="344"/>
      <c r="BB269" s="344"/>
      <c r="BC269" s="344"/>
      <c r="BD269" s="344">
        <v>1</v>
      </c>
      <c r="BE269" s="344">
        <v>0</v>
      </c>
      <c r="BF269" s="344"/>
      <c r="BG269" s="344"/>
      <c r="BH269" s="344"/>
      <c r="BI269" s="344"/>
      <c r="BJ269" s="344"/>
      <c r="BK269" s="344"/>
      <c r="BL269" s="344">
        <v>43680</v>
      </c>
      <c r="BM269" s="344">
        <v>43680</v>
      </c>
      <c r="BN269" s="344"/>
    </row>
    <row r="270" spans="1:66">
      <c r="A270" s="302" t="s">
        <v>683</v>
      </c>
      <c r="B270" s="303" t="s">
        <v>326</v>
      </c>
      <c r="C270" s="49">
        <f t="shared" ref="C270:C335" si="36">D270+L270+N270+P270+R270+T270+V270+AC270</f>
        <v>43680</v>
      </c>
      <c r="D270" s="87">
        <f t="shared" si="34"/>
        <v>0</v>
      </c>
      <c r="E270" s="49">
        <v>0</v>
      </c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307">
        <v>1</v>
      </c>
      <c r="V270" s="306">
        <v>0</v>
      </c>
      <c r="W270" s="49"/>
      <c r="X270" s="49"/>
      <c r="Y270" s="49"/>
      <c r="Z270" s="49"/>
      <c r="AA270" s="49"/>
      <c r="AB270" s="49"/>
      <c r="AC270" s="304">
        <f t="shared" si="35"/>
        <v>43680</v>
      </c>
      <c r="AD270" s="278">
        <v>43680</v>
      </c>
      <c r="AE270" s="49"/>
      <c r="AF270" s="186"/>
      <c r="AJ270" s="3" t="s">
        <v>684</v>
      </c>
      <c r="AK270" s="3" t="s">
        <v>902</v>
      </c>
      <c r="AL270" s="344">
        <v>1282814</v>
      </c>
      <c r="AM270" s="344"/>
      <c r="AN270" s="344"/>
      <c r="AO270" s="344"/>
      <c r="AP270" s="344"/>
      <c r="AQ270" s="344"/>
      <c r="AR270" s="344"/>
      <c r="AS270" s="344"/>
      <c r="AT270" s="344"/>
      <c r="AU270" s="344"/>
      <c r="AV270" s="344">
        <v>900</v>
      </c>
      <c r="AW270" s="344">
        <v>1282814</v>
      </c>
      <c r="AX270" s="344"/>
      <c r="AY270" s="344"/>
      <c r="AZ270" s="344"/>
      <c r="BA270" s="344"/>
      <c r="BB270" s="344"/>
      <c r="BC270" s="344"/>
      <c r="BD270" s="344"/>
      <c r="BE270" s="344"/>
      <c r="BF270" s="344"/>
      <c r="BG270" s="344"/>
      <c r="BH270" s="344"/>
      <c r="BI270" s="344"/>
      <c r="BJ270" s="344"/>
      <c r="BK270" s="344"/>
      <c r="BL270" s="344"/>
      <c r="BM270" s="344"/>
      <c r="BN270" s="344"/>
    </row>
    <row r="271" spans="1:66">
      <c r="A271" s="302" t="s">
        <v>684</v>
      </c>
      <c r="B271" s="293" t="s">
        <v>902</v>
      </c>
      <c r="C271" s="49">
        <f t="shared" si="36"/>
        <v>1282814</v>
      </c>
      <c r="D271" s="87"/>
      <c r="E271" s="49"/>
      <c r="F271" s="49"/>
      <c r="G271" s="49"/>
      <c r="H271" s="49"/>
      <c r="I271" s="49"/>
      <c r="J271" s="49"/>
      <c r="K271" s="49"/>
      <c r="L271" s="49"/>
      <c r="M271" s="49">
        <v>900</v>
      </c>
      <c r="N271" s="49">
        <v>1282814</v>
      </c>
      <c r="O271" s="49"/>
      <c r="P271" s="49"/>
      <c r="Q271" s="49"/>
      <c r="R271" s="49"/>
      <c r="S271" s="49"/>
      <c r="T271" s="49"/>
      <c r="U271" s="49"/>
      <c r="V271" s="87"/>
      <c r="W271" s="49"/>
      <c r="X271" s="49"/>
      <c r="Y271" s="49"/>
      <c r="Z271" s="49"/>
      <c r="AA271" s="49"/>
      <c r="AB271" s="49"/>
      <c r="AC271" s="86"/>
      <c r="AD271" s="49"/>
      <c r="AE271" s="49"/>
      <c r="AF271" s="186"/>
      <c r="AJ271" s="3" t="s">
        <v>685</v>
      </c>
      <c r="AK271" s="3" t="s">
        <v>327</v>
      </c>
      <c r="AL271" s="344">
        <v>3486478</v>
      </c>
      <c r="AM271" s="344">
        <v>3486478</v>
      </c>
      <c r="AN271" s="344"/>
      <c r="AO271" s="344">
        <v>2188620</v>
      </c>
      <c r="AP271" s="344">
        <v>1297858</v>
      </c>
      <c r="AQ271" s="344"/>
      <c r="AR271" s="344"/>
      <c r="AS271" s="344"/>
      <c r="AT271" s="344"/>
      <c r="AU271" s="344"/>
      <c r="AV271" s="344"/>
      <c r="AW271" s="344"/>
      <c r="AX271" s="344"/>
      <c r="AY271" s="344"/>
      <c r="AZ271" s="344"/>
      <c r="BA271" s="344"/>
      <c r="BB271" s="344"/>
      <c r="BC271" s="344"/>
      <c r="BD271" s="344"/>
      <c r="BE271" s="344"/>
      <c r="BF271" s="344"/>
      <c r="BG271" s="344"/>
      <c r="BH271" s="344"/>
      <c r="BI271" s="344"/>
      <c r="BJ271" s="344"/>
      <c r="BK271" s="344"/>
      <c r="BL271" s="344"/>
      <c r="BM271" s="344"/>
      <c r="BN271" s="344"/>
    </row>
    <row r="272" spans="1:66">
      <c r="A272" s="302" t="s">
        <v>685</v>
      </c>
      <c r="B272" s="293" t="s">
        <v>327</v>
      </c>
      <c r="C272" s="191">
        <f t="shared" si="36"/>
        <v>11402972</v>
      </c>
      <c r="D272" s="87">
        <f>SUM(E272:J272)</f>
        <v>11402972</v>
      </c>
      <c r="E272" s="49"/>
      <c r="F272" s="49">
        <v>3000000</v>
      </c>
      <c r="G272" s="49">
        <v>3000000</v>
      </c>
      <c r="H272" s="278">
        <v>5402972</v>
      </c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87"/>
      <c r="W272" s="49"/>
      <c r="X272" s="49"/>
      <c r="Y272" s="49"/>
      <c r="Z272" s="49"/>
      <c r="AA272" s="49"/>
      <c r="AB272" s="49"/>
      <c r="AC272" s="86"/>
      <c r="AD272" s="49"/>
      <c r="AE272" s="49"/>
      <c r="AF272" s="186"/>
      <c r="AJ272" s="3" t="s">
        <v>686</v>
      </c>
      <c r="AK272" s="3" t="s">
        <v>328</v>
      </c>
      <c r="AL272" s="344">
        <v>112000</v>
      </c>
      <c r="AM272" s="344"/>
      <c r="AN272" s="344"/>
      <c r="AO272" s="344">
        <v>0</v>
      </c>
      <c r="AP272" s="344">
        <v>0</v>
      </c>
      <c r="AQ272" s="344"/>
      <c r="AR272" s="344"/>
      <c r="AS272" s="344"/>
      <c r="AT272" s="344"/>
      <c r="AU272" s="344"/>
      <c r="AV272" s="344"/>
      <c r="AW272" s="344"/>
      <c r="AX272" s="344"/>
      <c r="AY272" s="344"/>
      <c r="AZ272" s="344"/>
      <c r="BA272" s="344"/>
      <c r="BB272" s="344"/>
      <c r="BC272" s="344"/>
      <c r="BD272" s="344"/>
      <c r="BE272" s="344"/>
      <c r="BF272" s="344"/>
      <c r="BG272" s="344"/>
      <c r="BH272" s="344"/>
      <c r="BI272" s="344"/>
      <c r="BJ272" s="344"/>
      <c r="BK272" s="344"/>
      <c r="BL272" s="344">
        <v>56000</v>
      </c>
      <c r="BM272" s="344">
        <v>56000</v>
      </c>
      <c r="BN272" s="344"/>
    </row>
    <row r="273" spans="1:66">
      <c r="A273" s="302" t="s">
        <v>686</v>
      </c>
      <c r="B273" s="293" t="s">
        <v>328</v>
      </c>
      <c r="C273" s="49">
        <f t="shared" si="36"/>
        <v>1000000</v>
      </c>
      <c r="D273" s="87">
        <f t="shared" ref="D273:D337" si="37">SUM(E273:J273)</f>
        <v>1000000</v>
      </c>
      <c r="E273" s="49"/>
      <c r="F273" s="49">
        <v>500000</v>
      </c>
      <c r="G273" s="49">
        <v>500000</v>
      </c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87"/>
      <c r="W273" s="49"/>
      <c r="X273" s="49"/>
      <c r="Y273" s="49"/>
      <c r="Z273" s="49"/>
      <c r="AA273" s="49"/>
      <c r="AB273" s="49"/>
      <c r="AC273" s="86"/>
      <c r="AD273" s="49"/>
      <c r="AE273" s="49"/>
      <c r="AF273" s="186"/>
      <c r="AJ273" s="3" t="s">
        <v>687</v>
      </c>
      <c r="AK273" s="3" t="s">
        <v>903</v>
      </c>
      <c r="AL273" s="344">
        <v>418886</v>
      </c>
      <c r="AM273" s="344">
        <v>418886</v>
      </c>
      <c r="AN273" s="344"/>
      <c r="AO273" s="344">
        <v>219467</v>
      </c>
      <c r="AP273" s="344">
        <v>199419</v>
      </c>
      <c r="AQ273" s="344"/>
      <c r="AR273" s="344"/>
      <c r="AS273" s="344"/>
      <c r="AT273" s="344"/>
      <c r="AU273" s="344"/>
      <c r="AV273" s="344"/>
      <c r="AW273" s="344"/>
      <c r="AX273" s="344"/>
      <c r="AY273" s="344"/>
      <c r="AZ273" s="344"/>
      <c r="BA273" s="344"/>
      <c r="BB273" s="344"/>
      <c r="BC273" s="344"/>
      <c r="BD273" s="344"/>
      <c r="BE273" s="344"/>
      <c r="BF273" s="344"/>
      <c r="BG273" s="344"/>
      <c r="BH273" s="344"/>
      <c r="BI273" s="344"/>
      <c r="BJ273" s="344"/>
      <c r="BK273" s="344"/>
      <c r="BL273" s="344"/>
      <c r="BM273" s="344"/>
      <c r="BN273" s="344"/>
    </row>
    <row r="274" spans="1:66">
      <c r="A274" s="302" t="s">
        <v>687</v>
      </c>
      <c r="B274" s="293" t="s">
        <v>903</v>
      </c>
      <c r="C274" s="49">
        <f t="shared" si="36"/>
        <v>537000</v>
      </c>
      <c r="D274" s="87">
        <f t="shared" si="37"/>
        <v>537000</v>
      </c>
      <c r="E274" s="49"/>
      <c r="F274" s="49">
        <v>280000</v>
      </c>
      <c r="G274" s="49">
        <v>257000</v>
      </c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87"/>
      <c r="W274" s="49"/>
      <c r="X274" s="49"/>
      <c r="Y274" s="49"/>
      <c r="Z274" s="49"/>
      <c r="AA274" s="49"/>
      <c r="AB274" s="49"/>
      <c r="AC274" s="86"/>
      <c r="AD274" s="49"/>
      <c r="AE274" s="49"/>
      <c r="AF274" s="186"/>
      <c r="AJ274" s="3" t="s">
        <v>688</v>
      </c>
      <c r="AK274" s="3" t="s">
        <v>329</v>
      </c>
      <c r="AL274" s="344">
        <v>6553043</v>
      </c>
      <c r="AM274" s="344">
        <v>6553043</v>
      </c>
      <c r="AN274" s="344">
        <v>1229670</v>
      </c>
      <c r="AO274" s="344">
        <v>1431477</v>
      </c>
      <c r="AP274" s="344">
        <v>565356</v>
      </c>
      <c r="AQ274" s="344">
        <v>3326540</v>
      </c>
      <c r="AR274" s="344"/>
      <c r="AS274" s="344"/>
      <c r="AT274" s="344"/>
      <c r="AU274" s="344"/>
      <c r="AV274" s="344"/>
      <c r="AW274" s="344"/>
      <c r="AX274" s="344"/>
      <c r="AY274" s="344"/>
      <c r="AZ274" s="344"/>
      <c r="BA274" s="344"/>
      <c r="BB274" s="344"/>
      <c r="BC274" s="344"/>
      <c r="BD274" s="344"/>
      <c r="BE274" s="344"/>
      <c r="BF274" s="344"/>
      <c r="BG274" s="344"/>
      <c r="BH274" s="344"/>
      <c r="BI274" s="344"/>
      <c r="BJ274" s="344"/>
      <c r="BK274" s="344"/>
      <c r="BL274" s="344"/>
      <c r="BM274" s="344"/>
      <c r="BN274" s="344"/>
    </row>
    <row r="275" spans="1:66">
      <c r="A275" s="302" t="s">
        <v>688</v>
      </c>
      <c r="B275" s="293" t="s">
        <v>329</v>
      </c>
      <c r="C275" s="49">
        <f t="shared" si="36"/>
        <v>6720814</v>
      </c>
      <c r="D275" s="87">
        <f t="shared" si="37"/>
        <v>6720814</v>
      </c>
      <c r="E275" s="49">
        <v>1240406</v>
      </c>
      <c r="F275" s="49">
        <v>1555452</v>
      </c>
      <c r="G275" s="49">
        <v>598416</v>
      </c>
      <c r="H275" s="49">
        <v>3326540</v>
      </c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87"/>
      <c r="W275" s="49"/>
      <c r="X275" s="49"/>
      <c r="Y275" s="49"/>
      <c r="Z275" s="49"/>
      <c r="AA275" s="49"/>
      <c r="AB275" s="49"/>
      <c r="AC275" s="86"/>
      <c r="AD275" s="49"/>
      <c r="AE275" s="49"/>
      <c r="AF275" s="186"/>
      <c r="AJ275" s="3" t="s">
        <v>689</v>
      </c>
      <c r="AK275" s="3" t="s">
        <v>904</v>
      </c>
      <c r="AL275" s="344">
        <v>1748145</v>
      </c>
      <c r="AM275" s="344">
        <v>619550</v>
      </c>
      <c r="AN275" s="344">
        <v>619550</v>
      </c>
      <c r="AO275" s="344"/>
      <c r="AP275" s="344"/>
      <c r="AQ275" s="344"/>
      <c r="AR275" s="344"/>
      <c r="AS275" s="344"/>
      <c r="AT275" s="344"/>
      <c r="AU275" s="344"/>
      <c r="AV275" s="344">
        <v>1244.2</v>
      </c>
      <c r="AW275" s="344">
        <v>1128595</v>
      </c>
      <c r="AX275" s="344"/>
      <c r="AY275" s="344"/>
      <c r="AZ275" s="344"/>
      <c r="BA275" s="344"/>
      <c r="BB275" s="344"/>
      <c r="BC275" s="344"/>
      <c r="BD275" s="344"/>
      <c r="BE275" s="344"/>
      <c r="BF275" s="344"/>
      <c r="BG275" s="344"/>
      <c r="BH275" s="344"/>
      <c r="BI275" s="344"/>
      <c r="BJ275" s="344"/>
      <c r="BK275" s="344"/>
      <c r="BL275" s="344"/>
      <c r="BM275" s="344"/>
      <c r="BN275" s="344"/>
    </row>
    <row r="276" spans="1:66">
      <c r="A276" s="302" t="s">
        <v>689</v>
      </c>
      <c r="B276" s="293" t="s">
        <v>904</v>
      </c>
      <c r="C276" s="49">
        <f t="shared" si="36"/>
        <v>1798271</v>
      </c>
      <c r="D276" s="87">
        <f t="shared" si="37"/>
        <v>629728</v>
      </c>
      <c r="E276" s="49">
        <v>629728</v>
      </c>
      <c r="F276" s="49"/>
      <c r="G276" s="49"/>
      <c r="H276" s="49"/>
      <c r="I276" s="49"/>
      <c r="J276" s="49"/>
      <c r="K276" s="49"/>
      <c r="L276" s="49"/>
      <c r="M276" s="49">
        <v>1244.2</v>
      </c>
      <c r="N276" s="49">
        <v>1168543</v>
      </c>
      <c r="O276" s="49"/>
      <c r="P276" s="49"/>
      <c r="Q276" s="49"/>
      <c r="R276" s="49"/>
      <c r="S276" s="49"/>
      <c r="T276" s="49"/>
      <c r="U276" s="49"/>
      <c r="V276" s="87"/>
      <c r="W276" s="49"/>
      <c r="X276" s="49"/>
      <c r="Y276" s="49"/>
      <c r="Z276" s="49"/>
      <c r="AA276" s="49"/>
      <c r="AB276" s="49"/>
      <c r="AC276" s="86"/>
      <c r="AD276" s="49"/>
      <c r="AE276" s="49"/>
      <c r="AF276" s="186"/>
      <c r="AJ276" s="3" t="s">
        <v>690</v>
      </c>
      <c r="AK276" s="3" t="s">
        <v>330</v>
      </c>
      <c r="AL276" s="344">
        <v>429002</v>
      </c>
      <c r="AM276" s="344">
        <v>429002</v>
      </c>
      <c r="AN276" s="344">
        <v>237281</v>
      </c>
      <c r="AO276" s="344">
        <v>101275</v>
      </c>
      <c r="AP276" s="344">
        <v>90446</v>
      </c>
      <c r="AQ276" s="344"/>
      <c r="AR276" s="344"/>
      <c r="AS276" s="344"/>
      <c r="AT276" s="344"/>
      <c r="AU276" s="344"/>
      <c r="AV276" s="344"/>
      <c r="AW276" s="344"/>
      <c r="AX276" s="344"/>
      <c r="AY276" s="344"/>
      <c r="AZ276" s="344"/>
      <c r="BA276" s="344"/>
      <c r="BB276" s="344"/>
      <c r="BC276" s="344"/>
      <c r="BD276" s="344"/>
      <c r="BE276" s="344"/>
      <c r="BF276" s="344"/>
      <c r="BG276" s="344"/>
      <c r="BH276" s="344"/>
      <c r="BI276" s="344"/>
      <c r="BJ276" s="344"/>
      <c r="BK276" s="344"/>
      <c r="BL276" s="344"/>
      <c r="BM276" s="344"/>
      <c r="BN276" s="344"/>
    </row>
    <row r="277" spans="1:66">
      <c r="A277" s="302" t="s">
        <v>690</v>
      </c>
      <c r="B277" s="293" t="s">
        <v>330</v>
      </c>
      <c r="C277" s="191">
        <f t="shared" si="36"/>
        <v>343222</v>
      </c>
      <c r="D277" s="87">
        <f t="shared" si="37"/>
        <v>343222</v>
      </c>
      <c r="E277" s="49">
        <v>242028</v>
      </c>
      <c r="F277" s="49">
        <v>0</v>
      </c>
      <c r="G277" s="49">
        <v>101194</v>
      </c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87"/>
      <c r="W277" s="49"/>
      <c r="X277" s="49"/>
      <c r="Y277" s="49"/>
      <c r="Z277" s="49"/>
      <c r="AA277" s="49"/>
      <c r="AB277" s="49"/>
      <c r="AC277" s="86"/>
      <c r="AD277" s="49"/>
      <c r="AE277" s="49"/>
      <c r="AF277" s="186"/>
      <c r="AJ277" s="3" t="s">
        <v>691</v>
      </c>
      <c r="AK277" s="3" t="s">
        <v>331</v>
      </c>
      <c r="AL277" s="344">
        <v>1333143</v>
      </c>
      <c r="AM277" s="344"/>
      <c r="AN277" s="344"/>
      <c r="AO277" s="344"/>
      <c r="AP277" s="344"/>
      <c r="AQ277" s="344"/>
      <c r="AR277" s="344"/>
      <c r="AS277" s="344"/>
      <c r="AT277" s="344"/>
      <c r="AU277" s="344"/>
      <c r="AV277" s="344">
        <v>690</v>
      </c>
      <c r="AW277" s="344">
        <v>1333143</v>
      </c>
      <c r="AX277" s="344"/>
      <c r="AY277" s="344"/>
      <c r="AZ277" s="344"/>
      <c r="BA277" s="344"/>
      <c r="BB277" s="344"/>
      <c r="BC277" s="344"/>
      <c r="BD277" s="344"/>
      <c r="BE277" s="344"/>
      <c r="BF277" s="344"/>
      <c r="BG277" s="344"/>
      <c r="BH277" s="344"/>
      <c r="BI277" s="344"/>
      <c r="BJ277" s="344"/>
      <c r="BK277" s="344"/>
      <c r="BL277" s="344"/>
      <c r="BM277" s="344"/>
      <c r="BN277" s="344"/>
    </row>
    <row r="278" spans="1:66">
      <c r="A278" s="302"/>
      <c r="B278" s="293" t="s">
        <v>1022</v>
      </c>
      <c r="C278" s="191">
        <f t="shared" si="36"/>
        <v>928833</v>
      </c>
      <c r="D278" s="87">
        <f t="shared" si="37"/>
        <v>928833</v>
      </c>
      <c r="E278" s="62"/>
      <c r="F278" s="62"/>
      <c r="G278" s="62"/>
      <c r="H278" s="62">
        <v>928833</v>
      </c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136"/>
      <c r="W278" s="62"/>
      <c r="X278" s="62"/>
      <c r="Y278" s="62"/>
      <c r="Z278" s="62"/>
      <c r="AA278" s="62"/>
      <c r="AB278" s="62"/>
      <c r="AC278" s="308"/>
      <c r="AD278" s="62"/>
      <c r="AE278" s="62"/>
      <c r="AF278" s="186"/>
      <c r="AJ278" s="3" t="s">
        <v>692</v>
      </c>
      <c r="AK278" s="3" t="s">
        <v>332</v>
      </c>
      <c r="AL278" s="344">
        <v>594678</v>
      </c>
      <c r="AM278" s="344"/>
      <c r="AN278" s="344"/>
      <c r="AO278" s="344"/>
      <c r="AP278" s="344"/>
      <c r="AQ278" s="344"/>
      <c r="AR278" s="344"/>
      <c r="AS278" s="344"/>
      <c r="AT278" s="344"/>
      <c r="AU278" s="344"/>
      <c r="AV278" s="344"/>
      <c r="AW278" s="344"/>
      <c r="AX278" s="344"/>
      <c r="AY278" s="344"/>
      <c r="AZ278" s="344">
        <v>561</v>
      </c>
      <c r="BA278" s="344">
        <v>594678</v>
      </c>
      <c r="BB278" s="344"/>
      <c r="BC278" s="344"/>
      <c r="BD278" s="344"/>
      <c r="BE278" s="344"/>
      <c r="BF278" s="344"/>
      <c r="BG278" s="344"/>
      <c r="BH278" s="344"/>
      <c r="BI278" s="344"/>
      <c r="BJ278" s="344"/>
      <c r="BK278" s="344"/>
      <c r="BL278" s="344"/>
      <c r="BM278" s="344"/>
      <c r="BN278" s="344"/>
    </row>
    <row r="279" spans="1:66">
      <c r="A279" s="302" t="s">
        <v>691</v>
      </c>
      <c r="B279" s="293" t="s">
        <v>331</v>
      </c>
      <c r="C279" s="191">
        <f t="shared" si="36"/>
        <v>1040615</v>
      </c>
      <c r="D279" s="87"/>
      <c r="E279" s="49"/>
      <c r="F279" s="49"/>
      <c r="G279" s="49"/>
      <c r="H279" s="49"/>
      <c r="I279" s="49"/>
      <c r="J279" s="49"/>
      <c r="K279" s="49"/>
      <c r="L279" s="49"/>
      <c r="M279" s="49">
        <v>690</v>
      </c>
      <c r="N279" s="191">
        <v>1040615</v>
      </c>
      <c r="O279" s="49"/>
      <c r="P279" s="49"/>
      <c r="Q279" s="49"/>
      <c r="R279" s="49"/>
      <c r="S279" s="49"/>
      <c r="T279" s="49"/>
      <c r="U279" s="49"/>
      <c r="V279" s="87"/>
      <c r="W279" s="49"/>
      <c r="X279" s="49"/>
      <c r="Y279" s="49"/>
      <c r="Z279" s="49"/>
      <c r="AA279" s="49"/>
      <c r="AB279" s="49"/>
      <c r="AC279" s="86"/>
      <c r="AD279" s="49"/>
      <c r="AE279" s="49"/>
      <c r="AF279" s="186"/>
      <c r="AJ279" s="3" t="s">
        <v>693</v>
      </c>
      <c r="AK279" s="3" t="s">
        <v>333</v>
      </c>
      <c r="AL279" s="344">
        <v>595550</v>
      </c>
      <c r="AM279" s="344"/>
      <c r="AN279" s="344"/>
      <c r="AO279" s="344"/>
      <c r="AP279" s="344"/>
      <c r="AQ279" s="344"/>
      <c r="AR279" s="344"/>
      <c r="AS279" s="344"/>
      <c r="AT279" s="344"/>
      <c r="AU279" s="344"/>
      <c r="AV279" s="344"/>
      <c r="AW279" s="344"/>
      <c r="AX279" s="344"/>
      <c r="AY279" s="344"/>
      <c r="AZ279" s="344">
        <v>580</v>
      </c>
      <c r="BA279" s="344">
        <v>595550</v>
      </c>
      <c r="BB279" s="344"/>
      <c r="BC279" s="344"/>
      <c r="BD279" s="344"/>
      <c r="BE279" s="344"/>
      <c r="BF279" s="344"/>
      <c r="BG279" s="344"/>
      <c r="BH279" s="344"/>
      <c r="BI279" s="344"/>
      <c r="BJ279" s="344"/>
      <c r="BK279" s="344"/>
      <c r="BL279" s="344"/>
      <c r="BM279" s="344"/>
      <c r="BN279" s="344"/>
    </row>
    <row r="280" spans="1:66">
      <c r="A280" s="302" t="s">
        <v>692</v>
      </c>
      <c r="B280" s="293" t="s">
        <v>332</v>
      </c>
      <c r="C280" s="49">
        <f t="shared" si="36"/>
        <v>680578</v>
      </c>
      <c r="D280" s="87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>
        <v>561</v>
      </c>
      <c r="R280" s="49">
        <v>680578</v>
      </c>
      <c r="S280" s="49"/>
      <c r="T280" s="49"/>
      <c r="U280" s="49"/>
      <c r="V280" s="87"/>
      <c r="W280" s="49"/>
      <c r="X280" s="49"/>
      <c r="Y280" s="49"/>
      <c r="Z280" s="49"/>
      <c r="AA280" s="49"/>
      <c r="AB280" s="49"/>
      <c r="AC280" s="86"/>
      <c r="AD280" s="49"/>
      <c r="AE280" s="49"/>
      <c r="AF280" s="186"/>
      <c r="AJ280" s="3" t="s">
        <v>694</v>
      </c>
      <c r="AK280" s="3" t="s">
        <v>334</v>
      </c>
      <c r="AL280" s="344">
        <v>467057</v>
      </c>
      <c r="AM280" s="344">
        <v>467057</v>
      </c>
      <c r="AN280" s="344"/>
      <c r="AO280" s="344"/>
      <c r="AP280" s="344"/>
      <c r="AQ280" s="344">
        <v>467057</v>
      </c>
      <c r="AR280" s="344"/>
      <c r="AS280" s="344"/>
      <c r="AT280" s="344"/>
      <c r="AU280" s="344"/>
      <c r="AV280" s="344"/>
      <c r="AW280" s="344"/>
      <c r="AX280" s="344"/>
      <c r="AY280" s="344"/>
      <c r="AZ280" s="344"/>
      <c r="BA280" s="344"/>
      <c r="BB280" s="344"/>
      <c r="BC280" s="344"/>
      <c r="BD280" s="344"/>
      <c r="BE280" s="344"/>
      <c r="BF280" s="344"/>
      <c r="BG280" s="344"/>
      <c r="BH280" s="344"/>
      <c r="BI280" s="344"/>
      <c r="BJ280" s="344"/>
      <c r="BK280" s="344"/>
      <c r="BL280" s="344"/>
      <c r="BM280" s="344"/>
      <c r="BN280" s="344"/>
    </row>
    <row r="281" spans="1:66">
      <c r="A281" s="302" t="s">
        <v>693</v>
      </c>
      <c r="B281" s="293" t="s">
        <v>333</v>
      </c>
      <c r="C281" s="191">
        <f t="shared" si="36"/>
        <v>690755</v>
      </c>
      <c r="D281" s="87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>
        <v>580</v>
      </c>
      <c r="R281" s="292">
        <v>690755</v>
      </c>
      <c r="S281" s="49"/>
      <c r="T281" s="49"/>
      <c r="U281" s="49"/>
      <c r="V281" s="87"/>
      <c r="W281" s="49"/>
      <c r="X281" s="49"/>
      <c r="Y281" s="49"/>
      <c r="Z281" s="49"/>
      <c r="AA281" s="49"/>
      <c r="AB281" s="49"/>
      <c r="AC281" s="86"/>
      <c r="AD281" s="49"/>
      <c r="AE281" s="49"/>
      <c r="AF281" s="186"/>
      <c r="AJ281" s="3" t="s">
        <v>695</v>
      </c>
      <c r="AK281" s="3" t="s">
        <v>335</v>
      </c>
      <c r="AL281" s="344">
        <v>3228301</v>
      </c>
      <c r="AM281" s="344">
        <v>3228301</v>
      </c>
      <c r="AN281" s="344"/>
      <c r="AO281" s="344"/>
      <c r="AP281" s="344"/>
      <c r="AQ281" s="344">
        <v>3228301</v>
      </c>
      <c r="AR281" s="344"/>
      <c r="AS281" s="344"/>
      <c r="AT281" s="344"/>
      <c r="AU281" s="344"/>
      <c r="AV281" s="344"/>
      <c r="AW281" s="344"/>
      <c r="AX281" s="344"/>
      <c r="AY281" s="344"/>
      <c r="AZ281" s="344"/>
      <c r="BA281" s="344"/>
      <c r="BB281" s="344"/>
      <c r="BC281" s="344"/>
      <c r="BD281" s="344"/>
      <c r="BE281" s="344"/>
      <c r="BF281" s="344"/>
      <c r="BG281" s="344"/>
      <c r="BH281" s="344"/>
      <c r="BI281" s="344"/>
      <c r="BJ281" s="344"/>
      <c r="BK281" s="344"/>
      <c r="BL281" s="344"/>
      <c r="BM281" s="344"/>
      <c r="BN281" s="344"/>
    </row>
    <row r="282" spans="1:66">
      <c r="A282" s="302" t="s">
        <v>694</v>
      </c>
      <c r="B282" s="293" t="s">
        <v>334</v>
      </c>
      <c r="C282" s="49">
        <f t="shared" si="36"/>
        <v>471603</v>
      </c>
      <c r="D282" s="87">
        <f t="shared" si="37"/>
        <v>471603</v>
      </c>
      <c r="E282" s="49"/>
      <c r="F282" s="49"/>
      <c r="G282" s="49"/>
      <c r="H282" s="49">
        <v>471603</v>
      </c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87"/>
      <c r="W282" s="49"/>
      <c r="X282" s="49"/>
      <c r="Y282" s="49"/>
      <c r="Z282" s="49"/>
      <c r="AA282" s="49"/>
      <c r="AB282" s="49"/>
      <c r="AC282" s="86"/>
      <c r="AD282" s="49"/>
      <c r="AE282" s="49"/>
      <c r="AF282" s="186"/>
      <c r="AJ282" s="3" t="s">
        <v>696</v>
      </c>
      <c r="AK282" s="3" t="s">
        <v>905</v>
      </c>
      <c r="AL282" s="344">
        <v>1400000</v>
      </c>
      <c r="AM282" s="344"/>
      <c r="AN282" s="344"/>
      <c r="AO282" s="344"/>
      <c r="AP282" s="344"/>
      <c r="AQ282" s="344"/>
      <c r="AR282" s="344"/>
      <c r="AS282" s="344"/>
      <c r="AT282" s="344"/>
      <c r="AU282" s="344"/>
      <c r="AV282" s="344">
        <v>1101</v>
      </c>
      <c r="AW282" s="344">
        <v>1400000</v>
      </c>
      <c r="AX282" s="344"/>
      <c r="AY282" s="344"/>
      <c r="AZ282" s="344"/>
      <c r="BA282" s="344"/>
      <c r="BB282" s="344"/>
      <c r="BC282" s="344"/>
      <c r="BD282" s="344"/>
      <c r="BE282" s="344"/>
      <c r="BF282" s="344"/>
      <c r="BG282" s="344"/>
      <c r="BH282" s="344"/>
      <c r="BI282" s="344"/>
      <c r="BJ282" s="344"/>
      <c r="BK282" s="344"/>
      <c r="BL282" s="344"/>
      <c r="BM282" s="344"/>
      <c r="BN282" s="344"/>
    </row>
    <row r="283" spans="1:66">
      <c r="A283" s="302" t="s">
        <v>695</v>
      </c>
      <c r="B283" s="293" t="s">
        <v>335</v>
      </c>
      <c r="C283" s="191">
        <f t="shared" si="36"/>
        <v>3289526</v>
      </c>
      <c r="D283" s="87">
        <f t="shared" si="37"/>
        <v>3289526</v>
      </c>
      <c r="E283" s="49"/>
      <c r="F283" s="49"/>
      <c r="G283" s="49"/>
      <c r="H283" s="49">
        <v>3289526</v>
      </c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87"/>
      <c r="W283" s="49"/>
      <c r="X283" s="49"/>
      <c r="Y283" s="49"/>
      <c r="Z283" s="49"/>
      <c r="AA283" s="49"/>
      <c r="AB283" s="49"/>
      <c r="AC283" s="86"/>
      <c r="AD283" s="49"/>
      <c r="AE283" s="49"/>
      <c r="AF283" s="186"/>
      <c r="AJ283" s="3" t="s">
        <v>697</v>
      </c>
      <c r="AK283" s="3" t="s">
        <v>336</v>
      </c>
      <c r="AL283" s="344">
        <v>4471979</v>
      </c>
      <c r="AM283" s="344">
        <v>4471979</v>
      </c>
      <c r="AN283" s="344"/>
      <c r="AO283" s="344">
        <v>1027533</v>
      </c>
      <c r="AP283" s="344">
        <v>750000</v>
      </c>
      <c r="AQ283" s="344">
        <v>2694446</v>
      </c>
      <c r="AR283" s="344"/>
      <c r="AS283" s="344"/>
      <c r="AT283" s="344"/>
      <c r="AU283" s="344"/>
      <c r="AV283" s="344"/>
      <c r="AW283" s="344"/>
      <c r="AX283" s="344"/>
      <c r="AY283" s="344"/>
      <c r="AZ283" s="344"/>
      <c r="BA283" s="344"/>
      <c r="BB283" s="344"/>
      <c r="BC283" s="344"/>
      <c r="BD283" s="344"/>
      <c r="BE283" s="344"/>
      <c r="BF283" s="344"/>
      <c r="BG283" s="344"/>
      <c r="BH283" s="344"/>
      <c r="BI283" s="344"/>
      <c r="BJ283" s="344"/>
      <c r="BK283" s="344"/>
      <c r="BL283" s="344"/>
      <c r="BM283" s="344"/>
      <c r="BN283" s="344"/>
    </row>
    <row r="284" spans="1:66">
      <c r="A284" s="302" t="s">
        <v>696</v>
      </c>
      <c r="B284" s="293" t="s">
        <v>905</v>
      </c>
      <c r="C284" s="49">
        <f t="shared" si="36"/>
        <v>1400000</v>
      </c>
      <c r="D284" s="87">
        <f t="shared" si="37"/>
        <v>0</v>
      </c>
      <c r="E284" s="49"/>
      <c r="F284" s="49"/>
      <c r="G284" s="49"/>
      <c r="H284" s="49"/>
      <c r="I284" s="49"/>
      <c r="J284" s="49"/>
      <c r="K284" s="49"/>
      <c r="L284" s="49"/>
      <c r="M284" s="49">
        <v>1101</v>
      </c>
      <c r="N284" s="49">
        <v>1400000</v>
      </c>
      <c r="O284" s="49"/>
      <c r="P284" s="49"/>
      <c r="Q284" s="49"/>
      <c r="R284" s="49"/>
      <c r="S284" s="49"/>
      <c r="T284" s="49"/>
      <c r="U284" s="49"/>
      <c r="V284" s="87"/>
      <c r="W284" s="49"/>
      <c r="X284" s="49"/>
      <c r="Y284" s="49"/>
      <c r="Z284" s="49"/>
      <c r="AA284" s="49"/>
      <c r="AB284" s="49"/>
      <c r="AC284" s="86"/>
      <c r="AD284" s="49"/>
      <c r="AE284" s="49"/>
      <c r="AF284" s="186"/>
      <c r="AJ284" s="3" t="s">
        <v>698</v>
      </c>
      <c r="AK284" s="3" t="s">
        <v>337</v>
      </c>
      <c r="AL284" s="344">
        <v>2226089</v>
      </c>
      <c r="AM284" s="344">
        <v>1889300</v>
      </c>
      <c r="AN284" s="344">
        <v>654205</v>
      </c>
      <c r="AO284" s="344"/>
      <c r="AP284" s="344"/>
      <c r="AQ284" s="344">
        <v>1235095</v>
      </c>
      <c r="AR284" s="344"/>
      <c r="AS284" s="344"/>
      <c r="AT284" s="344"/>
      <c r="AU284" s="344"/>
      <c r="AV284" s="344"/>
      <c r="AW284" s="344"/>
      <c r="AX284" s="344">
        <v>70</v>
      </c>
      <c r="AY284" s="344">
        <v>336789</v>
      </c>
      <c r="AZ284" s="344"/>
      <c r="BA284" s="344"/>
      <c r="BB284" s="344"/>
      <c r="BC284" s="344"/>
      <c r="BD284" s="344"/>
      <c r="BE284" s="344"/>
      <c r="BF284" s="344"/>
      <c r="BG284" s="344"/>
      <c r="BH284" s="344"/>
      <c r="BI284" s="344"/>
      <c r="BJ284" s="344"/>
      <c r="BK284" s="344"/>
      <c r="BL284" s="344"/>
      <c r="BM284" s="344"/>
      <c r="BN284" s="344"/>
    </row>
    <row r="285" spans="1:66">
      <c r="A285" s="302" t="s">
        <v>697</v>
      </c>
      <c r="B285" s="293" t="s">
        <v>336</v>
      </c>
      <c r="C285" s="191">
        <f t="shared" si="36"/>
        <v>4777533</v>
      </c>
      <c r="D285" s="87">
        <f t="shared" si="37"/>
        <v>4777533</v>
      </c>
      <c r="E285" s="49"/>
      <c r="F285" s="49">
        <v>1027533</v>
      </c>
      <c r="G285" s="49">
        <v>750000</v>
      </c>
      <c r="H285" s="49">
        <v>3000000</v>
      </c>
      <c r="I285" s="49"/>
      <c r="J285" s="49"/>
      <c r="K285" s="45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87"/>
      <c r="W285" s="49"/>
      <c r="X285" s="49"/>
      <c r="Y285" s="49"/>
      <c r="Z285" s="49"/>
      <c r="AA285" s="49"/>
      <c r="AB285" s="49"/>
      <c r="AC285" s="86"/>
      <c r="AD285" s="49"/>
      <c r="AE285" s="49"/>
      <c r="AF285" s="186"/>
      <c r="AJ285" s="3" t="s">
        <v>699</v>
      </c>
      <c r="AK285" s="3" t="s">
        <v>338</v>
      </c>
      <c r="AL285" s="344">
        <v>1773500</v>
      </c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4"/>
      <c r="AW285" s="344"/>
      <c r="AX285" s="344"/>
      <c r="AY285" s="344"/>
      <c r="AZ285" s="344">
        <v>2309</v>
      </c>
      <c r="BA285" s="344">
        <v>1773500</v>
      </c>
      <c r="BB285" s="344"/>
      <c r="BC285" s="344"/>
      <c r="BD285" s="344"/>
      <c r="BE285" s="344"/>
      <c r="BF285" s="344"/>
      <c r="BG285" s="344"/>
      <c r="BH285" s="344"/>
      <c r="BI285" s="344"/>
      <c r="BJ285" s="344"/>
      <c r="BK285" s="344"/>
      <c r="BL285" s="344"/>
      <c r="BM285" s="344"/>
      <c r="BN285" s="344"/>
    </row>
    <row r="286" spans="1:66">
      <c r="A286" s="302" t="s">
        <v>698</v>
      </c>
      <c r="B286" s="293" t="s">
        <v>337</v>
      </c>
      <c r="C286" s="191">
        <f t="shared" si="36"/>
        <v>2564500</v>
      </c>
      <c r="D286" s="87">
        <f t="shared" si="37"/>
        <v>2227711</v>
      </c>
      <c r="E286" s="49">
        <v>1000000</v>
      </c>
      <c r="F286" s="49"/>
      <c r="G286" s="49"/>
      <c r="H286" s="49">
        <v>1227711</v>
      </c>
      <c r="I286" s="49"/>
      <c r="J286" s="49"/>
      <c r="K286" s="45"/>
      <c r="L286" s="49"/>
      <c r="M286" s="49"/>
      <c r="N286" s="49"/>
      <c r="O286" s="49">
        <v>70</v>
      </c>
      <c r="P286" s="49">
        <v>336789</v>
      </c>
      <c r="Q286" s="49"/>
      <c r="R286" s="49"/>
      <c r="S286" s="49"/>
      <c r="T286" s="49"/>
      <c r="U286" s="49"/>
      <c r="V286" s="87"/>
      <c r="W286" s="49"/>
      <c r="X286" s="49"/>
      <c r="Y286" s="49"/>
      <c r="Z286" s="49"/>
      <c r="AA286" s="49"/>
      <c r="AB286" s="49"/>
      <c r="AC286" s="86"/>
      <c r="AD286" s="49"/>
      <c r="AE286" s="49"/>
      <c r="AF286" s="186"/>
      <c r="AJ286" s="3" t="s">
        <v>700</v>
      </c>
      <c r="AK286" s="3" t="s">
        <v>339</v>
      </c>
      <c r="AL286" s="344">
        <v>795933</v>
      </c>
      <c r="AM286" s="344">
        <v>795933</v>
      </c>
      <c r="AN286" s="344"/>
      <c r="AO286" s="344">
        <v>167833</v>
      </c>
      <c r="AP286" s="344">
        <v>168900</v>
      </c>
      <c r="AQ286" s="344">
        <v>0</v>
      </c>
      <c r="AR286" s="344">
        <v>459200</v>
      </c>
      <c r="AS286" s="344"/>
      <c r="AT286" s="344"/>
      <c r="AU286" s="344"/>
      <c r="AV286" s="344"/>
      <c r="AW286" s="344"/>
      <c r="AX286" s="344"/>
      <c r="AY286" s="344"/>
      <c r="AZ286" s="344"/>
      <c r="BA286" s="344"/>
      <c r="BB286" s="344"/>
      <c r="BC286" s="344"/>
      <c r="BD286" s="344"/>
      <c r="BE286" s="344"/>
      <c r="BF286" s="344"/>
      <c r="BG286" s="344"/>
      <c r="BH286" s="344"/>
      <c r="BI286" s="344"/>
      <c r="BJ286" s="344"/>
      <c r="BK286" s="344"/>
      <c r="BL286" s="344"/>
      <c r="BM286" s="344"/>
      <c r="BN286" s="344"/>
    </row>
    <row r="287" spans="1:66">
      <c r="A287" s="302" t="s">
        <v>699</v>
      </c>
      <c r="B287" s="293" t="s">
        <v>338</v>
      </c>
      <c r="C287" s="49">
        <f t="shared" si="36"/>
        <v>1828547</v>
      </c>
      <c r="D287" s="87">
        <f t="shared" si="37"/>
        <v>0</v>
      </c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>
        <v>2309</v>
      </c>
      <c r="R287" s="49">
        <v>1828547</v>
      </c>
      <c r="S287" s="49"/>
      <c r="T287" s="49"/>
      <c r="U287" s="49"/>
      <c r="V287" s="87"/>
      <c r="W287" s="49"/>
      <c r="X287" s="49"/>
      <c r="Y287" s="49"/>
      <c r="Z287" s="49"/>
      <c r="AA287" s="49"/>
      <c r="AB287" s="49"/>
      <c r="AC287" s="86"/>
      <c r="AD287" s="49"/>
      <c r="AE287" s="49"/>
      <c r="AF287" s="186"/>
      <c r="AJ287" s="3" t="s">
        <v>701</v>
      </c>
      <c r="AK287" s="3" t="s">
        <v>340</v>
      </c>
      <c r="AL287" s="344">
        <v>450741</v>
      </c>
      <c r="AM287" s="344">
        <v>450741</v>
      </c>
      <c r="AN287" s="344"/>
      <c r="AO287" s="344">
        <v>0</v>
      </c>
      <c r="AP287" s="344">
        <v>0</v>
      </c>
      <c r="AQ287" s="344">
        <v>0</v>
      </c>
      <c r="AR287" s="344">
        <v>450741</v>
      </c>
      <c r="AS287" s="344"/>
      <c r="AT287" s="344"/>
      <c r="AU287" s="344"/>
      <c r="AV287" s="344"/>
      <c r="AW287" s="344"/>
      <c r="AX287" s="344"/>
      <c r="AY287" s="344"/>
      <c r="AZ287" s="344"/>
      <c r="BA287" s="344"/>
      <c r="BB287" s="344"/>
      <c r="BC287" s="344"/>
      <c r="BD287" s="344"/>
      <c r="BE287" s="344"/>
      <c r="BF287" s="344"/>
      <c r="BG287" s="344"/>
      <c r="BH287" s="344"/>
      <c r="BI287" s="344"/>
      <c r="BJ287" s="344"/>
      <c r="BK287" s="344"/>
      <c r="BL287" s="344"/>
      <c r="BM287" s="344"/>
      <c r="BN287" s="344"/>
    </row>
    <row r="288" spans="1:66">
      <c r="A288" s="302" t="s">
        <v>700</v>
      </c>
      <c r="B288" s="293" t="s">
        <v>339</v>
      </c>
      <c r="C288" s="49">
        <f t="shared" si="36"/>
        <v>1200000</v>
      </c>
      <c r="D288" s="87">
        <f t="shared" si="37"/>
        <v>1200000</v>
      </c>
      <c r="E288" s="49"/>
      <c r="F288" s="49">
        <v>300000</v>
      </c>
      <c r="G288" s="49">
        <v>300000</v>
      </c>
      <c r="H288" s="49"/>
      <c r="I288" s="49">
        <v>600000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87"/>
      <c r="W288" s="49"/>
      <c r="X288" s="49"/>
      <c r="Y288" s="49"/>
      <c r="Z288" s="49"/>
      <c r="AA288" s="49"/>
      <c r="AB288" s="49"/>
      <c r="AC288" s="86"/>
      <c r="AD288" s="49"/>
      <c r="AE288" s="49"/>
      <c r="AF288" s="186"/>
      <c r="AJ288" s="3" t="s">
        <v>702</v>
      </c>
      <c r="AK288" s="3" t="s">
        <v>341</v>
      </c>
      <c r="AL288" s="344">
        <v>165110</v>
      </c>
      <c r="AM288" s="344"/>
      <c r="AN288" s="344"/>
      <c r="AO288" s="344">
        <v>0</v>
      </c>
      <c r="AP288" s="344">
        <v>0</v>
      </c>
      <c r="AQ288" s="344">
        <v>0</v>
      </c>
      <c r="AR288" s="344">
        <v>0</v>
      </c>
      <c r="AS288" s="344"/>
      <c r="AT288" s="344"/>
      <c r="AU288" s="344"/>
      <c r="AV288" s="344"/>
      <c r="AW288" s="344"/>
      <c r="AX288" s="344"/>
      <c r="AY288" s="344"/>
      <c r="AZ288" s="344"/>
      <c r="BA288" s="344"/>
      <c r="BB288" s="344"/>
      <c r="BC288" s="344"/>
      <c r="BD288" s="344"/>
      <c r="BE288" s="344"/>
      <c r="BF288" s="344"/>
      <c r="BG288" s="344"/>
      <c r="BH288" s="344"/>
      <c r="BI288" s="344"/>
      <c r="BJ288" s="344"/>
      <c r="BK288" s="344"/>
      <c r="BL288" s="344">
        <v>82555</v>
      </c>
      <c r="BM288" s="344">
        <v>82555</v>
      </c>
      <c r="BN288" s="344"/>
    </row>
    <row r="289" spans="1:66">
      <c r="A289" s="302" t="s">
        <v>701</v>
      </c>
      <c r="B289" s="293" t="s">
        <v>340</v>
      </c>
      <c r="C289" s="191">
        <f t="shared" si="36"/>
        <v>500000</v>
      </c>
      <c r="D289" s="87">
        <f t="shared" si="37"/>
        <v>500000</v>
      </c>
      <c r="E289" s="49"/>
      <c r="F289" s="49"/>
      <c r="G289" s="49"/>
      <c r="H289" s="49"/>
      <c r="I289" s="49">
        <v>500000</v>
      </c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87"/>
      <c r="W289" s="49"/>
      <c r="X289" s="49"/>
      <c r="Y289" s="49"/>
      <c r="Z289" s="49"/>
      <c r="AA289" s="49"/>
      <c r="AB289" s="49"/>
      <c r="AC289" s="86"/>
      <c r="AD289" s="49"/>
      <c r="AE289" s="49"/>
      <c r="AF289" s="186"/>
      <c r="AJ289" s="3" t="s">
        <v>703</v>
      </c>
      <c r="AK289" s="3" t="s">
        <v>342</v>
      </c>
      <c r="AL289" s="344">
        <v>2943555</v>
      </c>
      <c r="AM289" s="344">
        <v>2943555</v>
      </c>
      <c r="AN289" s="344"/>
      <c r="AO289" s="344">
        <v>311023</v>
      </c>
      <c r="AP289" s="344">
        <v>340931</v>
      </c>
      <c r="AQ289" s="344">
        <v>1791965</v>
      </c>
      <c r="AR289" s="344">
        <v>499636</v>
      </c>
      <c r="AS289" s="344"/>
      <c r="AT289" s="344"/>
      <c r="AU289" s="344"/>
      <c r="AV289" s="344"/>
      <c r="AW289" s="344"/>
      <c r="AX289" s="344"/>
      <c r="AY289" s="344"/>
      <c r="AZ289" s="344"/>
      <c r="BA289" s="344"/>
      <c r="BB289" s="344"/>
      <c r="BC289" s="344"/>
      <c r="BD289" s="344"/>
      <c r="BE289" s="344"/>
      <c r="BF289" s="344"/>
      <c r="BG289" s="344"/>
      <c r="BH289" s="344"/>
      <c r="BI289" s="344"/>
      <c r="BJ289" s="344"/>
      <c r="BK289" s="344"/>
      <c r="BL289" s="344"/>
      <c r="BM289" s="344"/>
      <c r="BN289" s="344"/>
    </row>
    <row r="290" spans="1:66">
      <c r="A290" s="302" t="s">
        <v>702</v>
      </c>
      <c r="B290" s="293" t="s">
        <v>341</v>
      </c>
      <c r="C290" s="191">
        <f t="shared" si="36"/>
        <v>2008955</v>
      </c>
      <c r="D290" s="87">
        <f t="shared" si="37"/>
        <v>500000</v>
      </c>
      <c r="E290" s="49">
        <v>500000</v>
      </c>
      <c r="F290" s="49">
        <v>0</v>
      </c>
      <c r="G290" s="49">
        <v>0</v>
      </c>
      <c r="H290" s="49">
        <v>0</v>
      </c>
      <c r="I290" s="49">
        <v>0</v>
      </c>
      <c r="J290" s="49"/>
      <c r="K290" s="49"/>
      <c r="L290" s="49"/>
      <c r="M290" s="49">
        <v>992</v>
      </c>
      <c r="N290" s="49">
        <v>1438400</v>
      </c>
      <c r="O290" s="49"/>
      <c r="P290" s="49"/>
      <c r="Q290" s="49"/>
      <c r="R290" s="49"/>
      <c r="S290" s="49"/>
      <c r="T290" s="49"/>
      <c r="U290" s="49"/>
      <c r="V290" s="87"/>
      <c r="W290" s="49"/>
      <c r="X290" s="49"/>
      <c r="Y290" s="49"/>
      <c r="Z290" s="49"/>
      <c r="AA290" s="49"/>
      <c r="AB290" s="49"/>
      <c r="AC290" s="304">
        <v>70555</v>
      </c>
      <c r="AD290" s="304">
        <v>70555</v>
      </c>
      <c r="AE290" s="49"/>
      <c r="AF290" s="186"/>
      <c r="AJ290" s="3" t="s">
        <v>704</v>
      </c>
      <c r="AK290" s="3" t="s">
        <v>906</v>
      </c>
      <c r="AL290" s="344">
        <v>2210947</v>
      </c>
      <c r="AM290" s="344">
        <v>2210947</v>
      </c>
      <c r="AN290" s="344"/>
      <c r="AO290" s="344">
        <v>242723</v>
      </c>
      <c r="AP290" s="344">
        <v>232689</v>
      </c>
      <c r="AQ290" s="344">
        <v>1355099</v>
      </c>
      <c r="AR290" s="344">
        <v>380436</v>
      </c>
      <c r="AS290" s="344"/>
      <c r="AT290" s="344"/>
      <c r="AU290" s="344"/>
      <c r="AV290" s="344"/>
      <c r="AW290" s="344"/>
      <c r="AX290" s="344"/>
      <c r="AY290" s="344"/>
      <c r="AZ290" s="344"/>
      <c r="BA290" s="344"/>
      <c r="BB290" s="344"/>
      <c r="BC290" s="344"/>
      <c r="BD290" s="344"/>
      <c r="BE290" s="344"/>
      <c r="BF290" s="344"/>
      <c r="BG290" s="344"/>
      <c r="BH290" s="344"/>
      <c r="BI290" s="344"/>
      <c r="BJ290" s="344"/>
      <c r="BK290" s="344"/>
      <c r="BL290" s="344"/>
      <c r="BM290" s="344"/>
      <c r="BN290" s="344"/>
    </row>
    <row r="291" spans="1:66">
      <c r="A291" s="302" t="s">
        <v>703</v>
      </c>
      <c r="B291" s="293" t="s">
        <v>342</v>
      </c>
      <c r="C291" s="49">
        <f t="shared" si="36"/>
        <v>3581414</v>
      </c>
      <c r="D291" s="87">
        <f t="shared" si="37"/>
        <v>3581414</v>
      </c>
      <c r="E291" s="49"/>
      <c r="F291" s="49">
        <v>500000</v>
      </c>
      <c r="G291" s="49">
        <v>500000</v>
      </c>
      <c r="H291" s="49">
        <v>1848248</v>
      </c>
      <c r="I291" s="49">
        <v>733166</v>
      </c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87"/>
      <c r="W291" s="49"/>
      <c r="X291" s="49"/>
      <c r="Y291" s="49"/>
      <c r="Z291" s="49"/>
      <c r="AA291" s="49"/>
      <c r="AB291" s="49"/>
      <c r="AC291" s="86"/>
      <c r="AD291" s="49"/>
      <c r="AE291" s="49"/>
      <c r="AF291" s="186"/>
      <c r="AJ291" s="3" t="s">
        <v>705</v>
      </c>
      <c r="AK291" s="3" t="s">
        <v>343</v>
      </c>
      <c r="AL291" s="344">
        <v>1766501</v>
      </c>
      <c r="AM291" s="344">
        <v>1766501</v>
      </c>
      <c r="AN291" s="344"/>
      <c r="AO291" s="344">
        <v>250000</v>
      </c>
      <c r="AP291" s="344">
        <v>250000</v>
      </c>
      <c r="AQ291" s="344">
        <v>1266501</v>
      </c>
      <c r="AR291" s="344"/>
      <c r="AS291" s="344"/>
      <c r="AT291" s="344"/>
      <c r="AU291" s="344"/>
      <c r="AV291" s="344"/>
      <c r="AW291" s="344"/>
      <c r="AX291" s="344"/>
      <c r="AY291" s="344"/>
      <c r="AZ291" s="344"/>
      <c r="BA291" s="344"/>
      <c r="BB291" s="344"/>
      <c r="BC291" s="344"/>
      <c r="BD291" s="344"/>
      <c r="BE291" s="344"/>
      <c r="BF291" s="344"/>
      <c r="BG291" s="344"/>
      <c r="BH291" s="344"/>
      <c r="BI291" s="344"/>
      <c r="BJ291" s="344"/>
      <c r="BK291" s="344"/>
      <c r="BL291" s="344"/>
      <c r="BM291" s="344"/>
      <c r="BN291" s="344"/>
    </row>
    <row r="292" spans="1:66">
      <c r="A292" s="302" t="s">
        <v>704</v>
      </c>
      <c r="B292" s="293" t="s">
        <v>906</v>
      </c>
      <c r="C292" s="191">
        <f t="shared" si="36"/>
        <v>2601960</v>
      </c>
      <c r="D292" s="87">
        <f t="shared" si="37"/>
        <v>2601960</v>
      </c>
      <c r="E292" s="49"/>
      <c r="F292" s="49">
        <v>300000</v>
      </c>
      <c r="G292" s="49">
        <v>300000</v>
      </c>
      <c r="H292" s="49">
        <v>1401960</v>
      </c>
      <c r="I292" s="49">
        <v>600000</v>
      </c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87"/>
      <c r="W292" s="49"/>
      <c r="X292" s="49"/>
      <c r="Y292" s="49"/>
      <c r="Z292" s="49"/>
      <c r="AA292" s="49"/>
      <c r="AB292" s="49"/>
      <c r="AC292" s="86"/>
      <c r="AD292" s="49"/>
      <c r="AE292" s="49"/>
      <c r="AF292" s="186"/>
      <c r="AJ292" s="3" t="s">
        <v>706</v>
      </c>
      <c r="AK292" s="3" t="s">
        <v>344</v>
      </c>
      <c r="AL292" s="344">
        <v>1700783</v>
      </c>
      <c r="AM292" s="344">
        <v>1700783</v>
      </c>
      <c r="AN292" s="344"/>
      <c r="AO292" s="344">
        <v>250000</v>
      </c>
      <c r="AP292" s="344">
        <v>250000</v>
      </c>
      <c r="AQ292" s="344">
        <v>1200783</v>
      </c>
      <c r="AR292" s="344"/>
      <c r="AS292" s="344"/>
      <c r="AT292" s="344"/>
      <c r="AU292" s="344"/>
      <c r="AV292" s="344"/>
      <c r="AW292" s="344"/>
      <c r="AX292" s="344"/>
      <c r="AY292" s="344"/>
      <c r="AZ292" s="344"/>
      <c r="BA292" s="344"/>
      <c r="BB292" s="344"/>
      <c r="BC292" s="344"/>
      <c r="BD292" s="344"/>
      <c r="BE292" s="344"/>
      <c r="BF292" s="344"/>
      <c r="BG292" s="344"/>
      <c r="BH292" s="344"/>
      <c r="BI292" s="344"/>
      <c r="BJ292" s="344"/>
      <c r="BK292" s="344"/>
      <c r="BL292" s="344"/>
      <c r="BM292" s="344"/>
      <c r="BN292" s="344"/>
    </row>
    <row r="293" spans="1:66">
      <c r="A293" s="302" t="s">
        <v>705</v>
      </c>
      <c r="B293" s="293" t="s">
        <v>343</v>
      </c>
      <c r="C293" s="49">
        <f t="shared" si="36"/>
        <v>1766501</v>
      </c>
      <c r="D293" s="87">
        <f t="shared" si="37"/>
        <v>1766501</v>
      </c>
      <c r="E293" s="49"/>
      <c r="F293" s="49">
        <v>250000</v>
      </c>
      <c r="G293" s="49">
        <v>250000</v>
      </c>
      <c r="H293" s="49">
        <v>1266501</v>
      </c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87"/>
      <c r="W293" s="49"/>
      <c r="X293" s="49"/>
      <c r="Y293" s="49"/>
      <c r="Z293" s="49"/>
      <c r="AA293" s="49"/>
      <c r="AB293" s="49"/>
      <c r="AC293" s="86"/>
      <c r="AD293" s="49"/>
      <c r="AE293" s="49"/>
      <c r="AF293" s="186"/>
      <c r="AJ293" s="3" t="s">
        <v>707</v>
      </c>
      <c r="AK293" s="3" t="s">
        <v>907</v>
      </c>
      <c r="AL293" s="344">
        <v>736475</v>
      </c>
      <c r="AM293" s="344">
        <v>736475</v>
      </c>
      <c r="AN293" s="344"/>
      <c r="AO293" s="344">
        <v>372014</v>
      </c>
      <c r="AP293" s="344">
        <v>364461</v>
      </c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4"/>
      <c r="BA293" s="344"/>
      <c r="BB293" s="344"/>
      <c r="BC293" s="344"/>
      <c r="BD293" s="344"/>
      <c r="BE293" s="344"/>
      <c r="BF293" s="344"/>
      <c r="BG293" s="344"/>
      <c r="BH293" s="344"/>
      <c r="BI293" s="344"/>
      <c r="BJ293" s="344"/>
      <c r="BK293" s="344"/>
      <c r="BL293" s="344"/>
      <c r="BM293" s="344"/>
      <c r="BN293" s="344"/>
    </row>
    <row r="294" spans="1:66">
      <c r="A294" s="302" t="s">
        <v>706</v>
      </c>
      <c r="B294" s="293" t="s">
        <v>344</v>
      </c>
      <c r="C294" s="49">
        <f t="shared" si="36"/>
        <v>1700783</v>
      </c>
      <c r="D294" s="87">
        <f t="shared" si="37"/>
        <v>1700783</v>
      </c>
      <c r="E294" s="49"/>
      <c r="F294" s="49">
        <v>250000</v>
      </c>
      <c r="G294" s="49">
        <v>250000</v>
      </c>
      <c r="H294" s="49">
        <v>1200783</v>
      </c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87"/>
      <c r="W294" s="49"/>
      <c r="X294" s="49"/>
      <c r="Y294" s="49"/>
      <c r="Z294" s="49"/>
      <c r="AA294" s="49"/>
      <c r="AB294" s="49"/>
      <c r="AC294" s="86"/>
      <c r="AD294" s="49"/>
      <c r="AE294" s="49"/>
      <c r="AF294" s="186"/>
      <c r="AJ294" s="3" t="s">
        <v>708</v>
      </c>
      <c r="AK294" s="3" t="s">
        <v>908</v>
      </c>
      <c r="AL294" s="344">
        <v>5771921</v>
      </c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>
        <v>3852</v>
      </c>
      <c r="AW294" s="344">
        <v>5771921</v>
      </c>
      <c r="AX294" s="344"/>
      <c r="AY294" s="344"/>
      <c r="AZ294" s="344"/>
      <c r="BA294" s="344"/>
      <c r="BB294" s="344"/>
      <c r="BC294" s="344"/>
      <c r="BD294" s="344"/>
      <c r="BE294" s="344"/>
      <c r="BF294" s="344"/>
      <c r="BG294" s="344"/>
      <c r="BH294" s="344"/>
      <c r="BI294" s="344"/>
      <c r="BJ294" s="344"/>
      <c r="BK294" s="344"/>
      <c r="BL294" s="344"/>
      <c r="BM294" s="344"/>
      <c r="BN294" s="344"/>
    </row>
    <row r="295" spans="1:66">
      <c r="A295" s="302" t="s">
        <v>707</v>
      </c>
      <c r="B295" s="293" t="s">
        <v>907</v>
      </c>
      <c r="C295" s="49">
        <f t="shared" si="36"/>
        <v>736475</v>
      </c>
      <c r="D295" s="87">
        <f t="shared" si="37"/>
        <v>736475</v>
      </c>
      <c r="E295" s="49"/>
      <c r="F295" s="49">
        <v>372014</v>
      </c>
      <c r="G295" s="49">
        <v>364461</v>
      </c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87"/>
      <c r="W295" s="49"/>
      <c r="X295" s="49"/>
      <c r="Y295" s="49"/>
      <c r="Z295" s="49"/>
      <c r="AA295" s="49"/>
      <c r="AB295" s="49"/>
      <c r="AC295" s="86"/>
      <c r="AD295" s="49"/>
      <c r="AE295" s="49"/>
      <c r="AF295" s="186"/>
      <c r="AJ295" s="3" t="s">
        <v>709</v>
      </c>
      <c r="AK295" s="3" t="s">
        <v>909</v>
      </c>
      <c r="AL295" s="344">
        <v>2179125</v>
      </c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>
        <v>895</v>
      </c>
      <c r="AW295" s="344">
        <v>2179125</v>
      </c>
      <c r="AX295" s="344"/>
      <c r="AY295" s="344"/>
      <c r="AZ295" s="344"/>
      <c r="BA295" s="344"/>
      <c r="BB295" s="344"/>
      <c r="BC295" s="344"/>
      <c r="BD295" s="344"/>
      <c r="BE295" s="344"/>
      <c r="BF295" s="344"/>
      <c r="BG295" s="344"/>
      <c r="BH295" s="344"/>
      <c r="BI295" s="344"/>
      <c r="BJ295" s="344"/>
      <c r="BK295" s="344"/>
      <c r="BL295" s="344"/>
      <c r="BM295" s="344"/>
      <c r="BN295" s="344"/>
    </row>
    <row r="296" spans="1:66">
      <c r="A296" s="302" t="s">
        <v>708</v>
      </c>
      <c r="B296" s="293" t="s">
        <v>908</v>
      </c>
      <c r="C296" s="191">
        <f t="shared" si="36"/>
        <v>5968869</v>
      </c>
      <c r="D296" s="87">
        <f t="shared" si="37"/>
        <v>0</v>
      </c>
      <c r="E296" s="49"/>
      <c r="F296" s="49"/>
      <c r="G296" s="49"/>
      <c r="H296" s="49"/>
      <c r="I296" s="49"/>
      <c r="J296" s="49"/>
      <c r="K296" s="49"/>
      <c r="L296" s="49"/>
      <c r="M296" s="49">
        <v>3852</v>
      </c>
      <c r="N296" s="191">
        <v>5968869</v>
      </c>
      <c r="O296" s="49"/>
      <c r="P296" s="49"/>
      <c r="Q296" s="49"/>
      <c r="R296" s="49"/>
      <c r="S296" s="49"/>
      <c r="T296" s="49"/>
      <c r="U296" s="49"/>
      <c r="V296" s="87"/>
      <c r="W296" s="49"/>
      <c r="X296" s="49"/>
      <c r="Y296" s="49"/>
      <c r="Z296" s="49"/>
      <c r="AA296" s="49"/>
      <c r="AB296" s="49"/>
      <c r="AC296" s="86"/>
      <c r="AD296" s="49"/>
      <c r="AE296" s="49"/>
      <c r="AF296" s="186"/>
      <c r="AJ296" s="3" t="s">
        <v>710</v>
      </c>
      <c r="AK296" s="3" t="s">
        <v>910</v>
      </c>
      <c r="AL296" s="344">
        <v>601061</v>
      </c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>
        <v>612</v>
      </c>
      <c r="AW296" s="344">
        <v>601061</v>
      </c>
      <c r="AX296" s="344"/>
      <c r="AY296" s="344"/>
      <c r="AZ296" s="344"/>
      <c r="BA296" s="344"/>
      <c r="BB296" s="344"/>
      <c r="BC296" s="344"/>
      <c r="BD296" s="344"/>
      <c r="BE296" s="344"/>
      <c r="BF296" s="344"/>
      <c r="BG296" s="344"/>
      <c r="BH296" s="344"/>
      <c r="BI296" s="344"/>
      <c r="BJ296" s="344"/>
      <c r="BK296" s="344"/>
      <c r="BL296" s="344"/>
      <c r="BM296" s="344"/>
      <c r="BN296" s="344"/>
    </row>
    <row r="297" spans="1:66">
      <c r="A297" s="302" t="s">
        <v>709</v>
      </c>
      <c r="B297" s="293" t="s">
        <v>909</v>
      </c>
      <c r="C297" s="49">
        <f t="shared" si="36"/>
        <v>977882</v>
      </c>
      <c r="D297" s="87">
        <f t="shared" si="37"/>
        <v>0</v>
      </c>
      <c r="E297" s="49"/>
      <c r="F297" s="49"/>
      <c r="G297" s="49"/>
      <c r="H297" s="49"/>
      <c r="I297" s="49"/>
      <c r="J297" s="49"/>
      <c r="K297" s="49"/>
      <c r="L297" s="49"/>
      <c r="M297" s="278">
        <v>895</v>
      </c>
      <c r="N297" s="311">
        <v>977882</v>
      </c>
      <c r="O297" s="49"/>
      <c r="P297" s="49"/>
      <c r="Q297" s="49"/>
      <c r="R297" s="49"/>
      <c r="S297" s="49"/>
      <c r="T297" s="49"/>
      <c r="U297" s="49"/>
      <c r="V297" s="87"/>
      <c r="W297" s="49"/>
      <c r="X297" s="49"/>
      <c r="Y297" s="49"/>
      <c r="Z297" s="49"/>
      <c r="AA297" s="49"/>
      <c r="AB297" s="49"/>
      <c r="AC297" s="86"/>
      <c r="AD297" s="49"/>
      <c r="AE297" s="49"/>
      <c r="AF297" s="186"/>
      <c r="AJ297" s="3" t="s">
        <v>711</v>
      </c>
      <c r="AK297" s="3" t="s">
        <v>345</v>
      </c>
      <c r="AL297" s="344">
        <v>3230488</v>
      </c>
      <c r="AM297" s="344">
        <v>3230488</v>
      </c>
      <c r="AN297" s="344">
        <v>1240337</v>
      </c>
      <c r="AO297" s="344">
        <v>1461059</v>
      </c>
      <c r="AP297" s="344">
        <v>529092</v>
      </c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4"/>
      <c r="BA297" s="344"/>
      <c r="BB297" s="344"/>
      <c r="BC297" s="344"/>
      <c r="BD297" s="344"/>
      <c r="BE297" s="344"/>
      <c r="BF297" s="344"/>
      <c r="BG297" s="344"/>
      <c r="BH297" s="344"/>
      <c r="BI297" s="344"/>
      <c r="BJ297" s="344"/>
      <c r="BK297" s="344"/>
      <c r="BL297" s="344"/>
      <c r="BM297" s="344"/>
      <c r="BN297" s="344"/>
    </row>
    <row r="298" spans="1:66">
      <c r="A298" s="302"/>
      <c r="B298" s="293" t="s">
        <v>1023</v>
      </c>
      <c r="C298" s="49">
        <f t="shared" si="36"/>
        <v>474600</v>
      </c>
      <c r="D298" s="87">
        <f t="shared" si="37"/>
        <v>474600</v>
      </c>
      <c r="E298" s="49"/>
      <c r="F298" s="49"/>
      <c r="G298" s="49">
        <v>474600</v>
      </c>
      <c r="H298" s="49"/>
      <c r="I298" s="49"/>
      <c r="J298" s="49"/>
      <c r="K298" s="49"/>
      <c r="L298" s="49"/>
      <c r="M298" s="62"/>
      <c r="N298" s="62"/>
      <c r="O298" s="49"/>
      <c r="P298" s="49"/>
      <c r="Q298" s="49"/>
      <c r="R298" s="49"/>
      <c r="S298" s="49"/>
      <c r="T298" s="49"/>
      <c r="U298" s="49"/>
      <c r="V298" s="87"/>
      <c r="W298" s="49"/>
      <c r="X298" s="49"/>
      <c r="Y298" s="49"/>
      <c r="Z298" s="49"/>
      <c r="AA298" s="49"/>
      <c r="AB298" s="49"/>
      <c r="AC298" s="86"/>
      <c r="AD298" s="49"/>
      <c r="AE298" s="49"/>
      <c r="AF298" s="186"/>
      <c r="AJ298" s="3" t="s">
        <v>712</v>
      </c>
      <c r="AK298" s="3" t="s">
        <v>911</v>
      </c>
      <c r="AL298" s="344">
        <v>1237240</v>
      </c>
      <c r="AM298" s="344">
        <v>1237240</v>
      </c>
      <c r="AN298" s="344">
        <v>1237240</v>
      </c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4"/>
      <c r="BA298" s="344"/>
      <c r="BB298" s="344"/>
      <c r="BC298" s="344"/>
      <c r="BD298" s="344"/>
      <c r="BE298" s="344"/>
      <c r="BF298" s="344"/>
      <c r="BG298" s="344"/>
      <c r="BH298" s="344"/>
      <c r="BI298" s="344"/>
      <c r="BJ298" s="344"/>
      <c r="BK298" s="344"/>
      <c r="BL298" s="344"/>
      <c r="BM298" s="344"/>
      <c r="BN298" s="344"/>
    </row>
    <row r="299" spans="1:66">
      <c r="A299" s="302" t="s">
        <v>710</v>
      </c>
      <c r="B299" s="293" t="s">
        <v>910</v>
      </c>
      <c r="C299" s="49">
        <f t="shared" si="36"/>
        <v>601061</v>
      </c>
      <c r="D299" s="87"/>
      <c r="E299" s="49"/>
      <c r="F299" s="49"/>
      <c r="G299" s="49"/>
      <c r="H299" s="49"/>
      <c r="I299" s="49"/>
      <c r="J299" s="49"/>
      <c r="K299" s="49"/>
      <c r="L299" s="49"/>
      <c r="M299" s="49">
        <v>612</v>
      </c>
      <c r="N299" s="49">
        <v>601061</v>
      </c>
      <c r="O299" s="49"/>
      <c r="P299" s="49"/>
      <c r="Q299" s="49"/>
      <c r="R299" s="49"/>
      <c r="S299" s="49"/>
      <c r="T299" s="49"/>
      <c r="U299" s="49"/>
      <c r="V299" s="87"/>
      <c r="W299" s="49"/>
      <c r="X299" s="49"/>
      <c r="Y299" s="49"/>
      <c r="Z299" s="49"/>
      <c r="AA299" s="49"/>
      <c r="AB299" s="49"/>
      <c r="AC299" s="86"/>
      <c r="AD299" s="49"/>
      <c r="AE299" s="49"/>
      <c r="AF299" s="186"/>
      <c r="AJ299" s="3" t="s">
        <v>713</v>
      </c>
      <c r="AK299" s="3" t="s">
        <v>912</v>
      </c>
      <c r="AL299" s="344">
        <v>939326</v>
      </c>
      <c r="AM299" s="344">
        <v>939326</v>
      </c>
      <c r="AN299" s="344">
        <v>939326</v>
      </c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4"/>
      <c r="BA299" s="344"/>
      <c r="BB299" s="344"/>
      <c r="BC299" s="344"/>
      <c r="BD299" s="344"/>
      <c r="BE299" s="344"/>
      <c r="BF299" s="344"/>
      <c r="BG299" s="344"/>
      <c r="BH299" s="344"/>
      <c r="BI299" s="344"/>
      <c r="BJ299" s="344"/>
      <c r="BK299" s="344"/>
      <c r="BL299" s="344"/>
      <c r="BM299" s="344"/>
      <c r="BN299" s="344"/>
    </row>
    <row r="300" spans="1:66">
      <c r="A300" s="302" t="s">
        <v>711</v>
      </c>
      <c r="B300" s="293" t="s">
        <v>345</v>
      </c>
      <c r="C300" s="191">
        <f t="shared" si="36"/>
        <v>3230346</v>
      </c>
      <c r="D300" s="87">
        <f t="shared" si="37"/>
        <v>3230346</v>
      </c>
      <c r="E300" s="49">
        <v>1240337</v>
      </c>
      <c r="F300" s="49">
        <v>1461059</v>
      </c>
      <c r="G300" s="49">
        <v>528950</v>
      </c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87"/>
      <c r="W300" s="49"/>
      <c r="X300" s="49"/>
      <c r="Y300" s="49"/>
      <c r="Z300" s="49"/>
      <c r="AA300" s="49"/>
      <c r="AB300" s="49"/>
      <c r="AC300" s="86"/>
      <c r="AD300" s="49"/>
      <c r="AE300" s="49"/>
      <c r="AF300" s="186"/>
      <c r="AJ300" s="3" t="s">
        <v>714</v>
      </c>
      <c r="AK300" s="3" t="s">
        <v>346</v>
      </c>
      <c r="AL300" s="344">
        <v>3743279</v>
      </c>
      <c r="AM300" s="344"/>
      <c r="AN300" s="344"/>
      <c r="AO300" s="344"/>
      <c r="AP300" s="344"/>
      <c r="AQ300" s="344"/>
      <c r="AR300" s="344"/>
      <c r="AS300" s="344"/>
      <c r="AT300" s="344">
        <v>2</v>
      </c>
      <c r="AU300" s="344">
        <v>3743279</v>
      </c>
      <c r="AV300" s="344"/>
      <c r="AW300" s="344"/>
      <c r="AX300" s="344"/>
      <c r="AY300" s="344"/>
      <c r="AZ300" s="344"/>
      <c r="BA300" s="344"/>
      <c r="BB300" s="344"/>
      <c r="BC300" s="344"/>
      <c r="BD300" s="344"/>
      <c r="BE300" s="344"/>
      <c r="BF300" s="344"/>
      <c r="BG300" s="344"/>
      <c r="BH300" s="344"/>
      <c r="BI300" s="344"/>
      <c r="BJ300" s="344"/>
      <c r="BK300" s="344"/>
      <c r="BL300" s="344"/>
      <c r="BM300" s="344"/>
      <c r="BN300" s="344"/>
    </row>
    <row r="301" spans="1:66">
      <c r="A301" s="302" t="s">
        <v>712</v>
      </c>
      <c r="B301" s="293" t="s">
        <v>911</v>
      </c>
      <c r="C301" s="49">
        <f t="shared" si="36"/>
        <v>1285730</v>
      </c>
      <c r="D301" s="87">
        <f t="shared" si="37"/>
        <v>1285730</v>
      </c>
      <c r="E301" s="49">
        <v>1285730</v>
      </c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87"/>
      <c r="W301" s="49"/>
      <c r="X301" s="49"/>
      <c r="Y301" s="49"/>
      <c r="Z301" s="49"/>
      <c r="AA301" s="49"/>
      <c r="AB301" s="49"/>
      <c r="AC301" s="86"/>
      <c r="AD301" s="49"/>
      <c r="AE301" s="49"/>
      <c r="AF301" s="186"/>
      <c r="AJ301" s="3" t="s">
        <v>715</v>
      </c>
      <c r="AK301" s="3" t="s">
        <v>347</v>
      </c>
      <c r="AL301" s="344">
        <v>1754006</v>
      </c>
      <c r="AM301" s="344"/>
      <c r="AN301" s="344"/>
      <c r="AO301" s="344"/>
      <c r="AP301" s="344"/>
      <c r="AQ301" s="344"/>
      <c r="AR301" s="344"/>
      <c r="AS301" s="344"/>
      <c r="AT301" s="344">
        <v>1</v>
      </c>
      <c r="AU301" s="344">
        <v>1754006</v>
      </c>
      <c r="AV301" s="344"/>
      <c r="AW301" s="344"/>
      <c r="AX301" s="344"/>
      <c r="AY301" s="344"/>
      <c r="AZ301" s="344"/>
      <c r="BA301" s="344"/>
      <c r="BB301" s="344"/>
      <c r="BC301" s="344"/>
      <c r="BD301" s="344"/>
      <c r="BE301" s="344"/>
      <c r="BF301" s="344"/>
      <c r="BG301" s="344"/>
      <c r="BH301" s="344"/>
      <c r="BI301" s="344"/>
      <c r="BJ301" s="344"/>
      <c r="BK301" s="344"/>
      <c r="BL301" s="344"/>
      <c r="BM301" s="344"/>
      <c r="BN301" s="344"/>
    </row>
    <row r="302" spans="1:66">
      <c r="A302" s="302" t="s">
        <v>713</v>
      </c>
      <c r="B302" s="293" t="s">
        <v>912</v>
      </c>
      <c r="C302" s="49">
        <f t="shared" si="36"/>
        <v>1169255</v>
      </c>
      <c r="D302" s="87">
        <f t="shared" si="37"/>
        <v>1169255</v>
      </c>
      <c r="E302" s="49">
        <v>1169255</v>
      </c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87"/>
      <c r="W302" s="49"/>
      <c r="X302" s="49"/>
      <c r="Y302" s="49"/>
      <c r="Z302" s="49"/>
      <c r="AA302" s="49"/>
      <c r="AB302" s="49"/>
      <c r="AC302" s="86"/>
      <c r="AD302" s="49"/>
      <c r="AE302" s="49"/>
      <c r="AF302" s="186"/>
      <c r="AJ302" s="3" t="s">
        <v>716</v>
      </c>
      <c r="AK302" s="3" t="s">
        <v>913</v>
      </c>
      <c r="AL302" s="344">
        <v>11872</v>
      </c>
      <c r="AM302" s="344"/>
      <c r="AN302" s="344"/>
      <c r="AO302" s="344"/>
      <c r="AP302" s="344"/>
      <c r="AQ302" s="344"/>
      <c r="AR302" s="344">
        <v>0</v>
      </c>
      <c r="AS302" s="344"/>
      <c r="AT302" s="344"/>
      <c r="AU302" s="344"/>
      <c r="AV302" s="344"/>
      <c r="AW302" s="344"/>
      <c r="AX302" s="344"/>
      <c r="AY302" s="344"/>
      <c r="AZ302" s="344"/>
      <c r="BA302" s="344"/>
      <c r="BB302" s="344"/>
      <c r="BC302" s="344"/>
      <c r="BD302" s="344"/>
      <c r="BE302" s="344"/>
      <c r="BF302" s="344"/>
      <c r="BG302" s="344"/>
      <c r="BH302" s="344"/>
      <c r="BI302" s="344"/>
      <c r="BJ302" s="344"/>
      <c r="BK302" s="344"/>
      <c r="BL302" s="344">
        <v>5936</v>
      </c>
      <c r="BM302" s="344">
        <v>5936</v>
      </c>
      <c r="BN302" s="344"/>
    </row>
    <row r="303" spans="1:66">
      <c r="A303" s="302" t="s">
        <v>714</v>
      </c>
      <c r="B303" s="293" t="s">
        <v>346</v>
      </c>
      <c r="C303" s="49">
        <f t="shared" si="36"/>
        <v>4109762</v>
      </c>
      <c r="D303" s="87"/>
      <c r="E303" s="49"/>
      <c r="F303" s="49"/>
      <c r="G303" s="49"/>
      <c r="H303" s="49"/>
      <c r="I303" s="49"/>
      <c r="J303" s="49"/>
      <c r="K303" s="45">
        <v>2</v>
      </c>
      <c r="L303" s="49">
        <v>4109762</v>
      </c>
      <c r="M303" s="49"/>
      <c r="N303" s="49"/>
      <c r="O303" s="49"/>
      <c r="P303" s="49"/>
      <c r="Q303" s="49"/>
      <c r="R303" s="49"/>
      <c r="S303" s="49"/>
      <c r="T303" s="49"/>
      <c r="U303" s="49"/>
      <c r="V303" s="87"/>
      <c r="W303" s="49"/>
      <c r="X303" s="49"/>
      <c r="Y303" s="49"/>
      <c r="Z303" s="49"/>
      <c r="AA303" s="49"/>
      <c r="AB303" s="49"/>
      <c r="AC303" s="86"/>
      <c r="AD303" s="49"/>
      <c r="AE303" s="49"/>
      <c r="AF303" s="186"/>
      <c r="AJ303" s="3" t="s">
        <v>717</v>
      </c>
      <c r="AK303" s="3" t="s">
        <v>914</v>
      </c>
      <c r="AL303" s="344">
        <v>796519</v>
      </c>
      <c r="AM303" s="344">
        <v>796519</v>
      </c>
      <c r="AN303" s="344">
        <v>796519</v>
      </c>
      <c r="AO303" s="344"/>
      <c r="AP303" s="344"/>
      <c r="AQ303" s="344"/>
      <c r="AR303" s="344"/>
      <c r="AS303" s="344"/>
      <c r="AT303" s="344"/>
      <c r="AU303" s="344"/>
      <c r="AV303" s="344"/>
      <c r="AW303" s="344"/>
      <c r="AX303" s="344"/>
      <c r="AY303" s="344"/>
      <c r="AZ303" s="344"/>
      <c r="BA303" s="344"/>
      <c r="BB303" s="344"/>
      <c r="BC303" s="344"/>
      <c r="BD303" s="344"/>
      <c r="BE303" s="344"/>
      <c r="BF303" s="344"/>
      <c r="BG303" s="344"/>
      <c r="BH303" s="344"/>
      <c r="BI303" s="344"/>
      <c r="BJ303" s="344"/>
      <c r="BK303" s="344"/>
      <c r="BL303" s="344"/>
      <c r="BM303" s="344"/>
      <c r="BN303" s="344"/>
    </row>
    <row r="304" spans="1:66">
      <c r="A304" s="302" t="s">
        <v>715</v>
      </c>
      <c r="B304" s="293" t="s">
        <v>347</v>
      </c>
      <c r="C304" s="49">
        <f t="shared" si="36"/>
        <v>1800000</v>
      </c>
      <c r="D304" s="87"/>
      <c r="E304" s="49"/>
      <c r="F304" s="49"/>
      <c r="G304" s="49"/>
      <c r="H304" s="49"/>
      <c r="I304" s="49"/>
      <c r="J304" s="49"/>
      <c r="K304" s="45">
        <v>1</v>
      </c>
      <c r="L304" s="49">
        <v>1800000</v>
      </c>
      <c r="M304" s="49"/>
      <c r="N304" s="49"/>
      <c r="O304" s="49"/>
      <c r="P304" s="49"/>
      <c r="Q304" s="49"/>
      <c r="R304" s="49"/>
      <c r="S304" s="49"/>
      <c r="T304" s="49"/>
      <c r="U304" s="49"/>
      <c r="V304" s="87"/>
      <c r="W304" s="49"/>
      <c r="X304" s="49"/>
      <c r="Y304" s="49"/>
      <c r="Z304" s="49"/>
      <c r="AA304" s="49"/>
      <c r="AB304" s="49"/>
      <c r="AC304" s="86"/>
      <c r="AD304" s="49"/>
      <c r="AE304" s="49"/>
      <c r="AF304" s="186"/>
      <c r="AJ304" s="3" t="s">
        <v>718</v>
      </c>
      <c r="AK304" s="3" t="s">
        <v>915</v>
      </c>
      <c r="AL304" s="344">
        <v>3035464</v>
      </c>
      <c r="AM304" s="344">
        <v>3035464</v>
      </c>
      <c r="AN304" s="344"/>
      <c r="AO304" s="344"/>
      <c r="AP304" s="344"/>
      <c r="AQ304" s="344">
        <v>3035464</v>
      </c>
      <c r="AR304" s="344"/>
      <c r="AS304" s="344"/>
      <c r="AT304" s="344"/>
      <c r="AU304" s="344"/>
      <c r="AV304" s="344"/>
      <c r="AW304" s="344"/>
      <c r="AX304" s="344"/>
      <c r="AY304" s="344"/>
      <c r="AZ304" s="344"/>
      <c r="BA304" s="344"/>
      <c r="BB304" s="344"/>
      <c r="BC304" s="344"/>
      <c r="BD304" s="344"/>
      <c r="BE304" s="344"/>
      <c r="BF304" s="344"/>
      <c r="BG304" s="344"/>
      <c r="BH304" s="344"/>
      <c r="BI304" s="344"/>
      <c r="BJ304" s="344"/>
      <c r="BK304" s="344"/>
      <c r="BL304" s="344"/>
      <c r="BM304" s="344"/>
      <c r="BN304" s="344"/>
    </row>
    <row r="305" spans="1:66">
      <c r="A305" s="302" t="s">
        <v>716</v>
      </c>
      <c r="B305" s="303" t="s">
        <v>913</v>
      </c>
      <c r="C305" s="49">
        <f t="shared" si="36"/>
        <v>5936</v>
      </c>
      <c r="D305" s="87">
        <f t="shared" si="37"/>
        <v>0</v>
      </c>
      <c r="E305" s="49"/>
      <c r="F305" s="49"/>
      <c r="G305" s="49"/>
      <c r="H305" s="49"/>
      <c r="I305" s="49">
        <v>0</v>
      </c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87"/>
      <c r="W305" s="49"/>
      <c r="X305" s="49"/>
      <c r="Y305" s="49"/>
      <c r="Z305" s="49"/>
      <c r="AA305" s="49"/>
      <c r="AB305" s="49"/>
      <c r="AC305" s="304">
        <f t="shared" ref="AC305:AC325" si="38">SUM(AD305:AE305)</f>
        <v>5936</v>
      </c>
      <c r="AD305" s="278">
        <v>5936</v>
      </c>
      <c r="AE305" s="49"/>
      <c r="AF305" s="186"/>
      <c r="AJ305" s="3" t="s">
        <v>719</v>
      </c>
      <c r="AK305" s="3" t="s">
        <v>349</v>
      </c>
      <c r="AL305" s="344">
        <v>1033068</v>
      </c>
      <c r="AM305" s="344">
        <v>1033068</v>
      </c>
      <c r="AN305" s="344"/>
      <c r="AO305" s="344">
        <v>0</v>
      </c>
      <c r="AP305" s="344">
        <v>159863</v>
      </c>
      <c r="AQ305" s="344">
        <v>873205</v>
      </c>
      <c r="AR305" s="344"/>
      <c r="AS305" s="344"/>
      <c r="AT305" s="344"/>
      <c r="AU305" s="344"/>
      <c r="AV305" s="344"/>
      <c r="AW305" s="344"/>
      <c r="AX305" s="344"/>
      <c r="AY305" s="344"/>
      <c r="AZ305" s="344"/>
      <c r="BA305" s="344"/>
      <c r="BB305" s="344"/>
      <c r="BC305" s="344"/>
      <c r="BD305" s="344"/>
      <c r="BE305" s="344"/>
      <c r="BF305" s="344"/>
      <c r="BG305" s="344"/>
      <c r="BH305" s="344"/>
      <c r="BI305" s="344"/>
      <c r="BJ305" s="344"/>
      <c r="BK305" s="344"/>
      <c r="BL305" s="344"/>
      <c r="BM305" s="344"/>
      <c r="BN305" s="344"/>
    </row>
    <row r="306" spans="1:66">
      <c r="A306" s="302" t="s">
        <v>717</v>
      </c>
      <c r="B306" s="293" t="s">
        <v>914</v>
      </c>
      <c r="C306" s="49">
        <f t="shared" si="36"/>
        <v>1140592</v>
      </c>
      <c r="D306" s="87">
        <f t="shared" si="37"/>
        <v>1140592</v>
      </c>
      <c r="E306" s="49">
        <v>1140592</v>
      </c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87"/>
      <c r="W306" s="49"/>
      <c r="X306" s="49"/>
      <c r="Y306" s="49"/>
      <c r="Z306" s="49"/>
      <c r="AA306" s="49"/>
      <c r="AB306" s="49"/>
      <c r="AC306" s="86"/>
      <c r="AD306" s="49"/>
      <c r="AE306" s="49"/>
      <c r="AF306" s="186"/>
      <c r="AJ306" s="3" t="s">
        <v>720</v>
      </c>
      <c r="AK306" s="3" t="s">
        <v>350</v>
      </c>
      <c r="AL306" s="344">
        <v>1350368</v>
      </c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4">
        <v>881</v>
      </c>
      <c r="BA306" s="344">
        <v>1350368</v>
      </c>
      <c r="BB306" s="344"/>
      <c r="BC306" s="344"/>
      <c r="BD306" s="344"/>
      <c r="BE306" s="344"/>
      <c r="BF306" s="344"/>
      <c r="BG306" s="344"/>
      <c r="BH306" s="344"/>
      <c r="BI306" s="344"/>
      <c r="BJ306" s="344"/>
      <c r="BK306" s="344"/>
      <c r="BL306" s="344"/>
      <c r="BM306" s="344"/>
      <c r="BN306" s="344"/>
    </row>
    <row r="307" spans="1:66">
      <c r="A307" s="302" t="s">
        <v>718</v>
      </c>
      <c r="B307" s="293" t="s">
        <v>915</v>
      </c>
      <c r="C307" s="49">
        <f t="shared" si="36"/>
        <v>3035464</v>
      </c>
      <c r="D307" s="87">
        <f t="shared" si="37"/>
        <v>3035464</v>
      </c>
      <c r="E307" s="49"/>
      <c r="F307" s="49"/>
      <c r="G307" s="49"/>
      <c r="H307" s="49">
        <v>3035464</v>
      </c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87"/>
      <c r="W307" s="49"/>
      <c r="X307" s="49"/>
      <c r="Y307" s="49"/>
      <c r="Z307" s="49"/>
      <c r="AA307" s="49"/>
      <c r="AB307" s="49"/>
      <c r="AC307" s="86"/>
      <c r="AD307" s="49"/>
      <c r="AE307" s="49"/>
      <c r="AF307" s="186"/>
      <c r="AJ307" s="3" t="s">
        <v>721</v>
      </c>
      <c r="AK307" s="3" t="s">
        <v>351</v>
      </c>
      <c r="AL307" s="344">
        <v>595882</v>
      </c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4">
        <v>575</v>
      </c>
      <c r="BA307" s="344">
        <v>595882</v>
      </c>
      <c r="BB307" s="344"/>
      <c r="BC307" s="344"/>
      <c r="BD307" s="344"/>
      <c r="BE307" s="344"/>
      <c r="BF307" s="344"/>
      <c r="BG307" s="344"/>
      <c r="BH307" s="344"/>
      <c r="BI307" s="344"/>
      <c r="BJ307" s="344"/>
      <c r="BK307" s="344"/>
      <c r="BL307" s="344"/>
      <c r="BM307" s="344"/>
      <c r="BN307" s="344"/>
    </row>
    <row r="308" spans="1:66">
      <c r="A308" s="302" t="s">
        <v>719</v>
      </c>
      <c r="B308" s="293" t="s">
        <v>349</v>
      </c>
      <c r="C308" s="191">
        <f t="shared" si="36"/>
        <v>1040839</v>
      </c>
      <c r="D308" s="87">
        <f t="shared" si="37"/>
        <v>1040839</v>
      </c>
      <c r="E308" s="49"/>
      <c r="F308" s="49">
        <v>0</v>
      </c>
      <c r="G308" s="49">
        <v>168534</v>
      </c>
      <c r="H308" s="49">
        <v>872305</v>
      </c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87"/>
      <c r="W308" s="49"/>
      <c r="X308" s="49"/>
      <c r="Y308" s="49"/>
      <c r="Z308" s="49"/>
      <c r="AA308" s="49"/>
      <c r="AB308" s="49"/>
      <c r="AC308" s="86"/>
      <c r="AD308" s="49"/>
      <c r="AE308" s="49"/>
      <c r="AF308" s="186"/>
      <c r="AJ308" s="3" t="s">
        <v>722</v>
      </c>
      <c r="AK308" s="3" t="s">
        <v>348</v>
      </c>
      <c r="AL308" s="344">
        <v>743453</v>
      </c>
      <c r="AM308" s="344">
        <v>743453</v>
      </c>
      <c r="AN308" s="344"/>
      <c r="AO308" s="344"/>
      <c r="AP308" s="344"/>
      <c r="AQ308" s="344">
        <v>743453</v>
      </c>
      <c r="AR308" s="344"/>
      <c r="AS308" s="344"/>
      <c r="AT308" s="344"/>
      <c r="AU308" s="344"/>
      <c r="AV308" s="344"/>
      <c r="AW308" s="344"/>
      <c r="AX308" s="344"/>
      <c r="AY308" s="344"/>
      <c r="AZ308" s="344"/>
      <c r="BA308" s="344"/>
      <c r="BB308" s="344"/>
      <c r="BC308" s="344"/>
      <c r="BD308" s="344"/>
      <c r="BE308" s="344"/>
      <c r="BF308" s="344"/>
      <c r="BG308" s="344"/>
      <c r="BH308" s="344"/>
      <c r="BI308" s="344"/>
      <c r="BJ308" s="344"/>
      <c r="BK308" s="344"/>
      <c r="BL308" s="344"/>
      <c r="BM308" s="344"/>
      <c r="BN308" s="344"/>
    </row>
    <row r="309" spans="1:66">
      <c r="A309" s="302" t="s">
        <v>720</v>
      </c>
      <c r="B309" s="293" t="s">
        <v>350</v>
      </c>
      <c r="C309" s="49">
        <f t="shared" si="36"/>
        <v>1374754</v>
      </c>
      <c r="D309" s="87">
        <f t="shared" si="37"/>
        <v>0</v>
      </c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>
        <v>881</v>
      </c>
      <c r="R309" s="49">
        <v>1374754</v>
      </c>
      <c r="S309" s="49"/>
      <c r="T309" s="49"/>
      <c r="U309" s="49"/>
      <c r="V309" s="87"/>
      <c r="W309" s="49"/>
      <c r="X309" s="49"/>
      <c r="Y309" s="49"/>
      <c r="Z309" s="49"/>
      <c r="AA309" s="49"/>
      <c r="AB309" s="49"/>
      <c r="AC309" s="86"/>
      <c r="AD309" s="49"/>
      <c r="AE309" s="49"/>
      <c r="AF309" s="186"/>
      <c r="AJ309" s="3" t="s">
        <v>723</v>
      </c>
      <c r="AK309" s="3" t="s">
        <v>352</v>
      </c>
      <c r="AL309" s="344">
        <v>508808</v>
      </c>
      <c r="AM309" s="344"/>
      <c r="AN309" s="344"/>
      <c r="AO309" s="344"/>
      <c r="AP309" s="344"/>
      <c r="AQ309" s="344">
        <v>0</v>
      </c>
      <c r="AR309" s="344"/>
      <c r="AS309" s="344"/>
      <c r="AT309" s="344"/>
      <c r="AU309" s="344"/>
      <c r="AV309" s="344"/>
      <c r="AW309" s="344"/>
      <c r="AX309" s="344"/>
      <c r="AY309" s="344"/>
      <c r="AZ309" s="344"/>
      <c r="BA309" s="344"/>
      <c r="BB309" s="344"/>
      <c r="BC309" s="344"/>
      <c r="BD309" s="344"/>
      <c r="BE309" s="344"/>
      <c r="BF309" s="344"/>
      <c r="BG309" s="344"/>
      <c r="BH309" s="344"/>
      <c r="BI309" s="344"/>
      <c r="BJ309" s="344"/>
      <c r="BK309" s="344"/>
      <c r="BL309" s="344">
        <v>254404</v>
      </c>
      <c r="BM309" s="344">
        <v>254404</v>
      </c>
      <c r="BN309" s="344"/>
    </row>
    <row r="310" spans="1:66">
      <c r="A310" s="302" t="s">
        <v>721</v>
      </c>
      <c r="B310" s="293" t="s">
        <v>351</v>
      </c>
      <c r="C310" s="191">
        <f t="shared" si="36"/>
        <v>655262</v>
      </c>
      <c r="D310" s="87">
        <f t="shared" si="37"/>
        <v>0</v>
      </c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>
        <v>575</v>
      </c>
      <c r="R310" s="191">
        <v>655262</v>
      </c>
      <c r="S310" s="49"/>
      <c r="T310" s="49"/>
      <c r="U310" s="49"/>
      <c r="V310" s="87"/>
      <c r="W310" s="49"/>
      <c r="X310" s="49"/>
      <c r="Y310" s="49"/>
      <c r="Z310" s="49"/>
      <c r="AA310" s="49"/>
      <c r="AB310" s="49"/>
      <c r="AC310" s="86"/>
      <c r="AD310" s="49"/>
      <c r="AE310" s="49"/>
      <c r="AF310" s="186"/>
      <c r="AJ310" s="3" t="s">
        <v>724</v>
      </c>
      <c r="AK310" s="3" t="s">
        <v>353</v>
      </c>
      <c r="AL310" s="344">
        <v>1150760</v>
      </c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>
        <v>610</v>
      </c>
      <c r="AW310" s="344">
        <v>1150760</v>
      </c>
      <c r="AX310" s="344"/>
      <c r="AY310" s="344"/>
      <c r="AZ310" s="344"/>
      <c r="BA310" s="344"/>
      <c r="BB310" s="344"/>
      <c r="BC310" s="344"/>
      <c r="BD310" s="344"/>
      <c r="BE310" s="344"/>
      <c r="BF310" s="344"/>
      <c r="BG310" s="344"/>
      <c r="BH310" s="344"/>
      <c r="BI310" s="344"/>
      <c r="BJ310" s="344"/>
      <c r="BK310" s="344"/>
      <c r="BL310" s="344"/>
      <c r="BM310" s="344"/>
      <c r="BN310" s="344"/>
    </row>
    <row r="311" spans="1:66">
      <c r="A311" s="302" t="s">
        <v>722</v>
      </c>
      <c r="B311" s="293" t="s">
        <v>348</v>
      </c>
      <c r="C311" s="49">
        <f t="shared" si="36"/>
        <v>743453</v>
      </c>
      <c r="D311" s="87">
        <f t="shared" si="37"/>
        <v>743453</v>
      </c>
      <c r="E311" s="49"/>
      <c r="F311" s="49"/>
      <c r="G311" s="49"/>
      <c r="H311" s="49">
        <v>743453</v>
      </c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87"/>
      <c r="W311" s="49"/>
      <c r="X311" s="49"/>
      <c r="Y311" s="49"/>
      <c r="Z311" s="49"/>
      <c r="AA311" s="49"/>
      <c r="AB311" s="49"/>
      <c r="AC311" s="86"/>
      <c r="AD311" s="49"/>
      <c r="AE311" s="49"/>
      <c r="AF311" s="186"/>
      <c r="AJ311" s="3" t="s">
        <v>725</v>
      </c>
      <c r="AK311" s="3" t="s">
        <v>354</v>
      </c>
      <c r="AL311" s="344">
        <v>3980624</v>
      </c>
      <c r="AM311" s="344">
        <v>1789607</v>
      </c>
      <c r="AN311" s="344"/>
      <c r="AO311" s="344"/>
      <c r="AP311" s="344"/>
      <c r="AQ311" s="344">
        <v>1789607</v>
      </c>
      <c r="AR311" s="344"/>
      <c r="AS311" s="344"/>
      <c r="AT311" s="344"/>
      <c r="AU311" s="344"/>
      <c r="AV311" s="344"/>
      <c r="AW311" s="344"/>
      <c r="AX311" s="344"/>
      <c r="AY311" s="344"/>
      <c r="AZ311" s="344">
        <v>2760</v>
      </c>
      <c r="BA311" s="344">
        <v>2191017</v>
      </c>
      <c r="BB311" s="344"/>
      <c r="BC311" s="344"/>
      <c r="BD311" s="344"/>
      <c r="BE311" s="344"/>
      <c r="BF311" s="344"/>
      <c r="BG311" s="344"/>
      <c r="BH311" s="344"/>
      <c r="BI311" s="344"/>
      <c r="BJ311" s="344"/>
      <c r="BK311" s="344"/>
      <c r="BL311" s="344"/>
      <c r="BM311" s="344"/>
      <c r="BN311" s="344"/>
    </row>
    <row r="312" spans="1:66">
      <c r="A312" s="305" t="s">
        <v>723</v>
      </c>
      <c r="B312" s="293" t="s">
        <v>352</v>
      </c>
      <c r="C312" s="191">
        <f t="shared" si="36"/>
        <v>4542931</v>
      </c>
      <c r="D312" s="87">
        <f t="shared" si="37"/>
        <v>4542931</v>
      </c>
      <c r="E312" s="49"/>
      <c r="F312" s="49"/>
      <c r="G312" s="49"/>
      <c r="H312" s="49">
        <v>4542931</v>
      </c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87"/>
      <c r="W312" s="49"/>
      <c r="X312" s="49"/>
      <c r="Y312" s="49"/>
      <c r="Z312" s="49"/>
      <c r="AA312" s="49"/>
      <c r="AB312" s="49"/>
      <c r="AC312" s="86"/>
      <c r="AD312" s="49"/>
      <c r="AE312" s="49"/>
      <c r="AF312" s="186"/>
      <c r="AJ312" s="3" t="s">
        <v>726</v>
      </c>
      <c r="AK312" s="3" t="s">
        <v>916</v>
      </c>
      <c r="AL312" s="344">
        <v>1640236</v>
      </c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>
        <v>1950</v>
      </c>
      <c r="AW312" s="344">
        <v>1640236</v>
      </c>
      <c r="AX312" s="344"/>
      <c r="AY312" s="344"/>
      <c r="AZ312" s="344"/>
      <c r="BA312" s="344"/>
      <c r="BB312" s="344"/>
      <c r="BC312" s="344"/>
      <c r="BD312" s="344"/>
      <c r="BE312" s="344"/>
      <c r="BF312" s="344"/>
      <c r="BG312" s="344"/>
      <c r="BH312" s="344"/>
      <c r="BI312" s="344"/>
      <c r="BJ312" s="344"/>
      <c r="BK312" s="344"/>
      <c r="BL312" s="344"/>
      <c r="BM312" s="344"/>
      <c r="BN312" s="344"/>
    </row>
    <row r="313" spans="1:66">
      <c r="A313" s="302" t="s">
        <v>724</v>
      </c>
      <c r="B313" s="293" t="s">
        <v>353</v>
      </c>
      <c r="C313" s="49">
        <f t="shared" si="36"/>
        <v>1650000</v>
      </c>
      <c r="D313" s="87">
        <f t="shared" si="37"/>
        <v>0</v>
      </c>
      <c r="E313" s="49"/>
      <c r="F313" s="49"/>
      <c r="G313" s="49"/>
      <c r="H313" s="49"/>
      <c r="I313" s="49"/>
      <c r="J313" s="49"/>
      <c r="K313" s="49"/>
      <c r="L313" s="49"/>
      <c r="M313" s="49">
        <v>610</v>
      </c>
      <c r="N313" s="49">
        <v>1650000</v>
      </c>
      <c r="O313" s="49"/>
      <c r="P313" s="49"/>
      <c r="Q313" s="49"/>
      <c r="R313" s="49"/>
      <c r="S313" s="49"/>
      <c r="T313" s="49"/>
      <c r="U313" s="49"/>
      <c r="V313" s="87"/>
      <c r="W313" s="49"/>
      <c r="X313" s="49"/>
      <c r="Y313" s="49"/>
      <c r="Z313" s="49"/>
      <c r="AA313" s="49"/>
      <c r="AB313" s="49"/>
      <c r="AC313" s="86"/>
      <c r="AD313" s="49"/>
      <c r="AE313" s="49"/>
      <c r="AF313" s="186"/>
      <c r="AJ313" s="3" t="s">
        <v>727</v>
      </c>
      <c r="AK313" s="3" t="s">
        <v>355</v>
      </c>
      <c r="AL313" s="344">
        <v>2327234</v>
      </c>
      <c r="AM313" s="344">
        <v>2327234</v>
      </c>
      <c r="AN313" s="344"/>
      <c r="AO313" s="344">
        <v>1669191</v>
      </c>
      <c r="AP313" s="344">
        <v>658043</v>
      </c>
      <c r="AQ313" s="344"/>
      <c r="AR313" s="344"/>
      <c r="AS313" s="344"/>
      <c r="AT313" s="344"/>
      <c r="AU313" s="344"/>
      <c r="AV313" s="344"/>
      <c r="AW313" s="344"/>
      <c r="AX313" s="344"/>
      <c r="AY313" s="344"/>
      <c r="AZ313" s="344"/>
      <c r="BA313" s="344"/>
      <c r="BB313" s="344"/>
      <c r="BC313" s="344"/>
      <c r="BD313" s="344"/>
      <c r="BE313" s="344"/>
      <c r="BF313" s="344"/>
      <c r="BG313" s="344"/>
      <c r="BH313" s="344"/>
      <c r="BI313" s="344"/>
      <c r="BJ313" s="344"/>
      <c r="BK313" s="344"/>
      <c r="BL313" s="344"/>
      <c r="BM313" s="344"/>
      <c r="BN313" s="344"/>
    </row>
    <row r="314" spans="1:66">
      <c r="A314" s="302" t="s">
        <v>725</v>
      </c>
      <c r="B314" s="293" t="s">
        <v>354</v>
      </c>
      <c r="C314" s="49">
        <f t="shared" si="36"/>
        <v>3988916</v>
      </c>
      <c r="D314" s="87">
        <f t="shared" si="37"/>
        <v>1789607</v>
      </c>
      <c r="E314" s="49"/>
      <c r="F314" s="49"/>
      <c r="G314" s="49"/>
      <c r="H314" s="49">
        <v>1789607</v>
      </c>
      <c r="I314" s="49"/>
      <c r="J314" s="49"/>
      <c r="K314" s="49"/>
      <c r="L314" s="49"/>
      <c r="M314" s="49"/>
      <c r="N314" s="49"/>
      <c r="O314" s="49"/>
      <c r="P314" s="49"/>
      <c r="Q314" s="49">
        <v>2760</v>
      </c>
      <c r="R314" s="49">
        <v>2199309</v>
      </c>
      <c r="S314" s="49"/>
      <c r="T314" s="49"/>
      <c r="U314" s="49"/>
      <c r="V314" s="87"/>
      <c r="W314" s="49"/>
      <c r="X314" s="49"/>
      <c r="Y314" s="49"/>
      <c r="Z314" s="49"/>
      <c r="AA314" s="49"/>
      <c r="AB314" s="49"/>
      <c r="AC314" s="86"/>
      <c r="AD314" s="49"/>
      <c r="AE314" s="49"/>
      <c r="AF314" s="186"/>
      <c r="AJ314" s="3" t="s">
        <v>728</v>
      </c>
      <c r="AK314" s="3" t="s">
        <v>917</v>
      </c>
      <c r="AL314" s="344">
        <v>705002</v>
      </c>
      <c r="AM314" s="344">
        <v>705002</v>
      </c>
      <c r="AN314" s="344"/>
      <c r="AO314" s="344">
        <v>0</v>
      </c>
      <c r="AP314" s="344">
        <v>0</v>
      </c>
      <c r="AQ314" s="344"/>
      <c r="AR314" s="344">
        <v>705002</v>
      </c>
      <c r="AS314" s="344"/>
      <c r="AT314" s="344"/>
      <c r="AU314" s="344"/>
      <c r="AV314" s="344"/>
      <c r="AW314" s="344"/>
      <c r="AX314" s="344"/>
      <c r="AY314" s="344"/>
      <c r="AZ314" s="344"/>
      <c r="BA314" s="344"/>
      <c r="BB314" s="344"/>
      <c r="BC314" s="344"/>
      <c r="BD314" s="344"/>
      <c r="BE314" s="344"/>
      <c r="BF314" s="344"/>
      <c r="BG314" s="344"/>
      <c r="BH314" s="344"/>
      <c r="BI314" s="344"/>
      <c r="BJ314" s="344"/>
      <c r="BK314" s="344"/>
      <c r="BL314" s="344"/>
      <c r="BM314" s="344"/>
      <c r="BN314" s="344"/>
    </row>
    <row r="315" spans="1:66">
      <c r="A315" s="302" t="s">
        <v>726</v>
      </c>
      <c r="B315" s="293" t="s">
        <v>916</v>
      </c>
      <c r="C315" s="49">
        <f t="shared" si="36"/>
        <v>1759209</v>
      </c>
      <c r="D315" s="87">
        <f t="shared" si="37"/>
        <v>0</v>
      </c>
      <c r="E315" s="49"/>
      <c r="F315" s="49"/>
      <c r="G315" s="49"/>
      <c r="H315" s="49"/>
      <c r="I315" s="49"/>
      <c r="J315" s="49"/>
      <c r="K315" s="49"/>
      <c r="L315" s="49"/>
      <c r="M315" s="49">
        <v>1950</v>
      </c>
      <c r="N315" s="49">
        <v>1759209</v>
      </c>
      <c r="O315" s="49"/>
      <c r="P315" s="49"/>
      <c r="Q315" s="49"/>
      <c r="R315" s="49"/>
      <c r="S315" s="49"/>
      <c r="T315" s="49"/>
      <c r="U315" s="49"/>
      <c r="V315" s="87"/>
      <c r="W315" s="49"/>
      <c r="X315" s="49"/>
      <c r="Y315" s="49"/>
      <c r="Z315" s="49"/>
      <c r="AA315" s="49"/>
      <c r="AB315" s="49"/>
      <c r="AC315" s="86"/>
      <c r="AD315" s="49"/>
      <c r="AE315" s="49"/>
      <c r="AF315" s="186"/>
      <c r="AJ315" s="3" t="s">
        <v>729</v>
      </c>
      <c r="AK315" s="3" t="s">
        <v>918</v>
      </c>
      <c r="AL315" s="344">
        <v>915436</v>
      </c>
      <c r="AM315" s="344">
        <v>915436</v>
      </c>
      <c r="AN315" s="344">
        <v>915436</v>
      </c>
      <c r="AO315" s="344"/>
      <c r="AP315" s="344"/>
      <c r="AQ315" s="344"/>
      <c r="AR315" s="344"/>
      <c r="AS315" s="344"/>
      <c r="AT315" s="344"/>
      <c r="AU315" s="344"/>
      <c r="AV315" s="344"/>
      <c r="AW315" s="344"/>
      <c r="AX315" s="344"/>
      <c r="AY315" s="344"/>
      <c r="AZ315" s="344"/>
      <c r="BA315" s="344"/>
      <c r="BB315" s="344"/>
      <c r="BC315" s="344"/>
      <c r="BD315" s="344"/>
      <c r="BE315" s="344"/>
      <c r="BF315" s="344"/>
      <c r="BG315" s="344"/>
      <c r="BH315" s="344"/>
      <c r="BI315" s="344"/>
      <c r="BJ315" s="344"/>
      <c r="BK315" s="344"/>
      <c r="BL315" s="344"/>
      <c r="BM315" s="344"/>
      <c r="BN315" s="344"/>
    </row>
    <row r="316" spans="1:66">
      <c r="A316" s="302" t="s">
        <v>727</v>
      </c>
      <c r="B316" s="293" t="s">
        <v>355</v>
      </c>
      <c r="C316" s="49">
        <f t="shared" si="36"/>
        <v>2327234</v>
      </c>
      <c r="D316" s="87">
        <f t="shared" si="37"/>
        <v>2327234</v>
      </c>
      <c r="E316" s="49"/>
      <c r="F316" s="49">
        <v>1669191</v>
      </c>
      <c r="G316" s="49">
        <v>658043</v>
      </c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87"/>
      <c r="W316" s="49"/>
      <c r="X316" s="49"/>
      <c r="Y316" s="49"/>
      <c r="Z316" s="49"/>
      <c r="AA316" s="49"/>
      <c r="AB316" s="49"/>
      <c r="AC316" s="86"/>
      <c r="AD316" s="49"/>
      <c r="AE316" s="49"/>
      <c r="AF316" s="186"/>
      <c r="AJ316" s="3" t="s">
        <v>730</v>
      </c>
      <c r="AK316" s="3" t="s">
        <v>919</v>
      </c>
      <c r="AL316" s="344">
        <v>717409</v>
      </c>
      <c r="AM316" s="344">
        <v>717409</v>
      </c>
      <c r="AN316" s="344">
        <v>717409</v>
      </c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4"/>
      <c r="BA316" s="344"/>
      <c r="BB316" s="344"/>
      <c r="BC316" s="344"/>
      <c r="BD316" s="344"/>
      <c r="BE316" s="344"/>
      <c r="BF316" s="344"/>
      <c r="BG316" s="344"/>
      <c r="BH316" s="344"/>
      <c r="BI316" s="344"/>
      <c r="BJ316" s="344"/>
      <c r="BK316" s="344"/>
      <c r="BL316" s="344"/>
      <c r="BM316" s="344"/>
      <c r="BN316" s="344"/>
    </row>
    <row r="317" spans="1:66">
      <c r="A317" s="302" t="s">
        <v>728</v>
      </c>
      <c r="B317" s="293" t="s">
        <v>917</v>
      </c>
      <c r="C317" s="49">
        <f t="shared" si="36"/>
        <v>794345</v>
      </c>
      <c r="D317" s="87">
        <f t="shared" si="37"/>
        <v>794345</v>
      </c>
      <c r="E317" s="49"/>
      <c r="F317" s="49">
        <v>0</v>
      </c>
      <c r="G317" s="49">
        <v>0</v>
      </c>
      <c r="H317" s="49"/>
      <c r="I317" s="49">
        <v>794345</v>
      </c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87"/>
      <c r="W317" s="49"/>
      <c r="X317" s="49"/>
      <c r="Y317" s="49"/>
      <c r="Z317" s="49"/>
      <c r="AA317" s="49"/>
      <c r="AB317" s="49"/>
      <c r="AC317" s="86"/>
      <c r="AD317" s="49"/>
      <c r="AE317" s="49"/>
      <c r="AF317" s="186"/>
      <c r="AJ317" s="3" t="s">
        <v>731</v>
      </c>
      <c r="AK317" s="3" t="s">
        <v>920</v>
      </c>
      <c r="AL317" s="344">
        <v>973889</v>
      </c>
      <c r="AM317" s="344">
        <v>973889</v>
      </c>
      <c r="AN317" s="344">
        <v>973889</v>
      </c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4"/>
      <c r="BA317" s="344"/>
      <c r="BB317" s="344"/>
      <c r="BC317" s="344"/>
      <c r="BD317" s="344"/>
      <c r="BE317" s="344"/>
      <c r="BF317" s="344"/>
      <c r="BG317" s="344"/>
      <c r="BH317" s="344"/>
      <c r="BI317" s="344"/>
      <c r="BJ317" s="344"/>
      <c r="BK317" s="344"/>
      <c r="BL317" s="344"/>
      <c r="BM317" s="344"/>
      <c r="BN317" s="344"/>
    </row>
    <row r="318" spans="1:66">
      <c r="A318" s="302" t="s">
        <v>729</v>
      </c>
      <c r="B318" s="293" t="s">
        <v>918</v>
      </c>
      <c r="C318" s="49">
        <f t="shared" si="36"/>
        <v>1300000</v>
      </c>
      <c r="D318" s="87">
        <f t="shared" si="37"/>
        <v>1300000</v>
      </c>
      <c r="E318" s="49">
        <v>1300000</v>
      </c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87"/>
      <c r="W318" s="49"/>
      <c r="X318" s="49"/>
      <c r="Y318" s="49"/>
      <c r="Z318" s="49"/>
      <c r="AA318" s="49"/>
      <c r="AB318" s="49"/>
      <c r="AC318" s="86"/>
      <c r="AD318" s="49"/>
      <c r="AE318" s="49"/>
      <c r="AF318" s="186"/>
      <c r="AJ318" s="3" t="s">
        <v>732</v>
      </c>
      <c r="AK318" s="3" t="s">
        <v>921</v>
      </c>
      <c r="AL318" s="344">
        <v>2265688</v>
      </c>
      <c r="AM318" s="344">
        <v>2265688</v>
      </c>
      <c r="AN318" s="344">
        <v>2265688</v>
      </c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4"/>
      <c r="BA318" s="344"/>
      <c r="BB318" s="344"/>
      <c r="BC318" s="344"/>
      <c r="BD318" s="344"/>
      <c r="BE318" s="344"/>
      <c r="BF318" s="344"/>
      <c r="BG318" s="344"/>
      <c r="BH318" s="344"/>
      <c r="BI318" s="344"/>
      <c r="BJ318" s="344"/>
      <c r="BK318" s="344"/>
      <c r="BL318" s="344"/>
      <c r="BM318" s="344"/>
      <c r="BN318" s="344"/>
    </row>
    <row r="319" spans="1:66">
      <c r="A319" s="302" t="s">
        <v>730</v>
      </c>
      <c r="B319" s="293" t="s">
        <v>919</v>
      </c>
      <c r="C319" s="49">
        <f t="shared" si="36"/>
        <v>794574</v>
      </c>
      <c r="D319" s="87">
        <f t="shared" si="37"/>
        <v>794574</v>
      </c>
      <c r="E319" s="49">
        <v>794574</v>
      </c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87"/>
      <c r="W319" s="49"/>
      <c r="X319" s="49"/>
      <c r="Y319" s="49"/>
      <c r="Z319" s="49"/>
      <c r="AA319" s="49"/>
      <c r="AB319" s="49"/>
      <c r="AC319" s="86"/>
      <c r="AD319" s="49"/>
      <c r="AE319" s="49"/>
      <c r="AF319" s="186"/>
      <c r="AJ319" s="3" t="s">
        <v>733</v>
      </c>
      <c r="AK319" s="3" t="s">
        <v>922</v>
      </c>
      <c r="AL319" s="344">
        <v>516557</v>
      </c>
      <c r="AM319" s="344">
        <v>516557</v>
      </c>
      <c r="AN319" s="344">
        <v>516557</v>
      </c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4"/>
      <c r="BA319" s="344"/>
      <c r="BB319" s="344"/>
      <c r="BC319" s="344"/>
      <c r="BD319" s="344"/>
      <c r="BE319" s="344"/>
      <c r="BF319" s="344"/>
      <c r="BG319" s="344"/>
      <c r="BH319" s="344"/>
      <c r="BI319" s="344"/>
      <c r="BJ319" s="344"/>
      <c r="BK319" s="344"/>
      <c r="BL319" s="344"/>
      <c r="BM319" s="344"/>
      <c r="BN319" s="344"/>
    </row>
    <row r="320" spans="1:66">
      <c r="A320" s="302" t="s">
        <v>731</v>
      </c>
      <c r="B320" s="293" t="s">
        <v>920</v>
      </c>
      <c r="C320" s="49">
        <f t="shared" si="36"/>
        <v>973889</v>
      </c>
      <c r="D320" s="87">
        <f t="shared" si="37"/>
        <v>973889</v>
      </c>
      <c r="E320" s="49">
        <v>973889</v>
      </c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87"/>
      <c r="W320" s="49"/>
      <c r="X320" s="49"/>
      <c r="Y320" s="49"/>
      <c r="Z320" s="49"/>
      <c r="AA320" s="49"/>
      <c r="AB320" s="49"/>
      <c r="AC320" s="86"/>
      <c r="AD320" s="49"/>
      <c r="AE320" s="49"/>
      <c r="AF320" s="186"/>
      <c r="AJ320" s="3" t="s">
        <v>734</v>
      </c>
      <c r="AK320" s="3" t="s">
        <v>923</v>
      </c>
      <c r="AL320" s="344">
        <v>2173559</v>
      </c>
      <c r="AM320" s="344">
        <v>2173559</v>
      </c>
      <c r="AN320" s="344">
        <v>1159243</v>
      </c>
      <c r="AO320" s="344">
        <v>535156</v>
      </c>
      <c r="AP320" s="344">
        <v>479160</v>
      </c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4"/>
      <c r="BA320" s="344"/>
      <c r="BB320" s="344"/>
      <c r="BC320" s="344"/>
      <c r="BD320" s="344"/>
      <c r="BE320" s="344"/>
      <c r="BF320" s="344"/>
      <c r="BG320" s="344"/>
      <c r="BH320" s="344"/>
      <c r="BI320" s="344"/>
      <c r="BJ320" s="344"/>
      <c r="BK320" s="344"/>
      <c r="BL320" s="344"/>
      <c r="BM320" s="344"/>
      <c r="BN320" s="344"/>
    </row>
    <row r="321" spans="1:66">
      <c r="A321" s="302" t="s">
        <v>732</v>
      </c>
      <c r="B321" s="293" t="s">
        <v>921</v>
      </c>
      <c r="C321" s="49">
        <f t="shared" si="36"/>
        <v>3092539</v>
      </c>
      <c r="D321" s="87">
        <f t="shared" si="37"/>
        <v>3092539</v>
      </c>
      <c r="E321" s="49">
        <v>3092539</v>
      </c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87"/>
      <c r="W321" s="49"/>
      <c r="X321" s="49"/>
      <c r="Y321" s="49"/>
      <c r="Z321" s="49"/>
      <c r="AA321" s="49"/>
      <c r="AB321" s="49"/>
      <c r="AC321" s="86"/>
      <c r="AD321" s="49"/>
      <c r="AE321" s="49"/>
      <c r="AF321" s="186"/>
      <c r="AJ321" s="3" t="s">
        <v>735</v>
      </c>
      <c r="AK321" s="3" t="s">
        <v>924</v>
      </c>
      <c r="AL321" s="344">
        <v>2359819</v>
      </c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4">
        <v>1932</v>
      </c>
      <c r="BA321" s="344">
        <v>2359819</v>
      </c>
      <c r="BB321" s="344"/>
      <c r="BC321" s="344"/>
      <c r="BD321" s="344"/>
      <c r="BE321" s="344"/>
      <c r="BF321" s="344"/>
      <c r="BG321" s="344"/>
      <c r="BH321" s="344"/>
      <c r="BI321" s="344"/>
      <c r="BJ321" s="344"/>
      <c r="BK321" s="344"/>
      <c r="BL321" s="344"/>
      <c r="BM321" s="344"/>
      <c r="BN321" s="344"/>
    </row>
    <row r="322" spans="1:66">
      <c r="A322" s="302" t="s">
        <v>733</v>
      </c>
      <c r="B322" s="293" t="s">
        <v>922</v>
      </c>
      <c r="C322" s="49">
        <f t="shared" si="36"/>
        <v>516557</v>
      </c>
      <c r="D322" s="87">
        <f t="shared" si="37"/>
        <v>516557</v>
      </c>
      <c r="E322" s="49">
        <v>516557</v>
      </c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87"/>
      <c r="W322" s="49"/>
      <c r="X322" s="49"/>
      <c r="Y322" s="49"/>
      <c r="Z322" s="49"/>
      <c r="AA322" s="49"/>
      <c r="AB322" s="49"/>
      <c r="AC322" s="86"/>
      <c r="AD322" s="49"/>
      <c r="AE322" s="49"/>
      <c r="AF322" s="186"/>
      <c r="AJ322" s="3" t="s">
        <v>736</v>
      </c>
      <c r="AK322" s="3" t="s">
        <v>925</v>
      </c>
      <c r="AL322" s="344">
        <v>30240</v>
      </c>
      <c r="AM322" s="344"/>
      <c r="AN322" s="344">
        <v>0</v>
      </c>
      <c r="AO322" s="344"/>
      <c r="AP322" s="344"/>
      <c r="AQ322" s="344"/>
      <c r="AR322" s="344"/>
      <c r="AS322" s="344"/>
      <c r="AT322" s="344"/>
      <c r="AU322" s="344"/>
      <c r="AV322" s="344">
        <v>360</v>
      </c>
      <c r="AW322" s="344">
        <v>0</v>
      </c>
      <c r="AX322" s="344"/>
      <c r="AY322" s="344"/>
      <c r="AZ322" s="344"/>
      <c r="BA322" s="344"/>
      <c r="BB322" s="344"/>
      <c r="BC322" s="344"/>
      <c r="BD322" s="344"/>
      <c r="BE322" s="344"/>
      <c r="BF322" s="344"/>
      <c r="BG322" s="344"/>
      <c r="BH322" s="344"/>
      <c r="BI322" s="344"/>
      <c r="BJ322" s="344"/>
      <c r="BK322" s="344"/>
      <c r="BL322" s="344">
        <v>15120</v>
      </c>
      <c r="BM322" s="344">
        <v>15120</v>
      </c>
      <c r="BN322" s="344"/>
    </row>
    <row r="323" spans="1:66">
      <c r="A323" s="302" t="s">
        <v>734</v>
      </c>
      <c r="B323" s="293" t="s">
        <v>923</v>
      </c>
      <c r="C323" s="191">
        <f t="shared" si="36"/>
        <v>2230501</v>
      </c>
      <c r="D323" s="87">
        <f t="shared" si="37"/>
        <v>2230501</v>
      </c>
      <c r="E323" s="49">
        <v>1207817</v>
      </c>
      <c r="F323" s="49">
        <v>535167</v>
      </c>
      <c r="G323" s="49">
        <v>487517</v>
      </c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87"/>
      <c r="W323" s="49"/>
      <c r="X323" s="49"/>
      <c r="Y323" s="49"/>
      <c r="Z323" s="49"/>
      <c r="AA323" s="49"/>
      <c r="AB323" s="49"/>
      <c r="AC323" s="86"/>
      <c r="AD323" s="49"/>
      <c r="AE323" s="49"/>
      <c r="AF323" s="186"/>
      <c r="AJ323" s="3" t="s">
        <v>737</v>
      </c>
      <c r="AK323" s="3" t="s">
        <v>926</v>
      </c>
      <c r="AL323" s="344">
        <v>633379.4</v>
      </c>
      <c r="AM323" s="344">
        <v>113220.4</v>
      </c>
      <c r="AN323" s="344">
        <v>113220.4</v>
      </c>
      <c r="AO323" s="344"/>
      <c r="AP323" s="344"/>
      <c r="AQ323" s="344"/>
      <c r="AR323" s="344"/>
      <c r="AS323" s="344"/>
      <c r="AT323" s="344"/>
      <c r="AU323" s="344"/>
      <c r="AV323" s="344">
        <v>360</v>
      </c>
      <c r="AW323" s="344">
        <v>520159</v>
      </c>
      <c r="AX323" s="344"/>
      <c r="AY323" s="344"/>
      <c r="AZ323" s="344"/>
      <c r="BA323" s="344"/>
      <c r="BB323" s="344"/>
      <c r="BC323" s="344"/>
      <c r="BD323" s="344"/>
      <c r="BE323" s="344"/>
      <c r="BF323" s="344"/>
      <c r="BG323" s="344"/>
      <c r="BH323" s="344"/>
      <c r="BI323" s="344"/>
      <c r="BJ323" s="344"/>
      <c r="BK323" s="344"/>
      <c r="BL323" s="344"/>
      <c r="BM323" s="344"/>
      <c r="BN323" s="344"/>
    </row>
    <row r="324" spans="1:66">
      <c r="A324" s="302" t="s">
        <v>735</v>
      </c>
      <c r="B324" s="293" t="s">
        <v>924</v>
      </c>
      <c r="C324" s="191">
        <f t="shared" si="36"/>
        <v>3313440</v>
      </c>
      <c r="D324" s="87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>
        <v>1932</v>
      </c>
      <c r="R324" s="191">
        <v>3313440</v>
      </c>
      <c r="S324" s="49"/>
      <c r="T324" s="49"/>
      <c r="U324" s="49"/>
      <c r="V324" s="87"/>
      <c r="W324" s="49"/>
      <c r="X324" s="49"/>
      <c r="Y324" s="49"/>
      <c r="Z324" s="49"/>
      <c r="AA324" s="49"/>
      <c r="AB324" s="49"/>
      <c r="AC324" s="86"/>
      <c r="AD324" s="49"/>
      <c r="AE324" s="49"/>
      <c r="AF324" s="186"/>
      <c r="AJ324" s="3" t="s">
        <v>738</v>
      </c>
      <c r="AK324" s="3" t="s">
        <v>357</v>
      </c>
      <c r="AL324" s="344">
        <v>1525334</v>
      </c>
      <c r="AM324" s="344">
        <v>1525334</v>
      </c>
      <c r="AN324" s="344"/>
      <c r="AO324" s="344"/>
      <c r="AP324" s="344"/>
      <c r="AQ324" s="344">
        <v>1525334</v>
      </c>
      <c r="AR324" s="344"/>
      <c r="AS324" s="344"/>
      <c r="AT324" s="344"/>
      <c r="AU324" s="344"/>
      <c r="AV324" s="344"/>
      <c r="AW324" s="344"/>
      <c r="AX324" s="344"/>
      <c r="AY324" s="344"/>
      <c r="AZ324" s="344"/>
      <c r="BA324" s="344"/>
      <c r="BB324" s="344"/>
      <c r="BC324" s="344"/>
      <c r="BD324" s="344"/>
      <c r="BE324" s="344"/>
      <c r="BF324" s="344"/>
      <c r="BG324" s="344"/>
      <c r="BH324" s="344"/>
      <c r="BI324" s="344"/>
      <c r="BJ324" s="344"/>
      <c r="BK324" s="344"/>
      <c r="BL324" s="344"/>
      <c r="BM324" s="344"/>
      <c r="BN324" s="344"/>
    </row>
    <row r="325" spans="1:66">
      <c r="A325" s="302" t="s">
        <v>736</v>
      </c>
      <c r="B325" s="293" t="s">
        <v>925</v>
      </c>
      <c r="C325" s="49">
        <f t="shared" si="36"/>
        <v>15120</v>
      </c>
      <c r="D325" s="87">
        <f t="shared" si="37"/>
        <v>0</v>
      </c>
      <c r="E325" s="49">
        <v>0</v>
      </c>
      <c r="F325" s="49"/>
      <c r="G325" s="49"/>
      <c r="H325" s="49"/>
      <c r="I325" s="49"/>
      <c r="J325" s="49"/>
      <c r="K325" s="49"/>
      <c r="L325" s="49"/>
      <c r="M325" s="49">
        <v>360</v>
      </c>
      <c r="N325" s="49">
        <v>0</v>
      </c>
      <c r="O325" s="49"/>
      <c r="P325" s="49"/>
      <c r="Q325" s="49"/>
      <c r="R325" s="49"/>
      <c r="S325" s="49"/>
      <c r="T325" s="49"/>
      <c r="U325" s="49"/>
      <c r="V325" s="87"/>
      <c r="W325" s="49"/>
      <c r="X325" s="49"/>
      <c r="Y325" s="49"/>
      <c r="Z325" s="49"/>
      <c r="AA325" s="49"/>
      <c r="AB325" s="49"/>
      <c r="AC325" s="86">
        <f t="shared" si="38"/>
        <v>15120</v>
      </c>
      <c r="AD325" s="49">
        <v>15120</v>
      </c>
      <c r="AE325" s="49"/>
      <c r="AF325" s="186"/>
      <c r="AJ325" s="3" t="s">
        <v>739</v>
      </c>
      <c r="AK325" s="3" t="s">
        <v>356</v>
      </c>
      <c r="AL325" s="344">
        <v>738321</v>
      </c>
      <c r="AM325" s="344">
        <v>738321</v>
      </c>
      <c r="AN325" s="344"/>
      <c r="AO325" s="344">
        <v>0</v>
      </c>
      <c r="AP325" s="344">
        <v>0</v>
      </c>
      <c r="AQ325" s="344">
        <v>738321</v>
      </c>
      <c r="AR325" s="344"/>
      <c r="AS325" s="344"/>
      <c r="AT325" s="344"/>
      <c r="AU325" s="344"/>
      <c r="AV325" s="344"/>
      <c r="AW325" s="344"/>
      <c r="AX325" s="344"/>
      <c r="AY325" s="344"/>
      <c r="AZ325" s="344"/>
      <c r="BA325" s="344"/>
      <c r="BB325" s="344"/>
      <c r="BC325" s="344"/>
      <c r="BD325" s="344"/>
      <c r="BE325" s="344"/>
      <c r="BF325" s="344"/>
      <c r="BG325" s="344"/>
      <c r="BH325" s="344"/>
      <c r="BI325" s="344"/>
      <c r="BJ325" s="344"/>
      <c r="BK325" s="344"/>
      <c r="BL325" s="344"/>
      <c r="BM325" s="344"/>
      <c r="BN325" s="344"/>
    </row>
    <row r="326" spans="1:66">
      <c r="A326" s="302" t="s">
        <v>737</v>
      </c>
      <c r="B326" s="293" t="s">
        <v>926</v>
      </c>
      <c r="C326" s="49">
        <f t="shared" si="36"/>
        <v>790159</v>
      </c>
      <c r="D326" s="87">
        <f t="shared" si="37"/>
        <v>270000</v>
      </c>
      <c r="E326" s="49">
        <v>270000</v>
      </c>
      <c r="F326" s="49"/>
      <c r="G326" s="49"/>
      <c r="H326" s="49"/>
      <c r="I326" s="49"/>
      <c r="J326" s="49"/>
      <c r="K326" s="49"/>
      <c r="L326" s="49"/>
      <c r="M326" s="49">
        <v>360</v>
      </c>
      <c r="N326" s="49">
        <v>520159</v>
      </c>
      <c r="O326" s="49"/>
      <c r="P326" s="49"/>
      <c r="Q326" s="49"/>
      <c r="R326" s="49"/>
      <c r="S326" s="49"/>
      <c r="T326" s="49"/>
      <c r="U326" s="49"/>
      <c r="V326" s="87"/>
      <c r="W326" s="49"/>
      <c r="X326" s="49"/>
      <c r="Y326" s="49"/>
      <c r="Z326" s="49"/>
      <c r="AA326" s="49"/>
      <c r="AB326" s="49"/>
      <c r="AC326" s="86"/>
      <c r="AD326" s="49"/>
      <c r="AE326" s="49"/>
      <c r="AF326" s="186"/>
      <c r="AJ326" s="3" t="s">
        <v>740</v>
      </c>
      <c r="AK326" s="3" t="s">
        <v>358</v>
      </c>
      <c r="AL326" s="344">
        <v>3989386</v>
      </c>
      <c r="AM326" s="344">
        <v>3989386</v>
      </c>
      <c r="AN326" s="344"/>
      <c r="AO326" s="344"/>
      <c r="AP326" s="344"/>
      <c r="AQ326" s="344">
        <v>3989386</v>
      </c>
      <c r="AR326" s="344"/>
      <c r="AS326" s="344"/>
      <c r="AT326" s="344"/>
      <c r="AU326" s="344"/>
      <c r="AV326" s="344"/>
      <c r="AW326" s="344"/>
      <c r="AX326" s="344"/>
      <c r="AY326" s="344"/>
      <c r="AZ326" s="344"/>
      <c r="BA326" s="344"/>
      <c r="BB326" s="344"/>
      <c r="BC326" s="344"/>
      <c r="BD326" s="344"/>
      <c r="BE326" s="344"/>
      <c r="BF326" s="344"/>
      <c r="BG326" s="344"/>
      <c r="BH326" s="344"/>
      <c r="BI326" s="344"/>
      <c r="BJ326" s="344"/>
      <c r="BK326" s="344"/>
      <c r="BL326" s="344"/>
      <c r="BM326" s="344"/>
      <c r="BN326" s="344"/>
    </row>
    <row r="327" spans="1:66">
      <c r="A327" s="302" t="s">
        <v>738</v>
      </c>
      <c r="B327" s="293" t="s">
        <v>357</v>
      </c>
      <c r="C327" s="49">
        <f t="shared" si="36"/>
        <v>2161125</v>
      </c>
      <c r="D327" s="87">
        <f t="shared" si="37"/>
        <v>2161125</v>
      </c>
      <c r="E327" s="49"/>
      <c r="F327" s="49"/>
      <c r="G327" s="49"/>
      <c r="H327" s="49">
        <v>2161125</v>
      </c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87"/>
      <c r="W327" s="49"/>
      <c r="X327" s="49"/>
      <c r="Y327" s="49"/>
      <c r="Z327" s="49"/>
      <c r="AA327" s="49"/>
      <c r="AB327" s="49"/>
      <c r="AC327" s="86"/>
      <c r="AD327" s="49"/>
      <c r="AE327" s="49"/>
      <c r="AF327" s="186"/>
      <c r="AJ327" s="3" t="s">
        <v>741</v>
      </c>
      <c r="AK327" s="3" t="s">
        <v>927</v>
      </c>
      <c r="AL327" s="344">
        <v>1699259.4</v>
      </c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>
        <v>1236</v>
      </c>
      <c r="AW327" s="344">
        <v>739899</v>
      </c>
      <c r="AX327" s="344"/>
      <c r="AY327" s="344"/>
      <c r="AZ327" s="344">
        <v>1236</v>
      </c>
      <c r="BA327" s="344">
        <v>959360.4</v>
      </c>
      <c r="BB327" s="344"/>
      <c r="BC327" s="344"/>
      <c r="BD327" s="344"/>
      <c r="BE327" s="344"/>
      <c r="BF327" s="344"/>
      <c r="BG327" s="344"/>
      <c r="BH327" s="344"/>
      <c r="BI327" s="344"/>
      <c r="BJ327" s="344"/>
      <c r="BK327" s="344"/>
      <c r="BL327" s="344"/>
      <c r="BM327" s="344"/>
      <c r="BN327" s="344"/>
    </row>
    <row r="328" spans="1:66">
      <c r="A328" s="302" t="s">
        <v>739</v>
      </c>
      <c r="B328" s="293" t="s">
        <v>356</v>
      </c>
      <c r="C328" s="191">
        <f t="shared" si="36"/>
        <v>786653</v>
      </c>
      <c r="D328" s="87">
        <f t="shared" si="37"/>
        <v>786653</v>
      </c>
      <c r="E328" s="49"/>
      <c r="F328" s="49">
        <v>0</v>
      </c>
      <c r="G328" s="49">
        <v>0</v>
      </c>
      <c r="H328" s="49">
        <v>786653</v>
      </c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87"/>
      <c r="W328" s="49"/>
      <c r="X328" s="49"/>
      <c r="Y328" s="49"/>
      <c r="Z328" s="49"/>
      <c r="AA328" s="49"/>
      <c r="AB328" s="49"/>
      <c r="AC328" s="86"/>
      <c r="AD328" s="49"/>
      <c r="AE328" s="49"/>
      <c r="AF328" s="186"/>
      <c r="AJ328" s="3" t="s">
        <v>742</v>
      </c>
      <c r="AK328" s="3" t="s">
        <v>928</v>
      </c>
      <c r="AL328" s="344">
        <v>2021143</v>
      </c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>
        <v>1994</v>
      </c>
      <c r="AW328" s="344">
        <v>2021143</v>
      </c>
      <c r="AX328" s="344"/>
      <c r="AY328" s="344"/>
      <c r="AZ328" s="344"/>
      <c r="BA328" s="344"/>
      <c r="BB328" s="344"/>
      <c r="BC328" s="344"/>
      <c r="BD328" s="344"/>
      <c r="BE328" s="344"/>
      <c r="BF328" s="344"/>
      <c r="BG328" s="344"/>
      <c r="BH328" s="344"/>
      <c r="BI328" s="344"/>
      <c r="BJ328" s="344"/>
      <c r="BK328" s="344"/>
      <c r="BL328" s="344"/>
      <c r="BM328" s="344"/>
      <c r="BN328" s="344"/>
    </row>
    <row r="329" spans="1:66">
      <c r="A329" s="302" t="s">
        <v>740</v>
      </c>
      <c r="B329" s="293" t="s">
        <v>358</v>
      </c>
      <c r="C329" s="49">
        <f t="shared" si="36"/>
        <v>3989386</v>
      </c>
      <c r="D329" s="87">
        <f t="shared" si="37"/>
        <v>3989386</v>
      </c>
      <c r="E329" s="49"/>
      <c r="F329" s="49"/>
      <c r="G329" s="49"/>
      <c r="H329" s="49">
        <v>3989386</v>
      </c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87"/>
      <c r="W329" s="49"/>
      <c r="X329" s="49"/>
      <c r="Y329" s="49"/>
      <c r="Z329" s="49"/>
      <c r="AA329" s="49"/>
      <c r="AB329" s="49"/>
      <c r="AC329" s="86"/>
      <c r="AD329" s="49"/>
      <c r="AE329" s="49"/>
      <c r="AF329" s="186"/>
      <c r="AJ329" s="3" t="s">
        <v>743</v>
      </c>
      <c r="AK329" s="3" t="s">
        <v>929</v>
      </c>
      <c r="AL329" s="344">
        <v>668960</v>
      </c>
      <c r="AM329" s="344">
        <v>668960</v>
      </c>
      <c r="AN329" s="344"/>
      <c r="AO329" s="344">
        <v>478115</v>
      </c>
      <c r="AP329" s="344">
        <v>190845</v>
      </c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4"/>
      <c r="BA329" s="344"/>
      <c r="BB329" s="344"/>
      <c r="BC329" s="344"/>
      <c r="BD329" s="344"/>
      <c r="BE329" s="344"/>
      <c r="BF329" s="344"/>
      <c r="BG329" s="344"/>
      <c r="BH329" s="344"/>
      <c r="BI329" s="344"/>
      <c r="BJ329" s="344"/>
      <c r="BK329" s="344"/>
      <c r="BL329" s="344"/>
      <c r="BM329" s="344"/>
      <c r="BN329" s="344"/>
    </row>
    <row r="330" spans="1:66">
      <c r="A330" s="302" t="s">
        <v>741</v>
      </c>
      <c r="B330" s="293" t="s">
        <v>927</v>
      </c>
      <c r="C330" s="49">
        <f t="shared" si="36"/>
        <v>1908350</v>
      </c>
      <c r="D330" s="87"/>
      <c r="E330" s="49"/>
      <c r="F330" s="49"/>
      <c r="G330" s="49"/>
      <c r="H330" s="49"/>
      <c r="I330" s="49"/>
      <c r="J330" s="49"/>
      <c r="K330" s="49"/>
      <c r="L330" s="49"/>
      <c r="M330" s="49">
        <v>1236</v>
      </c>
      <c r="N330" s="49">
        <v>830512</v>
      </c>
      <c r="O330" s="49"/>
      <c r="P330" s="49"/>
      <c r="Q330" s="49">
        <v>1236</v>
      </c>
      <c r="R330" s="49">
        <v>1077838</v>
      </c>
      <c r="S330" s="49"/>
      <c r="T330" s="49"/>
      <c r="U330" s="49"/>
      <c r="V330" s="87"/>
      <c r="W330" s="49"/>
      <c r="X330" s="49"/>
      <c r="Y330" s="49"/>
      <c r="Z330" s="49"/>
      <c r="AA330" s="49"/>
      <c r="AB330" s="49"/>
      <c r="AC330" s="86"/>
      <c r="AD330" s="49"/>
      <c r="AE330" s="49"/>
      <c r="AF330" s="186"/>
      <c r="AJ330" s="3" t="s">
        <v>744</v>
      </c>
      <c r="AK330" s="3" t="s">
        <v>359</v>
      </c>
      <c r="AL330" s="344">
        <v>1023061</v>
      </c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>
        <v>595.70000000000005</v>
      </c>
      <c r="AW330" s="344">
        <v>1023061</v>
      </c>
      <c r="AX330" s="344"/>
      <c r="AY330" s="344"/>
      <c r="AZ330" s="344"/>
      <c r="BA330" s="344"/>
      <c r="BB330" s="344"/>
      <c r="BC330" s="344"/>
      <c r="BD330" s="344"/>
      <c r="BE330" s="344"/>
      <c r="BF330" s="344"/>
      <c r="BG330" s="344"/>
      <c r="BH330" s="344"/>
      <c r="BI330" s="344"/>
      <c r="BJ330" s="344"/>
      <c r="BK330" s="344"/>
      <c r="BL330" s="344"/>
      <c r="BM330" s="344"/>
      <c r="BN330" s="344"/>
    </row>
    <row r="331" spans="1:66">
      <c r="A331" s="302" t="s">
        <v>742</v>
      </c>
      <c r="B331" s="293" t="s">
        <v>928</v>
      </c>
      <c r="C331" s="49">
        <f t="shared" si="36"/>
        <v>2507256</v>
      </c>
      <c r="D331" s="87"/>
      <c r="E331" s="49"/>
      <c r="F331" s="49"/>
      <c r="G331" s="49"/>
      <c r="H331" s="49"/>
      <c r="I331" s="49"/>
      <c r="J331" s="49"/>
      <c r="K331" s="49"/>
      <c r="L331" s="49"/>
      <c r="M331" s="49">
        <v>1994</v>
      </c>
      <c r="N331" s="49">
        <v>2507256</v>
      </c>
      <c r="O331" s="49"/>
      <c r="P331" s="49"/>
      <c r="Q331" s="49"/>
      <c r="R331" s="49"/>
      <c r="S331" s="49"/>
      <c r="T331" s="49"/>
      <c r="U331" s="49"/>
      <c r="V331" s="87"/>
      <c r="W331" s="49"/>
      <c r="X331" s="49"/>
      <c r="Y331" s="49"/>
      <c r="Z331" s="49"/>
      <c r="AA331" s="49"/>
      <c r="AB331" s="49"/>
      <c r="AC331" s="86"/>
      <c r="AD331" s="49"/>
      <c r="AE331" s="49"/>
      <c r="AF331" s="186"/>
      <c r="AJ331" s="3" t="s">
        <v>745</v>
      </c>
      <c r="AK331" s="3" t="s">
        <v>360</v>
      </c>
      <c r="AL331" s="344">
        <v>2259731</v>
      </c>
      <c r="AM331" s="344">
        <v>2259731</v>
      </c>
      <c r="AN331" s="344"/>
      <c r="AO331" s="344"/>
      <c r="AP331" s="344"/>
      <c r="AQ331" s="344">
        <v>2259731</v>
      </c>
      <c r="AR331" s="344"/>
      <c r="AS331" s="344"/>
      <c r="AT331" s="344"/>
      <c r="AU331" s="344"/>
      <c r="AV331" s="344"/>
      <c r="AW331" s="344"/>
      <c r="AX331" s="344"/>
      <c r="AY331" s="344"/>
      <c r="AZ331" s="344"/>
      <c r="BA331" s="344"/>
      <c r="BB331" s="344"/>
      <c r="BC331" s="344"/>
      <c r="BD331" s="344"/>
      <c r="BE331" s="344"/>
      <c r="BF331" s="344"/>
      <c r="BG331" s="344"/>
      <c r="BH331" s="344"/>
      <c r="BI331" s="344"/>
      <c r="BJ331" s="344"/>
      <c r="BK331" s="344"/>
      <c r="BL331" s="344"/>
      <c r="BM331" s="344"/>
      <c r="BN331" s="344"/>
    </row>
    <row r="332" spans="1:66">
      <c r="A332" s="302" t="s">
        <v>743</v>
      </c>
      <c r="B332" s="293" t="s">
        <v>929</v>
      </c>
      <c r="C332" s="49">
        <f t="shared" si="36"/>
        <v>710926</v>
      </c>
      <c r="D332" s="87">
        <f t="shared" si="37"/>
        <v>710926</v>
      </c>
      <c r="E332" s="49"/>
      <c r="F332" s="49">
        <v>509995</v>
      </c>
      <c r="G332" s="49">
        <v>200931</v>
      </c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87"/>
      <c r="W332" s="49"/>
      <c r="X332" s="49"/>
      <c r="Y332" s="49"/>
      <c r="Z332" s="49"/>
      <c r="AA332" s="49"/>
      <c r="AB332" s="49"/>
      <c r="AC332" s="86"/>
      <c r="AD332" s="49"/>
      <c r="AE332" s="49"/>
      <c r="AF332" s="186"/>
      <c r="AJ332" s="3" t="s">
        <v>746</v>
      </c>
      <c r="AK332" s="3" t="s">
        <v>930</v>
      </c>
      <c r="AL332" s="344">
        <v>765040</v>
      </c>
      <c r="AM332" s="344">
        <v>765040</v>
      </c>
      <c r="AN332" s="344">
        <v>765040</v>
      </c>
      <c r="AO332" s="344"/>
      <c r="AP332" s="344"/>
      <c r="AQ332" s="344"/>
      <c r="AR332" s="344"/>
      <c r="AS332" s="344"/>
      <c r="AT332" s="344"/>
      <c r="AU332" s="344"/>
      <c r="AV332" s="344"/>
      <c r="AW332" s="344"/>
      <c r="AX332" s="344"/>
      <c r="AY332" s="344"/>
      <c r="AZ332" s="344"/>
      <c r="BA332" s="344"/>
      <c r="BB332" s="344"/>
      <c r="BC332" s="344"/>
      <c r="BD332" s="344"/>
      <c r="BE332" s="344"/>
      <c r="BF332" s="344"/>
      <c r="BG332" s="344"/>
      <c r="BH332" s="344"/>
      <c r="BI332" s="344"/>
      <c r="BJ332" s="344"/>
      <c r="BK332" s="344"/>
      <c r="BL332" s="344"/>
      <c r="BM332" s="344"/>
      <c r="BN332" s="344"/>
    </row>
    <row r="333" spans="1:66">
      <c r="A333" s="302" t="s">
        <v>744</v>
      </c>
      <c r="B333" s="293" t="s">
        <v>359</v>
      </c>
      <c r="C333" s="191">
        <f t="shared" si="36"/>
        <v>930373</v>
      </c>
      <c r="D333" s="87">
        <f t="shared" si="37"/>
        <v>0</v>
      </c>
      <c r="E333" s="49"/>
      <c r="F333" s="49"/>
      <c r="G333" s="49"/>
      <c r="H333" s="49"/>
      <c r="I333" s="49"/>
      <c r="J333" s="49"/>
      <c r="K333" s="49"/>
      <c r="L333" s="49"/>
      <c r="M333" s="49">
        <v>595.70000000000005</v>
      </c>
      <c r="N333" s="191">
        <v>930373</v>
      </c>
      <c r="O333" s="49"/>
      <c r="P333" s="49"/>
      <c r="Q333" s="49"/>
      <c r="R333" s="49"/>
      <c r="S333" s="49"/>
      <c r="T333" s="49"/>
      <c r="U333" s="49"/>
      <c r="V333" s="87"/>
      <c r="W333" s="49"/>
      <c r="X333" s="49"/>
      <c r="Y333" s="49"/>
      <c r="Z333" s="49"/>
      <c r="AA333" s="49"/>
      <c r="AB333" s="49"/>
      <c r="AC333" s="86"/>
      <c r="AD333" s="49"/>
      <c r="AE333" s="49"/>
      <c r="AF333" s="186"/>
      <c r="AJ333" s="3" t="s">
        <v>747</v>
      </c>
      <c r="AK333" s="3" t="s">
        <v>931</v>
      </c>
      <c r="AL333" s="344">
        <v>881103</v>
      </c>
      <c r="AM333" s="344">
        <v>881103</v>
      </c>
      <c r="AN333" s="344">
        <v>881103</v>
      </c>
      <c r="AO333" s="344"/>
      <c r="AP333" s="344"/>
      <c r="AQ333" s="344"/>
      <c r="AR333" s="344"/>
      <c r="AS333" s="344"/>
      <c r="AT333" s="344"/>
      <c r="AU333" s="344"/>
      <c r="AV333" s="344"/>
      <c r="AW333" s="344"/>
      <c r="AX333" s="344"/>
      <c r="AY333" s="344"/>
      <c r="AZ333" s="344"/>
      <c r="BA333" s="344"/>
      <c r="BB333" s="344"/>
      <c r="BC333" s="344"/>
      <c r="BD333" s="344"/>
      <c r="BE333" s="344"/>
      <c r="BF333" s="344"/>
      <c r="BG333" s="344"/>
      <c r="BH333" s="344"/>
      <c r="BI333" s="344"/>
      <c r="BJ333" s="344"/>
      <c r="BK333" s="344"/>
      <c r="BL333" s="344"/>
      <c r="BM333" s="344"/>
      <c r="BN333" s="344"/>
    </row>
    <row r="334" spans="1:66" ht="19.5" customHeight="1">
      <c r="A334" s="302" t="s">
        <v>745</v>
      </c>
      <c r="B334" s="293" t="s">
        <v>360</v>
      </c>
      <c r="C334" s="191">
        <f t="shared" si="36"/>
        <v>2047440</v>
      </c>
      <c r="D334" s="87">
        <f t="shared" si="37"/>
        <v>2047440</v>
      </c>
      <c r="E334" s="49"/>
      <c r="F334" s="49"/>
      <c r="G334" s="49"/>
      <c r="H334" s="49">
        <v>2047440</v>
      </c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87"/>
      <c r="W334" s="49"/>
      <c r="X334" s="49"/>
      <c r="Y334" s="49"/>
      <c r="Z334" s="49"/>
      <c r="AA334" s="49"/>
      <c r="AB334" s="49"/>
      <c r="AC334" s="86"/>
      <c r="AD334" s="49"/>
      <c r="AE334" s="49"/>
      <c r="AF334" s="186"/>
      <c r="AJ334" s="3" t="s">
        <v>748</v>
      </c>
      <c r="AK334" s="3" t="s">
        <v>932</v>
      </c>
      <c r="AL334" s="344">
        <v>623356</v>
      </c>
      <c r="AM334" s="344">
        <v>623356</v>
      </c>
      <c r="AN334" s="344">
        <v>623356</v>
      </c>
      <c r="AO334" s="344"/>
      <c r="AP334" s="344"/>
      <c r="AQ334" s="344"/>
      <c r="AR334" s="344"/>
      <c r="AS334" s="344"/>
      <c r="AT334" s="344"/>
      <c r="AU334" s="344"/>
      <c r="AV334" s="344"/>
      <c r="AW334" s="344"/>
      <c r="AX334" s="344"/>
      <c r="AY334" s="344"/>
      <c r="AZ334" s="344"/>
      <c r="BA334" s="344"/>
      <c r="BB334" s="344"/>
      <c r="BC334" s="344"/>
      <c r="BD334" s="344"/>
      <c r="BE334" s="344"/>
      <c r="BF334" s="344"/>
      <c r="BG334" s="344"/>
      <c r="BH334" s="344"/>
      <c r="BI334" s="344"/>
      <c r="BJ334" s="344"/>
      <c r="BK334" s="344"/>
      <c r="BL334" s="344"/>
      <c r="BM334" s="344"/>
      <c r="BN334" s="344"/>
    </row>
    <row r="335" spans="1:66">
      <c r="A335" s="302" t="s">
        <v>746</v>
      </c>
      <c r="B335" s="293" t="s">
        <v>930</v>
      </c>
      <c r="C335" s="49">
        <f t="shared" si="36"/>
        <v>971765</v>
      </c>
      <c r="D335" s="87">
        <f t="shared" si="37"/>
        <v>971765</v>
      </c>
      <c r="E335" s="49">
        <v>971765</v>
      </c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87"/>
      <c r="W335" s="49"/>
      <c r="X335" s="49"/>
      <c r="Y335" s="49"/>
      <c r="Z335" s="49"/>
      <c r="AA335" s="49"/>
      <c r="AB335" s="49"/>
      <c r="AC335" s="86"/>
      <c r="AD335" s="49"/>
      <c r="AE335" s="49"/>
      <c r="AF335" s="186"/>
      <c r="AJ335" s="3" t="s">
        <v>749</v>
      </c>
      <c r="AK335" s="3" t="s">
        <v>933</v>
      </c>
      <c r="AL335" s="344">
        <v>159264</v>
      </c>
      <c r="AM335" s="344"/>
      <c r="AN335" s="344">
        <v>0</v>
      </c>
      <c r="AO335" s="344"/>
      <c r="AP335" s="344"/>
      <c r="AQ335" s="344"/>
      <c r="AR335" s="344"/>
      <c r="AS335" s="344"/>
      <c r="AT335" s="344"/>
      <c r="AU335" s="344"/>
      <c r="AV335" s="344"/>
      <c r="AW335" s="344"/>
      <c r="AX335" s="344"/>
      <c r="AY335" s="344"/>
      <c r="AZ335" s="344"/>
      <c r="BA335" s="344"/>
      <c r="BB335" s="344"/>
      <c r="BC335" s="344"/>
      <c r="BD335" s="344"/>
      <c r="BE335" s="344"/>
      <c r="BF335" s="344"/>
      <c r="BG335" s="344"/>
      <c r="BH335" s="344"/>
      <c r="BI335" s="344"/>
      <c r="BJ335" s="344"/>
      <c r="BK335" s="344"/>
      <c r="BL335" s="344">
        <v>79632</v>
      </c>
      <c r="BM335" s="344">
        <v>79632</v>
      </c>
      <c r="BN335" s="344"/>
    </row>
    <row r="336" spans="1:66">
      <c r="A336" s="302" t="s">
        <v>747</v>
      </c>
      <c r="B336" s="293" t="s">
        <v>931</v>
      </c>
      <c r="C336" s="49">
        <f t="shared" ref="C336:C365" si="39">D336+L336+N336+P336+R336+T336+V336+AC336</f>
        <v>1283344</v>
      </c>
      <c r="D336" s="87">
        <f t="shared" si="37"/>
        <v>1283344</v>
      </c>
      <c r="E336" s="49">
        <v>1283344</v>
      </c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87"/>
      <c r="W336" s="49"/>
      <c r="X336" s="49"/>
      <c r="Y336" s="49"/>
      <c r="Z336" s="49"/>
      <c r="AA336" s="49"/>
      <c r="AB336" s="49"/>
      <c r="AC336" s="86"/>
      <c r="AD336" s="49"/>
      <c r="AE336" s="49"/>
      <c r="AF336" s="186"/>
      <c r="AJ336" s="3" t="s">
        <v>750</v>
      </c>
      <c r="AK336" s="3" t="s">
        <v>934</v>
      </c>
      <c r="AL336" s="344">
        <v>1280045</v>
      </c>
      <c r="AM336" s="344">
        <v>1280045</v>
      </c>
      <c r="AN336" s="344">
        <v>1280045</v>
      </c>
      <c r="AO336" s="344"/>
      <c r="AP336" s="344"/>
      <c r="AQ336" s="344"/>
      <c r="AR336" s="344"/>
      <c r="AS336" s="344"/>
      <c r="AT336" s="344"/>
      <c r="AU336" s="344"/>
      <c r="AV336" s="344"/>
      <c r="AW336" s="344"/>
      <c r="AX336" s="344"/>
      <c r="AY336" s="344"/>
      <c r="AZ336" s="344"/>
      <c r="BA336" s="344"/>
      <c r="BB336" s="344"/>
      <c r="BC336" s="344"/>
      <c r="BD336" s="344"/>
      <c r="BE336" s="344"/>
      <c r="BF336" s="344"/>
      <c r="BG336" s="344"/>
      <c r="BH336" s="344"/>
      <c r="BI336" s="344"/>
      <c r="BJ336" s="344"/>
      <c r="BK336" s="344"/>
      <c r="BL336" s="344"/>
      <c r="BM336" s="344"/>
      <c r="BN336" s="344"/>
    </row>
    <row r="337" spans="1:66">
      <c r="A337" s="302" t="s">
        <v>748</v>
      </c>
      <c r="B337" s="293" t="s">
        <v>932</v>
      </c>
      <c r="C337" s="49">
        <f t="shared" si="39"/>
        <v>667822</v>
      </c>
      <c r="D337" s="87">
        <f t="shared" si="37"/>
        <v>667822</v>
      </c>
      <c r="E337" s="49">
        <v>667822</v>
      </c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87"/>
      <c r="W337" s="49"/>
      <c r="X337" s="49"/>
      <c r="Y337" s="49"/>
      <c r="Z337" s="49"/>
      <c r="AA337" s="49"/>
      <c r="AB337" s="49"/>
      <c r="AC337" s="86"/>
      <c r="AD337" s="49"/>
      <c r="AE337" s="49"/>
      <c r="AF337" s="186"/>
      <c r="AJ337" s="3" t="s">
        <v>751</v>
      </c>
      <c r="AK337" s="3" t="s">
        <v>361</v>
      </c>
      <c r="AL337" s="344">
        <v>2372220</v>
      </c>
      <c r="AM337" s="344"/>
      <c r="AN337" s="344"/>
      <c r="AO337" s="344"/>
      <c r="AP337" s="344"/>
      <c r="AQ337" s="344"/>
      <c r="AR337" s="344"/>
      <c r="AS337" s="344"/>
      <c r="AT337" s="344"/>
      <c r="AU337" s="344"/>
      <c r="AV337" s="344" t="s">
        <v>510</v>
      </c>
      <c r="AW337" s="344">
        <v>2372220</v>
      </c>
      <c r="AX337" s="344"/>
      <c r="AY337" s="344"/>
      <c r="AZ337" s="344"/>
      <c r="BA337" s="344"/>
      <c r="BB337" s="344"/>
      <c r="BC337" s="344"/>
      <c r="BD337" s="344"/>
      <c r="BE337" s="344"/>
      <c r="BF337" s="344"/>
      <c r="BG337" s="344"/>
      <c r="BH337" s="344"/>
      <c r="BI337" s="344"/>
      <c r="BJ337" s="344"/>
      <c r="BK337" s="344"/>
      <c r="BL337" s="344"/>
      <c r="BM337" s="344"/>
      <c r="BN337" s="344"/>
    </row>
    <row r="338" spans="1:66">
      <c r="A338" s="302" t="s">
        <v>749</v>
      </c>
      <c r="B338" s="293" t="s">
        <v>933</v>
      </c>
      <c r="C338" s="49">
        <f t="shared" si="39"/>
        <v>79632</v>
      </c>
      <c r="D338" s="87">
        <f t="shared" ref="D338:D365" si="40">SUM(E338:J338)</f>
        <v>0</v>
      </c>
      <c r="E338" s="49">
        <v>0</v>
      </c>
      <c r="F338" s="62"/>
      <c r="G338" s="62"/>
      <c r="H338" s="62"/>
      <c r="I338" s="62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87"/>
      <c r="W338" s="49"/>
      <c r="X338" s="49"/>
      <c r="Y338" s="49"/>
      <c r="Z338" s="49"/>
      <c r="AA338" s="49"/>
      <c r="AB338" s="49"/>
      <c r="AC338" s="304">
        <f t="shared" ref="AC338" si="41">SUM(AD338:AE338)</f>
        <v>79632</v>
      </c>
      <c r="AD338" s="278">
        <v>79632</v>
      </c>
      <c r="AE338" s="49"/>
      <c r="AF338" s="186"/>
      <c r="AJ338" s="3" t="s">
        <v>752</v>
      </c>
      <c r="AK338" s="3" t="s">
        <v>362</v>
      </c>
      <c r="AL338" s="344">
        <v>678245</v>
      </c>
      <c r="AM338" s="344">
        <v>678245</v>
      </c>
      <c r="AN338" s="344">
        <v>678245</v>
      </c>
      <c r="AO338" s="344"/>
      <c r="AP338" s="344"/>
      <c r="AQ338" s="344"/>
      <c r="AR338" s="344"/>
      <c r="AS338" s="344"/>
      <c r="AT338" s="344"/>
      <c r="AU338" s="344"/>
      <c r="AV338" s="344"/>
      <c r="AW338" s="344"/>
      <c r="AX338" s="344"/>
      <c r="AY338" s="344"/>
      <c r="AZ338" s="344"/>
      <c r="BA338" s="344"/>
      <c r="BB338" s="344"/>
      <c r="BC338" s="344"/>
      <c r="BD338" s="344"/>
      <c r="BE338" s="344"/>
      <c r="BF338" s="344"/>
      <c r="BG338" s="344"/>
      <c r="BH338" s="344"/>
      <c r="BI338" s="344"/>
      <c r="BJ338" s="344"/>
      <c r="BK338" s="344"/>
      <c r="BL338" s="344"/>
      <c r="BM338" s="344"/>
      <c r="BN338" s="344"/>
    </row>
    <row r="339" spans="1:66">
      <c r="A339" s="302" t="s">
        <v>750</v>
      </c>
      <c r="B339" s="293" t="s">
        <v>934</v>
      </c>
      <c r="C339" s="49">
        <f t="shared" si="39"/>
        <v>1583852</v>
      </c>
      <c r="D339" s="87">
        <f t="shared" si="40"/>
        <v>1583852</v>
      </c>
      <c r="E339" s="49">
        <v>1583852</v>
      </c>
      <c r="F339" s="62"/>
      <c r="G339" s="62"/>
      <c r="H339" s="62"/>
      <c r="I339" s="62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87"/>
      <c r="W339" s="49"/>
      <c r="X339" s="49"/>
      <c r="Y339" s="49"/>
      <c r="Z339" s="49"/>
      <c r="AA339" s="49"/>
      <c r="AB339" s="49"/>
      <c r="AC339" s="86"/>
      <c r="AD339" s="49"/>
      <c r="AE339" s="49"/>
      <c r="AF339" s="186"/>
      <c r="AJ339" s="3" t="s">
        <v>753</v>
      </c>
      <c r="AK339" s="3" t="s">
        <v>363</v>
      </c>
      <c r="AL339" s="344">
        <v>205399</v>
      </c>
      <c r="AM339" s="344"/>
      <c r="AN339" s="344"/>
      <c r="AO339" s="344"/>
      <c r="AP339" s="344"/>
      <c r="AQ339" s="344"/>
      <c r="AR339" s="344"/>
      <c r="AS339" s="344"/>
      <c r="AT339" s="344"/>
      <c r="AU339" s="344"/>
      <c r="AV339" s="344"/>
      <c r="AW339" s="344"/>
      <c r="AX339" s="344"/>
      <c r="AY339" s="344"/>
      <c r="AZ339" s="344"/>
      <c r="BA339" s="344"/>
      <c r="BB339" s="344"/>
      <c r="BC339" s="344"/>
      <c r="BD339" s="344">
        <v>1</v>
      </c>
      <c r="BE339" s="344">
        <v>205399</v>
      </c>
      <c r="BF339" s="344"/>
      <c r="BG339" s="344"/>
      <c r="BH339" s="344"/>
      <c r="BI339" s="344"/>
      <c r="BJ339" s="344"/>
      <c r="BK339" s="344"/>
      <c r="BL339" s="344"/>
      <c r="BM339" s="344"/>
      <c r="BN339" s="344"/>
    </row>
    <row r="340" spans="1:66">
      <c r="A340" s="302" t="s">
        <v>751</v>
      </c>
      <c r="B340" s="293" t="s">
        <v>361</v>
      </c>
      <c r="C340" s="49">
        <f t="shared" si="39"/>
        <v>2372220</v>
      </c>
      <c r="D340" s="87"/>
      <c r="E340" s="49"/>
      <c r="F340" s="49"/>
      <c r="G340" s="49"/>
      <c r="H340" s="49"/>
      <c r="I340" s="49"/>
      <c r="J340" s="49"/>
      <c r="K340" s="49"/>
      <c r="L340" s="49"/>
      <c r="M340" s="49" t="s">
        <v>510</v>
      </c>
      <c r="N340" s="49">
        <v>2372220</v>
      </c>
      <c r="O340" s="49"/>
      <c r="P340" s="49"/>
      <c r="Q340" s="49"/>
      <c r="R340" s="49"/>
      <c r="S340" s="49"/>
      <c r="T340" s="49"/>
      <c r="U340" s="49"/>
      <c r="V340" s="87"/>
      <c r="W340" s="49"/>
      <c r="X340" s="49"/>
      <c r="Y340" s="49"/>
      <c r="Z340" s="49"/>
      <c r="AA340" s="49"/>
      <c r="AB340" s="49"/>
      <c r="AC340" s="86"/>
      <c r="AD340" s="49"/>
      <c r="AE340" s="49"/>
      <c r="AF340" s="186"/>
      <c r="AJ340" s="3" t="s">
        <v>754</v>
      </c>
      <c r="AK340" s="3" t="s">
        <v>364</v>
      </c>
      <c r="AL340" s="344">
        <v>212453</v>
      </c>
      <c r="AM340" s="344">
        <v>212453</v>
      </c>
      <c r="AN340" s="344"/>
      <c r="AO340" s="344"/>
      <c r="AP340" s="344">
        <v>212453</v>
      </c>
      <c r="AQ340" s="344">
        <v>0</v>
      </c>
      <c r="AR340" s="344"/>
      <c r="AS340" s="344"/>
      <c r="AT340" s="344"/>
      <c r="AU340" s="344"/>
      <c r="AV340" s="344"/>
      <c r="AW340" s="344"/>
      <c r="AX340" s="344"/>
      <c r="AY340" s="344"/>
      <c r="AZ340" s="344"/>
      <c r="BA340" s="344"/>
      <c r="BB340" s="344"/>
      <c r="BC340" s="344"/>
      <c r="BD340" s="344"/>
      <c r="BE340" s="344"/>
      <c r="BF340" s="344"/>
      <c r="BG340" s="344"/>
      <c r="BH340" s="344"/>
      <c r="BI340" s="344"/>
      <c r="BJ340" s="344"/>
      <c r="BK340" s="344"/>
      <c r="BL340" s="344"/>
      <c r="BM340" s="344"/>
      <c r="BN340" s="344"/>
    </row>
    <row r="341" spans="1:66">
      <c r="A341" s="302" t="s">
        <v>752</v>
      </c>
      <c r="B341" s="293" t="s">
        <v>362</v>
      </c>
      <c r="C341" s="49">
        <f t="shared" si="39"/>
        <v>1221930</v>
      </c>
      <c r="D341" s="87">
        <f t="shared" si="40"/>
        <v>1221930</v>
      </c>
      <c r="E341" s="49">
        <v>1221930</v>
      </c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87"/>
      <c r="W341" s="49"/>
      <c r="X341" s="49"/>
      <c r="Y341" s="49"/>
      <c r="Z341" s="49"/>
      <c r="AA341" s="49"/>
      <c r="AB341" s="49"/>
      <c r="AC341" s="86"/>
      <c r="AD341" s="49"/>
      <c r="AE341" s="49"/>
      <c r="AF341" s="186"/>
      <c r="AJ341" s="3" t="s">
        <v>755</v>
      </c>
      <c r="AK341" s="3" t="s">
        <v>365</v>
      </c>
      <c r="AL341" s="344">
        <v>618645</v>
      </c>
      <c r="AM341" s="344">
        <v>618645</v>
      </c>
      <c r="AN341" s="344"/>
      <c r="AO341" s="344"/>
      <c r="AP341" s="344">
        <v>64807</v>
      </c>
      <c r="AQ341" s="344">
        <v>553838</v>
      </c>
      <c r="AR341" s="344"/>
      <c r="AS341" s="344"/>
      <c r="AT341" s="344"/>
      <c r="AU341" s="344"/>
      <c r="AV341" s="344"/>
      <c r="AW341" s="344"/>
      <c r="AX341" s="344"/>
      <c r="AY341" s="344"/>
      <c r="AZ341" s="344"/>
      <c r="BA341" s="344"/>
      <c r="BB341" s="344"/>
      <c r="BC341" s="344"/>
      <c r="BD341" s="344"/>
      <c r="BE341" s="344"/>
      <c r="BF341" s="344"/>
      <c r="BG341" s="344"/>
      <c r="BH341" s="344"/>
      <c r="BI341" s="344"/>
      <c r="BJ341" s="344"/>
      <c r="BK341" s="344"/>
      <c r="BL341" s="344"/>
      <c r="BM341" s="344"/>
      <c r="BN341" s="344"/>
    </row>
    <row r="342" spans="1:66">
      <c r="A342" s="302" t="s">
        <v>753</v>
      </c>
      <c r="B342" s="293" t="s">
        <v>363</v>
      </c>
      <c r="C342" s="49">
        <f t="shared" si="39"/>
        <v>201267</v>
      </c>
      <c r="D342" s="87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>
        <v>1</v>
      </c>
      <c r="V342" s="86">
        <v>201267</v>
      </c>
      <c r="W342" s="49"/>
      <c r="X342" s="49"/>
      <c r="Y342" s="49"/>
      <c r="Z342" s="49"/>
      <c r="AA342" s="49"/>
      <c r="AB342" s="49"/>
      <c r="AC342" s="3"/>
      <c r="AD342" s="49"/>
      <c r="AE342" s="49"/>
      <c r="AF342" s="186"/>
      <c r="AJ342" s="3" t="s">
        <v>756</v>
      </c>
      <c r="AK342" s="3" t="s">
        <v>366</v>
      </c>
      <c r="AL342" s="344">
        <v>661535</v>
      </c>
      <c r="AM342" s="344">
        <v>661535</v>
      </c>
      <c r="AN342" s="344"/>
      <c r="AO342" s="344"/>
      <c r="AP342" s="344"/>
      <c r="AQ342" s="344">
        <v>661535</v>
      </c>
      <c r="AR342" s="344"/>
      <c r="AS342" s="344"/>
      <c r="AT342" s="344"/>
      <c r="AU342" s="344"/>
      <c r="AV342" s="344"/>
      <c r="AW342" s="344"/>
      <c r="AX342" s="344"/>
      <c r="AY342" s="344"/>
      <c r="AZ342" s="344"/>
      <c r="BA342" s="344"/>
      <c r="BB342" s="344"/>
      <c r="BC342" s="344"/>
      <c r="BD342" s="344"/>
      <c r="BE342" s="344"/>
      <c r="BF342" s="344"/>
      <c r="BG342" s="344"/>
      <c r="BH342" s="344"/>
      <c r="BI342" s="344"/>
      <c r="BJ342" s="344"/>
      <c r="BK342" s="344"/>
      <c r="BL342" s="344"/>
      <c r="BM342" s="344"/>
      <c r="BN342" s="344"/>
    </row>
    <row r="343" spans="1:66">
      <c r="A343" s="302" t="s">
        <v>754</v>
      </c>
      <c r="B343" s="293" t="s">
        <v>364</v>
      </c>
      <c r="C343" s="191">
        <f t="shared" si="39"/>
        <v>1658324</v>
      </c>
      <c r="D343" s="87">
        <f t="shared" si="40"/>
        <v>1658324</v>
      </c>
      <c r="E343" s="49"/>
      <c r="F343" s="49"/>
      <c r="G343" s="49">
        <v>212453</v>
      </c>
      <c r="H343" s="49">
        <v>1445871</v>
      </c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86"/>
      <c r="AD343" s="49"/>
      <c r="AE343" s="49"/>
      <c r="AF343" s="186"/>
      <c r="AJ343" s="3" t="s">
        <v>757</v>
      </c>
      <c r="AK343" s="3" t="s">
        <v>367</v>
      </c>
      <c r="AL343" s="344">
        <v>610314</v>
      </c>
      <c r="AM343" s="344">
        <v>610314</v>
      </c>
      <c r="AN343" s="344"/>
      <c r="AO343" s="344"/>
      <c r="AP343" s="344">
        <v>63269</v>
      </c>
      <c r="AQ343" s="344">
        <v>547045</v>
      </c>
      <c r="AR343" s="344"/>
      <c r="AS343" s="344"/>
      <c r="AT343" s="344"/>
      <c r="AU343" s="344"/>
      <c r="AV343" s="344"/>
      <c r="AW343" s="344"/>
      <c r="AX343" s="344"/>
      <c r="AY343" s="344"/>
      <c r="AZ343" s="344"/>
      <c r="BA343" s="344"/>
      <c r="BB343" s="344"/>
      <c r="BC343" s="344"/>
      <c r="BD343" s="344"/>
      <c r="BE343" s="344"/>
      <c r="BF343" s="344"/>
      <c r="BG343" s="344"/>
      <c r="BH343" s="344"/>
      <c r="BI343" s="344"/>
      <c r="BJ343" s="344"/>
      <c r="BK343" s="344"/>
      <c r="BL343" s="344"/>
      <c r="BM343" s="344"/>
      <c r="BN343" s="344"/>
    </row>
    <row r="344" spans="1:66">
      <c r="A344" s="302" t="s">
        <v>755</v>
      </c>
      <c r="B344" s="293" t="s">
        <v>365</v>
      </c>
      <c r="C344" s="191">
        <f t="shared" si="39"/>
        <v>552130</v>
      </c>
      <c r="D344" s="87">
        <f t="shared" si="40"/>
        <v>552130</v>
      </c>
      <c r="E344" s="49"/>
      <c r="F344" s="49"/>
      <c r="G344" s="49">
        <v>64807</v>
      </c>
      <c r="H344" s="49">
        <v>487323</v>
      </c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87"/>
      <c r="W344" s="49"/>
      <c r="X344" s="49"/>
      <c r="Y344" s="49"/>
      <c r="Z344" s="49"/>
      <c r="AA344" s="49"/>
      <c r="AB344" s="49"/>
      <c r="AC344" s="86"/>
      <c r="AD344" s="49"/>
      <c r="AE344" s="49"/>
      <c r="AF344" s="186"/>
      <c r="AJ344" s="3" t="s">
        <v>758</v>
      </c>
      <c r="AK344" s="3" t="s">
        <v>368</v>
      </c>
      <c r="AL344" s="344">
        <v>700379</v>
      </c>
      <c r="AM344" s="344">
        <v>700379</v>
      </c>
      <c r="AN344" s="344"/>
      <c r="AO344" s="344"/>
      <c r="AP344" s="344"/>
      <c r="AQ344" s="344">
        <v>700379</v>
      </c>
      <c r="AR344" s="344"/>
      <c r="AS344" s="344"/>
      <c r="AT344" s="344"/>
      <c r="AU344" s="344"/>
      <c r="AV344" s="344"/>
      <c r="AW344" s="344"/>
      <c r="AX344" s="344"/>
      <c r="AY344" s="344"/>
      <c r="AZ344" s="344"/>
      <c r="BA344" s="344"/>
      <c r="BB344" s="344"/>
      <c r="BC344" s="344"/>
      <c r="BD344" s="344"/>
      <c r="BE344" s="344"/>
      <c r="BF344" s="344"/>
      <c r="BG344" s="344"/>
      <c r="BH344" s="344"/>
      <c r="BI344" s="344"/>
      <c r="BJ344" s="344"/>
      <c r="BK344" s="344"/>
      <c r="BL344" s="344"/>
      <c r="BM344" s="344"/>
      <c r="BN344" s="344"/>
    </row>
    <row r="345" spans="1:66">
      <c r="A345" s="302" t="s">
        <v>756</v>
      </c>
      <c r="B345" s="293" t="s">
        <v>366</v>
      </c>
      <c r="C345" s="49">
        <f t="shared" si="39"/>
        <v>468098</v>
      </c>
      <c r="D345" s="87">
        <f t="shared" si="40"/>
        <v>468098</v>
      </c>
      <c r="E345" s="49"/>
      <c r="F345" s="49"/>
      <c r="G345" s="49"/>
      <c r="H345" s="50">
        <v>468098</v>
      </c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87"/>
      <c r="W345" s="49"/>
      <c r="X345" s="49"/>
      <c r="Y345" s="49"/>
      <c r="Z345" s="49"/>
      <c r="AA345" s="49"/>
      <c r="AB345" s="49"/>
      <c r="AC345" s="86"/>
      <c r="AD345" s="49"/>
      <c r="AE345" s="49"/>
      <c r="AF345" s="186"/>
      <c r="AJ345" s="3" t="s">
        <v>759</v>
      </c>
      <c r="AK345" s="3" t="s">
        <v>369</v>
      </c>
      <c r="AL345" s="344">
        <v>708000</v>
      </c>
      <c r="AM345" s="344">
        <v>708000</v>
      </c>
      <c r="AN345" s="344"/>
      <c r="AO345" s="344"/>
      <c r="AP345" s="344"/>
      <c r="AQ345" s="344">
        <v>708000</v>
      </c>
      <c r="AR345" s="344"/>
      <c r="AS345" s="344"/>
      <c r="AT345" s="344"/>
      <c r="AU345" s="344"/>
      <c r="AV345" s="344"/>
      <c r="AW345" s="344"/>
      <c r="AX345" s="344"/>
      <c r="AY345" s="344"/>
      <c r="AZ345" s="344"/>
      <c r="BA345" s="344"/>
      <c r="BB345" s="344"/>
      <c r="BC345" s="344"/>
      <c r="BD345" s="344"/>
      <c r="BE345" s="344"/>
      <c r="BF345" s="344"/>
      <c r="BG345" s="344"/>
      <c r="BH345" s="344"/>
      <c r="BI345" s="344"/>
      <c r="BJ345" s="344"/>
      <c r="BK345" s="344"/>
      <c r="BL345" s="344"/>
      <c r="BM345" s="344"/>
      <c r="BN345" s="344"/>
    </row>
    <row r="346" spans="1:66">
      <c r="A346" s="302" t="s">
        <v>757</v>
      </c>
      <c r="B346" s="293" t="s">
        <v>367</v>
      </c>
      <c r="C346" s="49">
        <f t="shared" si="39"/>
        <v>614153</v>
      </c>
      <c r="D346" s="87">
        <f t="shared" si="40"/>
        <v>614153</v>
      </c>
      <c r="E346" s="49"/>
      <c r="F346" s="49"/>
      <c r="G346" s="49">
        <v>64807</v>
      </c>
      <c r="H346" s="49">
        <v>549346</v>
      </c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87"/>
      <c r="W346" s="49"/>
      <c r="X346" s="49"/>
      <c r="Y346" s="49"/>
      <c r="Z346" s="49"/>
      <c r="AA346" s="49"/>
      <c r="AB346" s="49"/>
      <c r="AC346" s="86"/>
      <c r="AD346" s="49"/>
      <c r="AE346" s="49"/>
      <c r="AF346" s="186"/>
      <c r="AJ346" s="3" t="s">
        <v>760</v>
      </c>
      <c r="AK346" s="3" t="s">
        <v>935</v>
      </c>
      <c r="AL346" s="344">
        <v>1685303</v>
      </c>
      <c r="AM346" s="344">
        <v>1685303</v>
      </c>
      <c r="AN346" s="344">
        <v>1685303</v>
      </c>
      <c r="AO346" s="344"/>
      <c r="AP346" s="344"/>
      <c r="AQ346" s="344"/>
      <c r="AR346" s="344"/>
      <c r="AS346" s="344"/>
      <c r="AT346" s="344"/>
      <c r="AU346" s="344"/>
      <c r="AV346" s="344"/>
      <c r="AW346" s="344"/>
      <c r="AX346" s="344"/>
      <c r="AY346" s="344"/>
      <c r="AZ346" s="344"/>
      <c r="BA346" s="344"/>
      <c r="BB346" s="344"/>
      <c r="BC346" s="344"/>
      <c r="BD346" s="344"/>
      <c r="BE346" s="344"/>
      <c r="BF346" s="344"/>
      <c r="BG346" s="344"/>
      <c r="BH346" s="344"/>
      <c r="BI346" s="344"/>
      <c r="BJ346" s="344"/>
      <c r="BK346" s="344"/>
      <c r="BL346" s="344"/>
      <c r="BM346" s="344"/>
      <c r="BN346" s="344"/>
    </row>
    <row r="347" spans="1:66">
      <c r="A347" s="302" t="s">
        <v>758</v>
      </c>
      <c r="B347" s="293" t="s">
        <v>368</v>
      </c>
      <c r="C347" s="191">
        <f t="shared" si="39"/>
        <v>440299</v>
      </c>
      <c r="D347" s="87">
        <f t="shared" si="40"/>
        <v>440299</v>
      </c>
      <c r="E347" s="49"/>
      <c r="F347" s="49"/>
      <c r="G347" s="49"/>
      <c r="H347" s="50">
        <v>440299</v>
      </c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87"/>
      <c r="W347" s="49"/>
      <c r="X347" s="49"/>
      <c r="Y347" s="49"/>
      <c r="Z347" s="49"/>
      <c r="AA347" s="49"/>
      <c r="AB347" s="49"/>
      <c r="AC347" s="86"/>
      <c r="AD347" s="49"/>
      <c r="AE347" s="49"/>
      <c r="AF347" s="186"/>
      <c r="AJ347" s="3" t="s">
        <v>761</v>
      </c>
      <c r="AK347" s="3" t="s">
        <v>936</v>
      </c>
      <c r="AL347" s="344">
        <v>643516</v>
      </c>
      <c r="AM347" s="344">
        <v>643516</v>
      </c>
      <c r="AN347" s="344"/>
      <c r="AO347" s="344">
        <v>430940</v>
      </c>
      <c r="AP347" s="344">
        <v>212576</v>
      </c>
      <c r="AQ347" s="344"/>
      <c r="AR347" s="344"/>
      <c r="AS347" s="344"/>
      <c r="AT347" s="344"/>
      <c r="AU347" s="344"/>
      <c r="AV347" s="344"/>
      <c r="AW347" s="344"/>
      <c r="AX347" s="344"/>
      <c r="AY347" s="344"/>
      <c r="AZ347" s="344"/>
      <c r="BA347" s="344"/>
      <c r="BB347" s="344"/>
      <c r="BC347" s="344"/>
      <c r="BD347" s="344"/>
      <c r="BE347" s="344"/>
      <c r="BF347" s="344"/>
      <c r="BG347" s="344"/>
      <c r="BH347" s="344"/>
      <c r="BI347" s="344"/>
      <c r="BJ347" s="344"/>
      <c r="BK347" s="344"/>
      <c r="BL347" s="344"/>
      <c r="BM347" s="344"/>
      <c r="BN347" s="344"/>
    </row>
    <row r="348" spans="1:66">
      <c r="A348" s="302" t="s">
        <v>759</v>
      </c>
      <c r="B348" s="293" t="s">
        <v>369</v>
      </c>
      <c r="C348" s="49">
        <f t="shared" si="39"/>
        <v>708000</v>
      </c>
      <c r="D348" s="87">
        <f t="shared" si="40"/>
        <v>708000</v>
      </c>
      <c r="E348" s="49"/>
      <c r="F348" s="49"/>
      <c r="G348" s="49"/>
      <c r="H348" s="49">
        <v>708000</v>
      </c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87"/>
      <c r="W348" s="49"/>
      <c r="X348" s="49"/>
      <c r="Y348" s="49"/>
      <c r="Z348" s="49"/>
      <c r="AA348" s="49"/>
      <c r="AB348" s="49"/>
      <c r="AC348" s="86"/>
      <c r="AD348" s="49"/>
      <c r="AE348" s="49"/>
      <c r="AF348" s="186"/>
      <c r="AJ348" s="3" t="s">
        <v>762</v>
      </c>
      <c r="AK348" s="3" t="s">
        <v>937</v>
      </c>
      <c r="AL348" s="344">
        <v>3816236</v>
      </c>
      <c r="AM348" s="344">
        <v>3816236</v>
      </c>
      <c r="AN348" s="344"/>
      <c r="AO348" s="344"/>
      <c r="AP348" s="344"/>
      <c r="AQ348" s="344">
        <v>3816236</v>
      </c>
      <c r="AR348" s="344"/>
      <c r="AS348" s="344"/>
      <c r="AT348" s="344"/>
      <c r="AU348" s="344"/>
      <c r="AV348" s="344"/>
      <c r="AW348" s="344"/>
      <c r="AX348" s="344"/>
      <c r="AY348" s="344"/>
      <c r="AZ348" s="344"/>
      <c r="BA348" s="344"/>
      <c r="BB348" s="344"/>
      <c r="BC348" s="344"/>
      <c r="BD348" s="344"/>
      <c r="BE348" s="344"/>
      <c r="BF348" s="344"/>
      <c r="BG348" s="344"/>
      <c r="BH348" s="344"/>
      <c r="BI348" s="344"/>
      <c r="BJ348" s="344"/>
      <c r="BK348" s="344"/>
      <c r="BL348" s="344"/>
      <c r="BM348" s="344"/>
      <c r="BN348" s="344"/>
    </row>
    <row r="349" spans="1:66">
      <c r="A349" s="302" t="s">
        <v>760</v>
      </c>
      <c r="B349" s="293" t="s">
        <v>935</v>
      </c>
      <c r="C349" s="49">
        <f t="shared" si="39"/>
        <v>1730288</v>
      </c>
      <c r="D349" s="87">
        <f t="shared" si="40"/>
        <v>1730288</v>
      </c>
      <c r="E349" s="49">
        <v>1730288</v>
      </c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87"/>
      <c r="W349" s="49"/>
      <c r="X349" s="49"/>
      <c r="Y349" s="49"/>
      <c r="Z349" s="49"/>
      <c r="AA349" s="49"/>
      <c r="AB349" s="49"/>
      <c r="AC349" s="86"/>
      <c r="AD349" s="49"/>
      <c r="AE349" s="49"/>
      <c r="AF349" s="186"/>
      <c r="AJ349" s="3" t="s">
        <v>763</v>
      </c>
      <c r="AK349" s="3" t="s">
        <v>370</v>
      </c>
      <c r="AL349" s="344">
        <v>4030174</v>
      </c>
      <c r="AM349" s="344">
        <v>4030174</v>
      </c>
      <c r="AN349" s="344"/>
      <c r="AO349" s="344">
        <v>460150</v>
      </c>
      <c r="AP349" s="344">
        <v>374802</v>
      </c>
      <c r="AQ349" s="344">
        <v>3195222</v>
      </c>
      <c r="AR349" s="344"/>
      <c r="AS349" s="344"/>
      <c r="AT349" s="344"/>
      <c r="AU349" s="344"/>
      <c r="AV349" s="344"/>
      <c r="AW349" s="344"/>
      <c r="AX349" s="344"/>
      <c r="AY349" s="344"/>
      <c r="AZ349" s="344"/>
      <c r="BA349" s="344"/>
      <c r="BB349" s="344"/>
      <c r="BC349" s="344"/>
      <c r="BD349" s="344"/>
      <c r="BE349" s="344"/>
      <c r="BF349" s="344"/>
      <c r="BG349" s="344"/>
      <c r="BH349" s="344"/>
      <c r="BI349" s="344"/>
      <c r="BJ349" s="344"/>
      <c r="BK349" s="344"/>
      <c r="BL349" s="344"/>
      <c r="BM349" s="344"/>
      <c r="BN349" s="344"/>
    </row>
    <row r="350" spans="1:66">
      <c r="A350" s="302" t="s">
        <v>761</v>
      </c>
      <c r="B350" s="293" t="s">
        <v>936</v>
      </c>
      <c r="C350" s="191">
        <f t="shared" si="39"/>
        <v>720485</v>
      </c>
      <c r="D350" s="87">
        <f t="shared" si="40"/>
        <v>720485</v>
      </c>
      <c r="E350" s="49"/>
      <c r="F350" s="49">
        <v>440485</v>
      </c>
      <c r="G350" s="49">
        <v>280000</v>
      </c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87"/>
      <c r="W350" s="49"/>
      <c r="X350" s="49"/>
      <c r="Y350" s="49"/>
      <c r="Z350" s="49"/>
      <c r="AA350" s="49"/>
      <c r="AB350" s="49"/>
      <c r="AC350" s="86"/>
      <c r="AD350" s="49"/>
      <c r="AE350" s="49"/>
      <c r="AF350" s="186"/>
      <c r="AJ350" s="3" t="s">
        <v>764</v>
      </c>
      <c r="AK350" s="3" t="s">
        <v>938</v>
      </c>
      <c r="AL350" s="344">
        <v>3000783</v>
      </c>
      <c r="AM350" s="344">
        <v>3000783</v>
      </c>
      <c r="AN350" s="344"/>
      <c r="AO350" s="344"/>
      <c r="AP350" s="344"/>
      <c r="AQ350" s="344">
        <v>3000783</v>
      </c>
      <c r="AR350" s="344"/>
      <c r="AS350" s="344"/>
      <c r="AT350" s="344"/>
      <c r="AU350" s="344"/>
      <c r="AV350" s="344"/>
      <c r="AW350" s="344"/>
      <c r="AX350" s="344"/>
      <c r="AY350" s="344"/>
      <c r="AZ350" s="344"/>
      <c r="BA350" s="344"/>
      <c r="BB350" s="344"/>
      <c r="BC350" s="344"/>
      <c r="BD350" s="344"/>
      <c r="BE350" s="344"/>
      <c r="BF350" s="344"/>
      <c r="BG350" s="344"/>
      <c r="BH350" s="344"/>
      <c r="BI350" s="344"/>
      <c r="BJ350" s="344"/>
      <c r="BK350" s="344"/>
      <c r="BL350" s="344"/>
      <c r="BM350" s="344"/>
      <c r="BN350" s="344"/>
    </row>
    <row r="351" spans="1:66">
      <c r="A351" s="302" t="s">
        <v>762</v>
      </c>
      <c r="B351" s="293" t="s">
        <v>937</v>
      </c>
      <c r="C351" s="49">
        <f t="shared" si="39"/>
        <v>3816236</v>
      </c>
      <c r="D351" s="87">
        <f t="shared" si="40"/>
        <v>3816236</v>
      </c>
      <c r="E351" s="49"/>
      <c r="F351" s="49"/>
      <c r="G351" s="49"/>
      <c r="H351" s="49">
        <v>3816236</v>
      </c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87"/>
      <c r="W351" s="49"/>
      <c r="X351" s="49"/>
      <c r="Y351" s="49"/>
      <c r="Z351" s="49"/>
      <c r="AA351" s="49"/>
      <c r="AB351" s="49"/>
      <c r="AC351" s="86"/>
      <c r="AD351" s="49"/>
      <c r="AE351" s="49"/>
      <c r="AF351" s="186"/>
      <c r="AJ351" s="3" t="s">
        <v>765</v>
      </c>
      <c r="AK351" s="3" t="s">
        <v>371</v>
      </c>
      <c r="AL351" s="344">
        <v>1444470</v>
      </c>
      <c r="AM351" s="344"/>
      <c r="AN351" s="344"/>
      <c r="AO351" s="344"/>
      <c r="AP351" s="344"/>
      <c r="AQ351" s="344"/>
      <c r="AR351" s="344"/>
      <c r="AS351" s="344"/>
      <c r="AT351" s="344"/>
      <c r="AU351" s="344"/>
      <c r="AV351" s="344">
        <v>940</v>
      </c>
      <c r="AW351" s="344">
        <v>1444470</v>
      </c>
      <c r="AX351" s="344"/>
      <c r="AY351" s="344"/>
      <c r="AZ351" s="344"/>
      <c r="BA351" s="344"/>
      <c r="BB351" s="344"/>
      <c r="BC351" s="344"/>
      <c r="BD351" s="344"/>
      <c r="BE351" s="344"/>
      <c r="BF351" s="344"/>
      <c r="BG351" s="344"/>
      <c r="BH351" s="344"/>
      <c r="BI351" s="344"/>
      <c r="BJ351" s="344"/>
      <c r="BK351" s="344"/>
      <c r="BL351" s="344"/>
      <c r="BM351" s="344"/>
      <c r="BN351" s="344"/>
    </row>
    <row r="352" spans="1:66">
      <c r="A352" s="302" t="s">
        <v>763</v>
      </c>
      <c r="B352" s="293" t="s">
        <v>370</v>
      </c>
      <c r="C352" s="191">
        <f t="shared" si="39"/>
        <v>4695222</v>
      </c>
      <c r="D352" s="87">
        <f t="shared" si="40"/>
        <v>4695222</v>
      </c>
      <c r="E352" s="49"/>
      <c r="F352" s="49">
        <v>750000</v>
      </c>
      <c r="G352" s="49">
        <v>750000</v>
      </c>
      <c r="H352" s="49">
        <v>3195222</v>
      </c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87"/>
      <c r="W352" s="49"/>
      <c r="X352" s="49"/>
      <c r="Y352" s="49"/>
      <c r="Z352" s="49"/>
      <c r="AA352" s="49"/>
      <c r="AB352" s="49"/>
      <c r="AC352" s="86"/>
      <c r="AD352" s="49"/>
      <c r="AE352" s="49"/>
      <c r="AF352" s="186"/>
      <c r="AJ352" s="3" t="s">
        <v>766</v>
      </c>
      <c r="AK352" s="3" t="s">
        <v>501</v>
      </c>
      <c r="AL352" s="344">
        <v>1289549</v>
      </c>
      <c r="AM352" s="344"/>
      <c r="AN352" s="344"/>
      <c r="AO352" s="344"/>
      <c r="AP352" s="344"/>
      <c r="AQ352" s="344"/>
      <c r="AR352" s="344"/>
      <c r="AS352" s="344"/>
      <c r="AT352" s="344"/>
      <c r="AU352" s="344"/>
      <c r="AV352" s="344">
        <v>1279</v>
      </c>
      <c r="AW352" s="344">
        <v>1289549</v>
      </c>
      <c r="AX352" s="344"/>
      <c r="AY352" s="344"/>
      <c r="AZ352" s="344"/>
      <c r="BA352" s="344"/>
      <c r="BB352" s="344"/>
      <c r="BC352" s="344"/>
      <c r="BD352" s="344"/>
      <c r="BE352" s="344"/>
      <c r="BF352" s="344"/>
      <c r="BG352" s="344"/>
      <c r="BH352" s="344"/>
      <c r="BI352" s="344"/>
      <c r="BJ352" s="344"/>
      <c r="BK352" s="344"/>
      <c r="BL352" s="344"/>
      <c r="BM352" s="344"/>
      <c r="BN352" s="344"/>
    </row>
    <row r="353" spans="1:66">
      <c r="A353" s="302" t="s">
        <v>764</v>
      </c>
      <c r="B353" s="293" t="s">
        <v>938</v>
      </c>
      <c r="C353" s="49">
        <f t="shared" si="39"/>
        <v>3000783</v>
      </c>
      <c r="D353" s="87">
        <f t="shared" si="40"/>
        <v>3000783</v>
      </c>
      <c r="E353" s="49"/>
      <c r="F353" s="49"/>
      <c r="G353" s="49"/>
      <c r="H353" s="49">
        <v>3000783</v>
      </c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87"/>
      <c r="W353" s="49"/>
      <c r="X353" s="49"/>
      <c r="Y353" s="49"/>
      <c r="Z353" s="49"/>
      <c r="AA353" s="49"/>
      <c r="AB353" s="49"/>
      <c r="AC353" s="86"/>
      <c r="AD353" s="49"/>
      <c r="AE353" s="49"/>
      <c r="AF353" s="186"/>
      <c r="AJ353" s="3" t="s">
        <v>767</v>
      </c>
      <c r="AK353" s="3" t="s">
        <v>502</v>
      </c>
      <c r="AL353" s="344">
        <v>1200841</v>
      </c>
      <c r="AM353" s="344"/>
      <c r="AN353" s="344"/>
      <c r="AO353" s="344"/>
      <c r="AP353" s="344"/>
      <c r="AQ353" s="344"/>
      <c r="AR353" s="344"/>
      <c r="AS353" s="344"/>
      <c r="AT353" s="344"/>
      <c r="AU353" s="344"/>
      <c r="AV353" s="344">
        <v>1528.8</v>
      </c>
      <c r="AW353" s="344">
        <v>1200841</v>
      </c>
      <c r="AX353" s="344"/>
      <c r="AY353" s="344"/>
      <c r="AZ353" s="344"/>
      <c r="BA353" s="344"/>
      <c r="BB353" s="344"/>
      <c r="BC353" s="344"/>
      <c r="BD353" s="344"/>
      <c r="BE353" s="344"/>
      <c r="BF353" s="344"/>
      <c r="BG353" s="344"/>
      <c r="BH353" s="344"/>
      <c r="BI353" s="344"/>
      <c r="BJ353" s="344"/>
      <c r="BK353" s="344"/>
      <c r="BL353" s="344"/>
      <c r="BM353" s="344"/>
      <c r="BN353" s="344"/>
    </row>
    <row r="354" spans="1:66">
      <c r="A354" s="302" t="s">
        <v>765</v>
      </c>
      <c r="B354" s="293" t="s">
        <v>371</v>
      </c>
      <c r="C354" s="49">
        <f t="shared" si="39"/>
        <v>1655247</v>
      </c>
      <c r="D354" s="87"/>
      <c r="E354" s="49"/>
      <c r="F354" s="49"/>
      <c r="G354" s="49"/>
      <c r="H354" s="49"/>
      <c r="I354" s="49"/>
      <c r="J354" s="49"/>
      <c r="K354" s="49"/>
      <c r="L354" s="49"/>
      <c r="M354" s="49">
        <v>940</v>
      </c>
      <c r="N354" s="49">
        <v>1655247</v>
      </c>
      <c r="O354" s="49"/>
      <c r="P354" s="49"/>
      <c r="Q354" s="49"/>
      <c r="R354" s="49"/>
      <c r="S354" s="49"/>
      <c r="T354" s="49"/>
      <c r="U354" s="49"/>
      <c r="V354" s="87"/>
      <c r="W354" s="49"/>
      <c r="X354" s="49"/>
      <c r="Y354" s="49"/>
      <c r="Z354" s="49"/>
      <c r="AA354" s="49"/>
      <c r="AB354" s="49"/>
      <c r="AC354" s="86"/>
      <c r="AD354" s="49"/>
      <c r="AE354" s="49"/>
      <c r="AF354" s="186"/>
      <c r="AJ354" s="3" t="s">
        <v>768</v>
      </c>
      <c r="AK354" s="3" t="s">
        <v>500</v>
      </c>
      <c r="AL354" s="344">
        <v>2720610</v>
      </c>
      <c r="AM354" s="344">
        <v>1126603</v>
      </c>
      <c r="AN354" s="344">
        <v>1126603</v>
      </c>
      <c r="AO354" s="344"/>
      <c r="AP354" s="344"/>
      <c r="AQ354" s="344"/>
      <c r="AR354" s="344"/>
      <c r="AS354" s="344"/>
      <c r="AT354" s="344"/>
      <c r="AU354" s="344"/>
      <c r="AV354" s="344"/>
      <c r="AW354" s="344"/>
      <c r="AX354" s="344"/>
      <c r="AY354" s="344"/>
      <c r="AZ354" s="344">
        <v>1460</v>
      </c>
      <c r="BA354" s="344">
        <v>1594007</v>
      </c>
      <c r="BB354" s="344"/>
      <c r="BC354" s="344"/>
      <c r="BD354" s="344"/>
      <c r="BE354" s="344"/>
      <c r="BF354" s="344"/>
      <c r="BG354" s="344"/>
      <c r="BH354" s="344"/>
      <c r="BI354" s="344"/>
      <c r="BJ354" s="344"/>
      <c r="BK354" s="344"/>
      <c r="BL354" s="344"/>
      <c r="BM354" s="344"/>
      <c r="BN354" s="344"/>
    </row>
    <row r="355" spans="1:66">
      <c r="A355" s="302" t="s">
        <v>766</v>
      </c>
      <c r="B355" s="293" t="s">
        <v>501</v>
      </c>
      <c r="C355" s="191">
        <f t="shared" si="39"/>
        <v>1302870</v>
      </c>
      <c r="D355" s="87"/>
      <c r="E355" s="49"/>
      <c r="F355" s="49"/>
      <c r="G355" s="49"/>
      <c r="H355" s="49"/>
      <c r="I355" s="49"/>
      <c r="J355" s="49"/>
      <c r="K355" s="49"/>
      <c r="L355" s="49"/>
      <c r="M355" s="49">
        <v>1279</v>
      </c>
      <c r="N355" s="191">
        <v>1302870</v>
      </c>
      <c r="O355" s="49"/>
      <c r="P355" s="49"/>
      <c r="Q355" s="49"/>
      <c r="R355" s="49"/>
      <c r="S355" s="49"/>
      <c r="T355" s="49"/>
      <c r="U355" s="49"/>
      <c r="V355" s="87"/>
      <c r="W355" s="49"/>
      <c r="X355" s="49"/>
      <c r="Y355" s="49"/>
      <c r="Z355" s="49"/>
      <c r="AA355" s="49"/>
      <c r="AB355" s="49"/>
      <c r="AC355" s="86"/>
      <c r="AD355" s="49"/>
      <c r="AE355" s="49"/>
      <c r="AF355" s="186"/>
      <c r="AJ355" s="3" t="s">
        <v>769</v>
      </c>
      <c r="AK355" s="3" t="s">
        <v>372</v>
      </c>
      <c r="AL355" s="344">
        <v>458428</v>
      </c>
      <c r="AM355" s="344">
        <v>252648</v>
      </c>
      <c r="AN355" s="344">
        <v>252648</v>
      </c>
      <c r="AO355" s="344"/>
      <c r="AP355" s="344"/>
      <c r="AQ355" s="344"/>
      <c r="AR355" s="344"/>
      <c r="AS355" s="344"/>
      <c r="AT355" s="344"/>
      <c r="AU355" s="344"/>
      <c r="AV355" s="344"/>
      <c r="AW355" s="344"/>
      <c r="AX355" s="344"/>
      <c r="AY355" s="344"/>
      <c r="AZ355" s="344">
        <v>575</v>
      </c>
      <c r="BA355" s="344">
        <v>205780</v>
      </c>
      <c r="BB355" s="344"/>
      <c r="BC355" s="344"/>
      <c r="BD355" s="344"/>
      <c r="BE355" s="344"/>
      <c r="BF355" s="344"/>
      <c r="BG355" s="344"/>
      <c r="BH355" s="344"/>
      <c r="BI355" s="344"/>
      <c r="BJ355" s="344"/>
      <c r="BK355" s="344"/>
      <c r="BL355" s="344"/>
      <c r="BM355" s="344"/>
      <c r="BN355" s="344"/>
    </row>
    <row r="356" spans="1:66">
      <c r="A356" s="302" t="s">
        <v>767</v>
      </c>
      <c r="B356" s="293" t="s">
        <v>502</v>
      </c>
      <c r="C356" s="49">
        <f t="shared" si="39"/>
        <v>1245666</v>
      </c>
      <c r="D356" s="87"/>
      <c r="E356" s="49"/>
      <c r="F356" s="49"/>
      <c r="G356" s="49"/>
      <c r="H356" s="49"/>
      <c r="I356" s="49"/>
      <c r="J356" s="49"/>
      <c r="K356" s="49"/>
      <c r="L356" s="49"/>
      <c r="M356" s="49">
        <v>1528.8</v>
      </c>
      <c r="N356" s="49">
        <v>1245666</v>
      </c>
      <c r="O356" s="49"/>
      <c r="P356" s="49"/>
      <c r="Q356" s="49"/>
      <c r="R356" s="49"/>
      <c r="S356" s="49"/>
      <c r="T356" s="49"/>
      <c r="U356" s="49"/>
      <c r="V356" s="87"/>
      <c r="W356" s="49"/>
      <c r="X356" s="49"/>
      <c r="Y356" s="49"/>
      <c r="Z356" s="49"/>
      <c r="AA356" s="49"/>
      <c r="AB356" s="49"/>
      <c r="AC356" s="86"/>
      <c r="AD356" s="49"/>
      <c r="AE356" s="49"/>
      <c r="AF356" s="186"/>
      <c r="AJ356" s="3" t="s">
        <v>770</v>
      </c>
      <c r="AK356" s="3" t="s">
        <v>373</v>
      </c>
      <c r="AL356" s="344">
        <v>564259</v>
      </c>
      <c r="AM356" s="344">
        <v>252648</v>
      </c>
      <c r="AN356" s="344">
        <v>252648</v>
      </c>
      <c r="AO356" s="344"/>
      <c r="AP356" s="344"/>
      <c r="AQ356" s="344"/>
      <c r="AR356" s="344"/>
      <c r="AS356" s="344"/>
      <c r="AT356" s="344"/>
      <c r="AU356" s="344"/>
      <c r="AV356" s="344"/>
      <c r="AW356" s="344"/>
      <c r="AX356" s="344"/>
      <c r="AY356" s="344"/>
      <c r="AZ356" s="344">
        <v>588</v>
      </c>
      <c r="BA356" s="344">
        <v>311611</v>
      </c>
      <c r="BB356" s="344"/>
      <c r="BC356" s="344"/>
      <c r="BD356" s="344"/>
      <c r="BE356" s="344"/>
      <c r="BF356" s="344"/>
      <c r="BG356" s="344"/>
      <c r="BH356" s="344"/>
      <c r="BI356" s="344"/>
      <c r="BJ356" s="344"/>
      <c r="BK356" s="344"/>
      <c r="BL356" s="344"/>
      <c r="BM356" s="344"/>
      <c r="BN356" s="344"/>
    </row>
    <row r="357" spans="1:66">
      <c r="A357" s="302" t="s">
        <v>768</v>
      </c>
      <c r="B357" s="293" t="s">
        <v>500</v>
      </c>
      <c r="C357" s="191">
        <f t="shared" si="39"/>
        <v>3400000</v>
      </c>
      <c r="D357" s="87">
        <f t="shared" si="40"/>
        <v>1200000</v>
      </c>
      <c r="E357" s="191">
        <v>1200000</v>
      </c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>
        <v>1460</v>
      </c>
      <c r="R357" s="191">
        <v>2200000</v>
      </c>
      <c r="S357" s="49"/>
      <c r="T357" s="49"/>
      <c r="U357" s="49"/>
      <c r="V357" s="87"/>
      <c r="W357" s="49"/>
      <c r="X357" s="49"/>
      <c r="Y357" s="49"/>
      <c r="Z357" s="49"/>
      <c r="AA357" s="49"/>
      <c r="AB357" s="49"/>
      <c r="AC357" s="86"/>
      <c r="AD357" s="49"/>
      <c r="AE357" s="49"/>
      <c r="AF357" s="186"/>
      <c r="AJ357" s="3" t="s">
        <v>771</v>
      </c>
      <c r="AK357" s="3" t="s">
        <v>374</v>
      </c>
      <c r="AL357" s="344">
        <v>245200</v>
      </c>
      <c r="AM357" s="344">
        <v>245200</v>
      </c>
      <c r="AN357" s="344"/>
      <c r="AO357" s="344">
        <v>0</v>
      </c>
      <c r="AP357" s="344">
        <v>245200</v>
      </c>
      <c r="AQ357" s="344"/>
      <c r="AR357" s="344"/>
      <c r="AS357" s="344"/>
      <c r="AT357" s="344"/>
      <c r="AU357" s="344"/>
      <c r="AV357" s="344"/>
      <c r="AW357" s="344"/>
      <c r="AX357" s="344"/>
      <c r="AY357" s="344"/>
      <c r="AZ357" s="344"/>
      <c r="BA357" s="344"/>
      <c r="BB357" s="344"/>
      <c r="BC357" s="344"/>
      <c r="BD357" s="344"/>
      <c r="BE357" s="344"/>
      <c r="BF357" s="344"/>
      <c r="BG357" s="344"/>
      <c r="BH357" s="344"/>
      <c r="BI357" s="344"/>
      <c r="BJ357" s="344"/>
      <c r="BK357" s="344"/>
      <c r="BL357" s="344"/>
      <c r="BM357" s="344"/>
      <c r="BN357" s="344"/>
    </row>
    <row r="358" spans="1:66">
      <c r="A358" s="302" t="s">
        <v>769</v>
      </c>
      <c r="B358" s="293" t="s">
        <v>372</v>
      </c>
      <c r="C358" s="49">
        <f t="shared" si="39"/>
        <v>474104</v>
      </c>
      <c r="D358" s="87">
        <f t="shared" si="40"/>
        <v>282028</v>
      </c>
      <c r="E358" s="49">
        <v>282028</v>
      </c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62">
        <v>575</v>
      </c>
      <c r="R358" s="62">
        <v>192076</v>
      </c>
      <c r="S358" s="49"/>
      <c r="T358" s="49"/>
      <c r="U358" s="49"/>
      <c r="V358" s="87"/>
      <c r="W358" s="49"/>
      <c r="X358" s="49"/>
      <c r="Y358" s="49"/>
      <c r="Z358" s="49"/>
      <c r="AA358" s="49"/>
      <c r="AB358" s="49"/>
      <c r="AC358" s="86"/>
      <c r="AD358" s="49"/>
      <c r="AE358" s="49"/>
      <c r="AF358" s="186"/>
      <c r="AJ358" s="3" t="s">
        <v>772</v>
      </c>
      <c r="AK358" s="3" t="s">
        <v>375</v>
      </c>
      <c r="AL358" s="344">
        <v>1114332</v>
      </c>
      <c r="AM358" s="344"/>
      <c r="AN358" s="344"/>
      <c r="AO358" s="344"/>
      <c r="AP358" s="344"/>
      <c r="AQ358" s="344"/>
      <c r="AR358" s="344"/>
      <c r="AS358" s="344"/>
      <c r="AT358" s="344"/>
      <c r="AU358" s="344"/>
      <c r="AV358" s="344">
        <v>571</v>
      </c>
      <c r="AW358" s="344">
        <v>840602</v>
      </c>
      <c r="AX358" s="344"/>
      <c r="AY358" s="344"/>
      <c r="AZ358" s="344">
        <v>711</v>
      </c>
      <c r="BA358" s="344">
        <v>273730</v>
      </c>
      <c r="BB358" s="344"/>
      <c r="BC358" s="344"/>
      <c r="BD358" s="344"/>
      <c r="BE358" s="344"/>
      <c r="BF358" s="344"/>
      <c r="BG358" s="344"/>
      <c r="BH358" s="344"/>
      <c r="BI358" s="344"/>
      <c r="BJ358" s="344"/>
      <c r="BK358" s="344"/>
      <c r="BL358" s="344"/>
      <c r="BM358" s="344"/>
      <c r="BN358" s="344"/>
    </row>
    <row r="359" spans="1:66">
      <c r="A359" s="302" t="s">
        <v>770</v>
      </c>
      <c r="B359" s="293" t="s">
        <v>373</v>
      </c>
      <c r="C359" s="49">
        <f t="shared" si="39"/>
        <v>485336</v>
      </c>
      <c r="D359" s="87">
        <f t="shared" si="40"/>
        <v>282028</v>
      </c>
      <c r="E359" s="49">
        <v>282028</v>
      </c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62">
        <v>588</v>
      </c>
      <c r="R359" s="62">
        <v>203308</v>
      </c>
      <c r="S359" s="49"/>
      <c r="T359" s="49"/>
      <c r="U359" s="49"/>
      <c r="V359" s="87"/>
      <c r="W359" s="49"/>
      <c r="X359" s="49"/>
      <c r="Y359" s="49"/>
      <c r="Z359" s="49"/>
      <c r="AA359" s="49"/>
      <c r="AB359" s="49"/>
      <c r="AC359" s="86"/>
      <c r="AD359" s="49"/>
      <c r="AE359" s="49"/>
      <c r="AF359" s="186"/>
      <c r="AJ359" s="3" t="s">
        <v>773</v>
      </c>
      <c r="AK359" s="3" t="s">
        <v>939</v>
      </c>
      <c r="AL359" s="344">
        <v>479369</v>
      </c>
      <c r="AM359" s="344">
        <v>479369</v>
      </c>
      <c r="AN359" s="344">
        <v>479369</v>
      </c>
      <c r="AO359" s="344"/>
      <c r="AP359" s="344"/>
      <c r="AQ359" s="344"/>
      <c r="AR359" s="344"/>
      <c r="AS359" s="344"/>
      <c r="AT359" s="344"/>
      <c r="AU359" s="344"/>
      <c r="AV359" s="344"/>
      <c r="AW359" s="344"/>
      <c r="AX359" s="344"/>
      <c r="AY359" s="344"/>
      <c r="AZ359" s="344"/>
      <c r="BA359" s="344"/>
      <c r="BB359" s="344"/>
      <c r="BC359" s="344"/>
      <c r="BD359" s="344"/>
      <c r="BE359" s="344"/>
      <c r="BF359" s="344"/>
      <c r="BG359" s="344"/>
      <c r="BH359" s="344"/>
      <c r="BI359" s="344"/>
      <c r="BJ359" s="344"/>
      <c r="BK359" s="344"/>
      <c r="BL359" s="344"/>
      <c r="BM359" s="344"/>
      <c r="BN359" s="344"/>
    </row>
    <row r="360" spans="1:66">
      <c r="A360" s="302" t="s">
        <v>771</v>
      </c>
      <c r="B360" s="293" t="s">
        <v>374</v>
      </c>
      <c r="C360" s="191">
        <f t="shared" si="39"/>
        <v>166861</v>
      </c>
      <c r="D360" s="87">
        <f t="shared" si="40"/>
        <v>166861</v>
      </c>
      <c r="E360" s="49"/>
      <c r="F360" s="49">
        <v>0</v>
      </c>
      <c r="G360" s="49">
        <v>166861</v>
      </c>
      <c r="H360" s="49"/>
      <c r="I360" s="49"/>
      <c r="J360" s="49"/>
      <c r="K360" s="49"/>
      <c r="L360" s="49"/>
      <c r="M360" s="49"/>
      <c r="N360" s="49"/>
      <c r="O360" s="49"/>
      <c r="P360" s="49"/>
      <c r="Q360" s="62"/>
      <c r="R360" s="62"/>
      <c r="S360" s="49"/>
      <c r="T360" s="49"/>
      <c r="U360" s="49"/>
      <c r="V360" s="87"/>
      <c r="W360" s="49"/>
      <c r="X360" s="49"/>
      <c r="Y360" s="49"/>
      <c r="Z360" s="49"/>
      <c r="AA360" s="49"/>
      <c r="AB360" s="49"/>
      <c r="AC360" s="86"/>
      <c r="AD360" s="49"/>
      <c r="AE360" s="49"/>
      <c r="AF360" s="186"/>
      <c r="AJ360" s="3" t="s">
        <v>774</v>
      </c>
      <c r="AK360" s="3" t="s">
        <v>940</v>
      </c>
      <c r="AL360" s="344">
        <v>4639158.0999999996</v>
      </c>
      <c r="AM360" s="344">
        <v>1653722</v>
      </c>
      <c r="AN360" s="344">
        <v>1515621</v>
      </c>
      <c r="AO360" s="344"/>
      <c r="AP360" s="344"/>
      <c r="AQ360" s="344"/>
      <c r="AR360" s="344"/>
      <c r="AS360" s="344">
        <v>138101</v>
      </c>
      <c r="AT360" s="344"/>
      <c r="AU360" s="344"/>
      <c r="AV360" s="344"/>
      <c r="AW360" s="344"/>
      <c r="AX360" s="344"/>
      <c r="AY360" s="344"/>
      <c r="AZ360" s="344">
        <v>1080</v>
      </c>
      <c r="BA360" s="344">
        <v>2985436.1</v>
      </c>
      <c r="BB360" s="344"/>
      <c r="BC360" s="344"/>
      <c r="BD360" s="344"/>
      <c r="BE360" s="344"/>
      <c r="BF360" s="344"/>
      <c r="BG360" s="344"/>
      <c r="BH360" s="344"/>
      <c r="BI360" s="344"/>
      <c r="BJ360" s="344"/>
      <c r="BK360" s="344"/>
      <c r="BL360" s="344"/>
      <c r="BM360" s="344"/>
      <c r="BN360" s="344"/>
    </row>
    <row r="361" spans="1:66">
      <c r="A361" s="302" t="s">
        <v>772</v>
      </c>
      <c r="B361" s="293" t="s">
        <v>375</v>
      </c>
      <c r="C361" s="49">
        <f t="shared" si="39"/>
        <v>1376159</v>
      </c>
      <c r="D361" s="87"/>
      <c r="E361" s="49"/>
      <c r="F361" s="49"/>
      <c r="G361" s="49"/>
      <c r="H361" s="49"/>
      <c r="I361" s="49"/>
      <c r="J361" s="49"/>
      <c r="K361" s="49"/>
      <c r="L361" s="49"/>
      <c r="M361" s="49">
        <v>571</v>
      </c>
      <c r="N361" s="49">
        <v>1206587</v>
      </c>
      <c r="O361" s="49"/>
      <c r="P361" s="49"/>
      <c r="Q361" s="62">
        <v>711</v>
      </c>
      <c r="R361" s="62">
        <v>169572</v>
      </c>
      <c r="S361" s="49"/>
      <c r="T361" s="49"/>
      <c r="U361" s="49"/>
      <c r="V361" s="87"/>
      <c r="W361" s="49"/>
      <c r="X361" s="49"/>
      <c r="Y361" s="49"/>
      <c r="Z361" s="49"/>
      <c r="AA361" s="49"/>
      <c r="AB361" s="49"/>
      <c r="AC361" s="86"/>
      <c r="AD361" s="49"/>
      <c r="AE361" s="49"/>
      <c r="AF361" s="186"/>
      <c r="AJ361" s="3" t="s">
        <v>775</v>
      </c>
      <c r="AK361" s="3" t="s">
        <v>499</v>
      </c>
      <c r="AL361" s="344">
        <v>270401</v>
      </c>
      <c r="AM361" s="344">
        <v>270401</v>
      </c>
      <c r="AN361" s="344">
        <v>270401</v>
      </c>
      <c r="AO361" s="344"/>
      <c r="AP361" s="344"/>
      <c r="AQ361" s="344"/>
      <c r="AR361" s="344"/>
      <c r="AS361" s="344"/>
      <c r="AT361" s="344"/>
      <c r="AU361" s="344"/>
      <c r="AV361" s="344"/>
      <c r="AW361" s="344"/>
      <c r="AX361" s="344"/>
      <c r="AY361" s="344"/>
      <c r="AZ361" s="344"/>
      <c r="BA361" s="344"/>
      <c r="BB361" s="344"/>
      <c r="BC361" s="344"/>
      <c r="BD361" s="344"/>
      <c r="BE361" s="344"/>
      <c r="BF361" s="344"/>
      <c r="BG361" s="344"/>
      <c r="BH361" s="344"/>
      <c r="BI361" s="344"/>
      <c r="BJ361" s="344"/>
      <c r="BK361" s="344"/>
      <c r="BL361" s="344"/>
      <c r="BM361" s="344"/>
      <c r="BN361" s="344"/>
    </row>
    <row r="362" spans="1:66">
      <c r="A362" s="302" t="s">
        <v>773</v>
      </c>
      <c r="B362" s="293" t="s">
        <v>939</v>
      </c>
      <c r="C362" s="49">
        <f t="shared" si="39"/>
        <v>530794</v>
      </c>
      <c r="D362" s="87">
        <f t="shared" si="40"/>
        <v>530794</v>
      </c>
      <c r="E362" s="49">
        <v>530794</v>
      </c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87"/>
      <c r="W362" s="49"/>
      <c r="X362" s="49"/>
      <c r="Y362" s="49"/>
      <c r="Z362" s="49"/>
      <c r="AA362" s="49"/>
      <c r="AB362" s="49"/>
      <c r="AC362" s="86"/>
      <c r="AD362" s="49"/>
      <c r="AE362" s="49"/>
      <c r="AF362" s="186"/>
      <c r="AJ362" s="3" t="s">
        <v>776</v>
      </c>
      <c r="AK362" s="3" t="s">
        <v>941</v>
      </c>
      <c r="AL362" s="344">
        <v>599315</v>
      </c>
      <c r="AM362" s="344">
        <v>599315</v>
      </c>
      <c r="AN362" s="344">
        <v>599315</v>
      </c>
      <c r="AO362" s="344"/>
      <c r="AP362" s="344"/>
      <c r="AQ362" s="344"/>
      <c r="AR362" s="344"/>
      <c r="AS362" s="344"/>
      <c r="AT362" s="344"/>
      <c r="AU362" s="344"/>
      <c r="AV362" s="344"/>
      <c r="AW362" s="344"/>
      <c r="AX362" s="344"/>
      <c r="AY362" s="344"/>
      <c r="AZ362" s="344"/>
      <c r="BA362" s="344"/>
      <c r="BB362" s="344"/>
      <c r="BC362" s="344"/>
      <c r="BD362" s="344"/>
      <c r="BE362" s="344"/>
      <c r="BF362" s="344"/>
      <c r="BG362" s="344"/>
      <c r="BH362" s="344"/>
      <c r="BI362" s="344"/>
      <c r="BJ362" s="344"/>
      <c r="BK362" s="344"/>
      <c r="BL362" s="344"/>
      <c r="BM362" s="344"/>
      <c r="BN362" s="344"/>
    </row>
    <row r="363" spans="1:66">
      <c r="A363" s="302" t="s">
        <v>774</v>
      </c>
      <c r="B363" s="293" t="s">
        <v>940</v>
      </c>
      <c r="C363" s="49">
        <f t="shared" si="39"/>
        <v>5428607</v>
      </c>
      <c r="D363" s="87">
        <f t="shared" si="40"/>
        <v>2070429</v>
      </c>
      <c r="E363" s="62">
        <v>1570429</v>
      </c>
      <c r="F363" s="62"/>
      <c r="G363" s="62"/>
      <c r="H363" s="62"/>
      <c r="I363" s="62"/>
      <c r="J363" s="49">
        <v>500000</v>
      </c>
      <c r="K363" s="49"/>
      <c r="L363" s="49"/>
      <c r="M363" s="49"/>
      <c r="N363" s="49"/>
      <c r="O363" s="49"/>
      <c r="P363" s="49"/>
      <c r="Q363" s="49">
        <v>1080</v>
      </c>
      <c r="R363" s="49">
        <v>3358178</v>
      </c>
      <c r="S363" s="49"/>
      <c r="T363" s="49"/>
      <c r="U363" s="49"/>
      <c r="V363" s="87"/>
      <c r="W363" s="49"/>
      <c r="X363" s="49"/>
      <c r="Y363" s="49"/>
      <c r="Z363" s="49"/>
      <c r="AA363" s="49"/>
      <c r="AB363" s="49"/>
      <c r="AC363" s="86"/>
      <c r="AD363" s="49"/>
      <c r="AE363" s="49"/>
      <c r="AF363" s="186"/>
      <c r="AJ363" s="3" t="s">
        <v>85</v>
      </c>
      <c r="AL363" s="344">
        <v>263775553</v>
      </c>
      <c r="AM363" s="344">
        <v>160494449</v>
      </c>
      <c r="AN363" s="344">
        <v>43384150</v>
      </c>
      <c r="AO363" s="344">
        <v>20146431</v>
      </c>
      <c r="AP363" s="344">
        <v>13075835</v>
      </c>
      <c r="AQ363" s="344">
        <v>79582040</v>
      </c>
      <c r="AR363" s="344">
        <v>3805993</v>
      </c>
      <c r="AS363" s="344">
        <v>500000</v>
      </c>
      <c r="AT363" s="344">
        <v>4</v>
      </c>
      <c r="AU363" s="344">
        <v>7985495</v>
      </c>
      <c r="AV363" s="344">
        <v>52629.139999999992</v>
      </c>
      <c r="AW363" s="344">
        <v>67287344</v>
      </c>
      <c r="AX363" s="344">
        <v>70</v>
      </c>
      <c r="AY363" s="344">
        <v>336789</v>
      </c>
      <c r="AZ363" s="344">
        <v>24791.8</v>
      </c>
      <c r="BA363" s="344">
        <v>26376428</v>
      </c>
      <c r="BB363" s="344">
        <v>96</v>
      </c>
      <c r="BC363" s="344">
        <v>443262</v>
      </c>
      <c r="BD363" s="344">
        <v>3</v>
      </c>
      <c r="BE363" s="344">
        <v>205574</v>
      </c>
      <c r="BF363" s="344">
        <v>0</v>
      </c>
      <c r="BG363" s="344">
        <v>0</v>
      </c>
      <c r="BH363" s="344">
        <v>0</v>
      </c>
      <c r="BI363" s="344">
        <v>0</v>
      </c>
      <c r="BJ363" s="344">
        <v>0</v>
      </c>
      <c r="BK363" s="344">
        <v>0</v>
      </c>
      <c r="BL363" s="344">
        <v>646212</v>
      </c>
      <c r="BM363" s="344">
        <v>646212</v>
      </c>
    </row>
    <row r="364" spans="1:66">
      <c r="A364" s="302" t="s">
        <v>775</v>
      </c>
      <c r="B364" s="293" t="s">
        <v>499</v>
      </c>
      <c r="C364" s="49">
        <f t="shared" si="39"/>
        <v>270401</v>
      </c>
      <c r="D364" s="87">
        <f t="shared" si="40"/>
        <v>270401</v>
      </c>
      <c r="E364" s="49">
        <v>270401</v>
      </c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87"/>
      <c r="W364" s="49"/>
      <c r="X364" s="49"/>
      <c r="Y364" s="49"/>
      <c r="Z364" s="49"/>
      <c r="AA364" s="49"/>
      <c r="AB364" s="49"/>
      <c r="AC364" s="86"/>
      <c r="AD364" s="49"/>
      <c r="AE364" s="49"/>
      <c r="AF364" s="186"/>
    </row>
    <row r="365" spans="1:66">
      <c r="A365" s="309" t="s">
        <v>776</v>
      </c>
      <c r="B365" s="310" t="s">
        <v>941</v>
      </c>
      <c r="C365" s="49">
        <f t="shared" si="39"/>
        <v>599315</v>
      </c>
      <c r="D365" s="87">
        <f t="shared" si="40"/>
        <v>599315</v>
      </c>
      <c r="E365" s="98">
        <v>599315</v>
      </c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87"/>
      <c r="W365" s="98"/>
      <c r="X365" s="98"/>
      <c r="Y365" s="98"/>
      <c r="Z365" s="98"/>
      <c r="AA365" s="98"/>
      <c r="AB365" s="98"/>
      <c r="AC365" s="86"/>
      <c r="AD365" s="98"/>
      <c r="AE365" s="98"/>
      <c r="AF365" s="186"/>
    </row>
    <row r="366" spans="1:66">
      <c r="A366" s="761" t="s">
        <v>85</v>
      </c>
      <c r="B366" s="761"/>
      <c r="C366" s="50">
        <f>SUM(C204:C365)</f>
        <v>291901859</v>
      </c>
      <c r="D366" s="50">
        <f t="shared" ref="D366:AD366" si="42">SUM(D204:D365)</f>
        <v>183872014</v>
      </c>
      <c r="E366" s="50">
        <f t="shared" si="42"/>
        <v>43984111</v>
      </c>
      <c r="F366" s="50">
        <f t="shared" si="42"/>
        <v>21759728</v>
      </c>
      <c r="G366" s="50">
        <f t="shared" si="42"/>
        <v>17174755</v>
      </c>
      <c r="H366" s="50">
        <f t="shared" si="42"/>
        <v>96425909</v>
      </c>
      <c r="I366" s="50">
        <f t="shared" si="42"/>
        <v>4027511</v>
      </c>
      <c r="J366" s="50">
        <f t="shared" si="42"/>
        <v>500000</v>
      </c>
      <c r="K366" s="50">
        <f t="shared" si="42"/>
        <v>4</v>
      </c>
      <c r="L366" s="50">
        <f t="shared" si="42"/>
        <v>7985495</v>
      </c>
      <c r="M366" s="50">
        <f t="shared" si="42"/>
        <v>52989.139999999992</v>
      </c>
      <c r="N366" s="50">
        <f t="shared" si="42"/>
        <v>70562783</v>
      </c>
      <c r="O366" s="50">
        <f t="shared" si="42"/>
        <v>70</v>
      </c>
      <c r="P366" s="50">
        <f t="shared" si="42"/>
        <v>336789</v>
      </c>
      <c r="Q366" s="50">
        <f t="shared" si="42"/>
        <v>24791.8</v>
      </c>
      <c r="R366" s="50">
        <f t="shared" si="42"/>
        <v>28200584</v>
      </c>
      <c r="S366" s="50">
        <f t="shared" si="42"/>
        <v>96</v>
      </c>
      <c r="T366" s="50">
        <f t="shared" si="42"/>
        <v>428435</v>
      </c>
      <c r="U366" s="50">
        <f t="shared" si="42"/>
        <v>2</v>
      </c>
      <c r="V366" s="50">
        <f t="shared" si="42"/>
        <v>201267</v>
      </c>
      <c r="W366" s="50">
        <f t="shared" si="42"/>
        <v>0</v>
      </c>
      <c r="X366" s="50">
        <f t="shared" si="42"/>
        <v>0</v>
      </c>
      <c r="Y366" s="50">
        <f t="shared" si="42"/>
        <v>0</v>
      </c>
      <c r="Z366" s="50">
        <f t="shared" si="42"/>
        <v>0</v>
      </c>
      <c r="AA366" s="50">
        <f t="shared" si="42"/>
        <v>0</v>
      </c>
      <c r="AB366" s="50">
        <f t="shared" si="42"/>
        <v>0</v>
      </c>
      <c r="AC366" s="50">
        <f t="shared" si="42"/>
        <v>314492</v>
      </c>
      <c r="AD366" s="50">
        <f t="shared" si="42"/>
        <v>313142</v>
      </c>
      <c r="AE366" s="50"/>
      <c r="AF366" s="186"/>
    </row>
    <row r="367" spans="1:66">
      <c r="A367" s="772" t="s">
        <v>41</v>
      </c>
      <c r="B367" s="773"/>
      <c r="C367" s="237"/>
      <c r="D367" s="237"/>
      <c r="E367" s="237"/>
      <c r="F367" s="237"/>
      <c r="G367" s="237"/>
      <c r="H367" s="237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  <c r="W367" s="237"/>
      <c r="X367" s="237"/>
      <c r="Y367" s="237"/>
      <c r="Z367" s="237"/>
      <c r="AA367" s="237"/>
      <c r="AB367" s="237"/>
      <c r="AC367" s="237"/>
      <c r="AD367" s="237"/>
      <c r="AE367" s="238"/>
      <c r="AF367" s="186"/>
    </row>
    <row r="368" spans="1:66">
      <c r="A368" s="285"/>
      <c r="B368" s="293" t="s">
        <v>998</v>
      </c>
      <c r="C368" s="193">
        <f t="shared" ref="C368:C369" si="43">D368+L368+N368+P368+R368+T368+V368+AC368</f>
        <v>2158315</v>
      </c>
      <c r="D368" s="207">
        <f t="shared" ref="D368:D369" si="44">SUM(E368:J368)</f>
        <v>1679119</v>
      </c>
      <c r="E368" s="207"/>
      <c r="F368" s="207">
        <v>357332</v>
      </c>
      <c r="G368" s="207">
        <v>130156</v>
      </c>
      <c r="H368" s="207">
        <v>1191631</v>
      </c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207">
        <v>479196</v>
      </c>
      <c r="W368" s="207"/>
      <c r="X368" s="207"/>
      <c r="Y368" s="207"/>
      <c r="Z368" s="207"/>
      <c r="AA368" s="207"/>
      <c r="AB368" s="207"/>
      <c r="AC368" s="207"/>
      <c r="AD368" s="207"/>
      <c r="AE368" s="207"/>
      <c r="AG368" s="186" t="s">
        <v>982</v>
      </c>
    </row>
    <row r="369" spans="1:33">
      <c r="A369" s="285"/>
      <c r="B369" s="294" t="s">
        <v>999</v>
      </c>
      <c r="C369" s="193">
        <f t="shared" si="43"/>
        <v>2273371</v>
      </c>
      <c r="D369" s="207">
        <f t="shared" si="44"/>
        <v>1120337</v>
      </c>
      <c r="E369" s="207"/>
      <c r="F369" s="207">
        <v>186285</v>
      </c>
      <c r="G369" s="207">
        <v>151684</v>
      </c>
      <c r="H369" s="207">
        <v>652551</v>
      </c>
      <c r="I369" s="207">
        <v>129817</v>
      </c>
      <c r="J369" s="207"/>
      <c r="K369" s="207"/>
      <c r="L369" s="207"/>
      <c r="M369" s="207"/>
      <c r="N369" s="207"/>
      <c r="O369" s="207"/>
      <c r="P369" s="207"/>
      <c r="Q369" s="207"/>
      <c r="R369" s="207">
        <v>871379</v>
      </c>
      <c r="S369" s="207"/>
      <c r="T369" s="207"/>
      <c r="U369" s="207"/>
      <c r="V369" s="207">
        <v>281655</v>
      </c>
      <c r="W369" s="207"/>
      <c r="X369" s="207"/>
      <c r="Y369" s="207"/>
      <c r="Z369" s="207"/>
      <c r="AA369" s="207"/>
      <c r="AB369" s="207"/>
      <c r="AC369" s="207"/>
      <c r="AD369" s="207"/>
      <c r="AE369" s="207"/>
      <c r="AF369" s="186"/>
      <c r="AG369" s="3" t="s">
        <v>982</v>
      </c>
    </row>
    <row r="370" spans="1:33">
      <c r="A370" s="772" t="s">
        <v>997</v>
      </c>
      <c r="B370" s="773"/>
      <c r="C370" s="218">
        <f>SUM(C368:C369)</f>
        <v>4431686</v>
      </c>
      <c r="D370" s="218">
        <f>SUM(D368:D369)</f>
        <v>2799456</v>
      </c>
      <c r="E370" s="218"/>
      <c r="F370" s="218">
        <f t="shared" ref="F370:AB370" si="45">SUM(F368:F369)</f>
        <v>543617</v>
      </c>
      <c r="G370" s="218">
        <f t="shared" si="45"/>
        <v>281840</v>
      </c>
      <c r="H370" s="218">
        <f t="shared" si="45"/>
        <v>1844182</v>
      </c>
      <c r="I370" s="218">
        <f t="shared" si="45"/>
        <v>129817</v>
      </c>
      <c r="J370" s="218"/>
      <c r="K370" s="218"/>
      <c r="L370" s="218"/>
      <c r="M370" s="218"/>
      <c r="N370" s="218"/>
      <c r="O370" s="218"/>
      <c r="P370" s="218"/>
      <c r="Q370" s="218"/>
      <c r="R370" s="218">
        <f t="shared" si="45"/>
        <v>871379</v>
      </c>
      <c r="S370" s="218"/>
      <c r="T370" s="218"/>
      <c r="U370" s="218">
        <f t="shared" si="45"/>
        <v>0</v>
      </c>
      <c r="V370" s="218">
        <f t="shared" si="45"/>
        <v>760851</v>
      </c>
      <c r="W370" s="218">
        <f t="shared" si="45"/>
        <v>0</v>
      </c>
      <c r="X370" s="218">
        <f t="shared" si="45"/>
        <v>0</v>
      </c>
      <c r="Y370" s="218">
        <f t="shared" si="45"/>
        <v>0</v>
      </c>
      <c r="Z370" s="218">
        <f t="shared" si="45"/>
        <v>0</v>
      </c>
      <c r="AA370" s="218">
        <f t="shared" si="45"/>
        <v>0</v>
      </c>
      <c r="AB370" s="218">
        <f t="shared" si="45"/>
        <v>0</v>
      </c>
      <c r="AC370" s="218"/>
      <c r="AD370" s="218"/>
      <c r="AE370" s="218"/>
      <c r="AF370" s="186"/>
    </row>
    <row r="371" spans="1:33" s="234" customFormat="1">
      <c r="A371" s="235" t="s">
        <v>42</v>
      </c>
      <c r="B371" s="245"/>
      <c r="C371" s="237"/>
      <c r="D371" s="237"/>
      <c r="E371" s="237"/>
      <c r="F371" s="237"/>
      <c r="G371" s="237"/>
      <c r="H371" s="237"/>
      <c r="I371" s="237"/>
      <c r="J371" s="237"/>
      <c r="K371" s="245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237"/>
      <c r="AA371" s="237"/>
      <c r="AB371" s="237"/>
      <c r="AC371" s="201"/>
      <c r="AD371" s="237"/>
      <c r="AE371" s="238"/>
      <c r="AF371" s="233"/>
    </row>
    <row r="372" spans="1:33" s="232" customFormat="1">
      <c r="A372" s="205" t="s">
        <v>777</v>
      </c>
      <c r="B372" s="206" t="s">
        <v>376</v>
      </c>
      <c r="C372" s="193">
        <f t="shared" ref="C372:C373" si="46">D372+L372+N372+P372+R372+T372+V372+AC372</f>
        <v>564444</v>
      </c>
      <c r="D372" s="207">
        <f t="shared" ref="D372:D385" si="47">SUM(E372:J372)</f>
        <v>502844</v>
      </c>
      <c r="E372" s="207">
        <v>24069</v>
      </c>
      <c r="F372" s="207"/>
      <c r="G372" s="324">
        <v>100329</v>
      </c>
      <c r="H372" s="207">
        <v>275500</v>
      </c>
      <c r="I372" s="324">
        <v>102946</v>
      </c>
      <c r="J372" s="207"/>
      <c r="K372" s="253"/>
      <c r="L372" s="207"/>
      <c r="M372" s="207"/>
      <c r="N372" s="207"/>
      <c r="O372" s="207"/>
      <c r="P372" s="207"/>
      <c r="Q372" s="207"/>
      <c r="R372" s="207"/>
      <c r="S372" s="207">
        <v>39</v>
      </c>
      <c r="T372" s="207">
        <v>61600</v>
      </c>
      <c r="U372" s="207"/>
      <c r="V372" s="207"/>
      <c r="W372" s="207"/>
      <c r="X372" s="207"/>
      <c r="Y372" s="207"/>
      <c r="Z372" s="207"/>
      <c r="AA372" s="207"/>
      <c r="AB372" s="207"/>
      <c r="AC372" s="208"/>
      <c r="AD372" s="207"/>
      <c r="AE372" s="207"/>
      <c r="AF372" s="231"/>
    </row>
    <row r="373" spans="1:33" s="232" customFormat="1">
      <c r="A373" s="213" t="s">
        <v>778</v>
      </c>
      <c r="B373" s="214" t="s">
        <v>377</v>
      </c>
      <c r="C373" s="193">
        <f t="shared" si="46"/>
        <v>712655</v>
      </c>
      <c r="D373" s="215">
        <f t="shared" si="47"/>
        <v>480162</v>
      </c>
      <c r="E373" s="215">
        <v>25350</v>
      </c>
      <c r="F373" s="215"/>
      <c r="G373" s="215">
        <v>151932</v>
      </c>
      <c r="H373" s="215">
        <v>232145</v>
      </c>
      <c r="I373" s="215">
        <v>70735</v>
      </c>
      <c r="J373" s="215"/>
      <c r="K373" s="254"/>
      <c r="L373" s="215"/>
      <c r="M373" s="215"/>
      <c r="N373" s="215"/>
      <c r="O373" s="215"/>
      <c r="P373" s="215"/>
      <c r="Q373" s="215">
        <v>230.1</v>
      </c>
      <c r="R373" s="215">
        <v>232493</v>
      </c>
      <c r="S373" s="215"/>
      <c r="T373" s="215"/>
      <c r="U373" s="215"/>
      <c r="V373" s="215"/>
      <c r="W373" s="215"/>
      <c r="X373" s="215"/>
      <c r="Y373" s="215"/>
      <c r="Z373" s="215"/>
      <c r="AA373" s="215"/>
      <c r="AB373" s="215"/>
      <c r="AC373" s="217"/>
      <c r="AD373" s="215"/>
      <c r="AE373" s="215"/>
      <c r="AF373" s="231"/>
    </row>
    <row r="374" spans="1:33" s="234" customFormat="1">
      <c r="A374" s="771" t="s">
        <v>71</v>
      </c>
      <c r="B374" s="771"/>
      <c r="C374" s="218">
        <f>SUM(C372:C373)</f>
        <v>1277099</v>
      </c>
      <c r="D374" s="218">
        <f t="shared" ref="D374:T374" si="48">SUM(D372:D373)</f>
        <v>983006</v>
      </c>
      <c r="E374" s="218">
        <f t="shared" si="48"/>
        <v>49419</v>
      </c>
      <c r="F374" s="218"/>
      <c r="G374" s="218">
        <f t="shared" si="48"/>
        <v>252261</v>
      </c>
      <c r="H374" s="218">
        <f t="shared" si="48"/>
        <v>507645</v>
      </c>
      <c r="I374" s="218">
        <f t="shared" si="48"/>
        <v>173681</v>
      </c>
      <c r="J374" s="218"/>
      <c r="K374" s="218"/>
      <c r="L374" s="218"/>
      <c r="M374" s="218"/>
      <c r="N374" s="218"/>
      <c r="O374" s="218"/>
      <c r="P374" s="218"/>
      <c r="Q374" s="218">
        <f t="shared" si="48"/>
        <v>230.1</v>
      </c>
      <c r="R374" s="218">
        <f t="shared" si="48"/>
        <v>232493</v>
      </c>
      <c r="S374" s="218">
        <f t="shared" si="48"/>
        <v>39</v>
      </c>
      <c r="T374" s="218">
        <f t="shared" si="48"/>
        <v>61600</v>
      </c>
      <c r="U374" s="218"/>
      <c r="V374" s="218"/>
      <c r="W374" s="218"/>
      <c r="X374" s="218"/>
      <c r="Y374" s="218"/>
      <c r="Z374" s="218"/>
      <c r="AA374" s="218"/>
      <c r="AB374" s="218"/>
      <c r="AC374" s="219"/>
      <c r="AD374" s="218"/>
      <c r="AE374" s="218"/>
      <c r="AF374" s="233"/>
    </row>
    <row r="375" spans="1:33" s="234" customFormat="1">
      <c r="A375" s="763" t="s">
        <v>44</v>
      </c>
      <c r="B375" s="764"/>
      <c r="C375" s="237"/>
      <c r="D375" s="237"/>
      <c r="E375" s="237"/>
      <c r="F375" s="237"/>
      <c r="G375" s="237"/>
      <c r="H375" s="237"/>
      <c r="I375" s="237"/>
      <c r="J375" s="237"/>
      <c r="K375" s="237"/>
      <c r="L375" s="237"/>
      <c r="M375" s="237"/>
      <c r="N375" s="237"/>
      <c r="O375" s="237"/>
      <c r="P375" s="237"/>
      <c r="Q375" s="237"/>
      <c r="R375" s="237"/>
      <c r="S375" s="237"/>
      <c r="T375" s="237"/>
      <c r="U375" s="237"/>
      <c r="V375" s="237"/>
      <c r="W375" s="237"/>
      <c r="X375" s="237"/>
      <c r="Y375" s="237"/>
      <c r="Z375" s="237"/>
      <c r="AA375" s="237"/>
      <c r="AB375" s="237"/>
      <c r="AC375" s="201"/>
      <c r="AD375" s="237"/>
      <c r="AE375" s="238"/>
      <c r="AF375" s="233"/>
    </row>
    <row r="376" spans="1:33" s="232" customFormat="1">
      <c r="A376" s="205" t="s">
        <v>779</v>
      </c>
      <c r="B376" s="255" t="s">
        <v>378</v>
      </c>
      <c r="C376" s="193">
        <f t="shared" ref="C376:C385" si="49">D376+L376+N376+P376+R376+T376+V376+AC376</f>
        <v>1396670</v>
      </c>
      <c r="D376" s="207">
        <f t="shared" si="47"/>
        <v>361795</v>
      </c>
      <c r="E376" s="207">
        <v>21627</v>
      </c>
      <c r="F376" s="207">
        <v>58948</v>
      </c>
      <c r="G376" s="218">
        <v>41790</v>
      </c>
      <c r="H376" s="316">
        <v>189813</v>
      </c>
      <c r="I376" s="207">
        <v>49617</v>
      </c>
      <c r="J376" s="207"/>
      <c r="K376" s="207"/>
      <c r="L376" s="207"/>
      <c r="M376" s="207">
        <v>353.3</v>
      </c>
      <c r="N376" s="207">
        <v>618616</v>
      </c>
      <c r="O376" s="207"/>
      <c r="P376" s="207"/>
      <c r="Q376" s="207">
        <v>361.1</v>
      </c>
      <c r="R376" s="207">
        <v>375544</v>
      </c>
      <c r="S376" s="207">
        <v>47.9</v>
      </c>
      <c r="T376" s="207">
        <v>40715</v>
      </c>
      <c r="U376" s="207"/>
      <c r="V376" s="207"/>
      <c r="W376" s="207"/>
      <c r="X376" s="207"/>
      <c r="Y376" s="207"/>
      <c r="Z376" s="207"/>
      <c r="AA376" s="207"/>
      <c r="AB376" s="207"/>
      <c r="AC376" s="208"/>
      <c r="AD376" s="207"/>
      <c r="AE376" s="207"/>
      <c r="AF376" s="231"/>
    </row>
    <row r="377" spans="1:33" s="232" customFormat="1">
      <c r="A377" s="209" t="s">
        <v>780</v>
      </c>
      <c r="B377" s="256" t="s">
        <v>379</v>
      </c>
      <c r="C377" s="193">
        <f t="shared" si="49"/>
        <v>616066</v>
      </c>
      <c r="D377" s="193">
        <f t="shared" si="47"/>
        <v>312178</v>
      </c>
      <c r="E377" s="193">
        <v>21627</v>
      </c>
      <c r="F377" s="193">
        <v>58948</v>
      </c>
      <c r="G377" s="218">
        <v>41790</v>
      </c>
      <c r="H377" s="218">
        <v>189813</v>
      </c>
      <c r="I377" s="193"/>
      <c r="J377" s="193"/>
      <c r="K377" s="193"/>
      <c r="L377" s="193"/>
      <c r="M377" s="193"/>
      <c r="N377" s="193"/>
      <c r="O377" s="193"/>
      <c r="P377" s="193"/>
      <c r="Q377" s="193">
        <v>244.43</v>
      </c>
      <c r="R377" s="193">
        <v>261957</v>
      </c>
      <c r="S377" s="193">
        <v>47.9</v>
      </c>
      <c r="T377" s="193">
        <v>41931</v>
      </c>
      <c r="U377" s="193"/>
      <c r="V377" s="193"/>
      <c r="W377" s="193"/>
      <c r="X377" s="193"/>
      <c r="Y377" s="193"/>
      <c r="Z377" s="193"/>
      <c r="AA377" s="193"/>
      <c r="AB377" s="193"/>
      <c r="AC377" s="212"/>
      <c r="AD377" s="193"/>
      <c r="AE377" s="193"/>
      <c r="AF377" s="231"/>
    </row>
    <row r="378" spans="1:33" s="232" customFormat="1">
      <c r="A378" s="209" t="s">
        <v>782</v>
      </c>
      <c r="B378" s="230" t="s">
        <v>381</v>
      </c>
      <c r="C378" s="193">
        <f t="shared" si="49"/>
        <v>2194872</v>
      </c>
      <c r="D378" s="193">
        <f t="shared" si="47"/>
        <v>719172</v>
      </c>
      <c r="E378" s="193">
        <v>84855</v>
      </c>
      <c r="F378" s="324">
        <v>66071</v>
      </c>
      <c r="G378" s="324">
        <v>53775</v>
      </c>
      <c r="H378" s="324">
        <v>475706</v>
      </c>
      <c r="I378" s="324">
        <v>38765</v>
      </c>
      <c r="J378" s="193"/>
      <c r="K378" s="193"/>
      <c r="L378" s="193"/>
      <c r="M378" s="193">
        <v>501.3</v>
      </c>
      <c r="N378" s="193">
        <v>801317</v>
      </c>
      <c r="O378" s="193">
        <v>112.3</v>
      </c>
      <c r="P378" s="193">
        <v>57273</v>
      </c>
      <c r="Q378" s="193">
        <v>536</v>
      </c>
      <c r="R378" s="193">
        <v>557440</v>
      </c>
      <c r="S378" s="193">
        <v>70.2</v>
      </c>
      <c r="T378" s="193">
        <v>59670</v>
      </c>
      <c r="U378" s="193"/>
      <c r="V378" s="193"/>
      <c r="W378" s="193"/>
      <c r="X378" s="193"/>
      <c r="Y378" s="193"/>
      <c r="Z378" s="193"/>
      <c r="AA378" s="193"/>
      <c r="AB378" s="193"/>
      <c r="AC378" s="212"/>
      <c r="AD378" s="193"/>
      <c r="AE378" s="193"/>
      <c r="AF378" s="231"/>
    </row>
    <row r="379" spans="1:33" s="232" customFormat="1">
      <c r="A379" s="209" t="s">
        <v>783</v>
      </c>
      <c r="B379" s="256" t="s">
        <v>382</v>
      </c>
      <c r="C379" s="193">
        <f t="shared" si="49"/>
        <v>580097</v>
      </c>
      <c r="D379" s="193">
        <f t="shared" si="47"/>
        <v>232344</v>
      </c>
      <c r="E379" s="193">
        <v>21654</v>
      </c>
      <c r="F379" s="193">
        <v>42294</v>
      </c>
      <c r="G379" s="193">
        <v>34181</v>
      </c>
      <c r="H379" s="193">
        <v>134215</v>
      </c>
      <c r="I379" s="193"/>
      <c r="J379" s="193"/>
      <c r="K379" s="193"/>
      <c r="L379" s="193"/>
      <c r="M379" s="193"/>
      <c r="N379" s="193"/>
      <c r="O379" s="193"/>
      <c r="P379" s="193"/>
      <c r="Q379" s="193">
        <v>285.5</v>
      </c>
      <c r="R379" s="193">
        <v>305886</v>
      </c>
      <c r="S379" s="193">
        <v>40.299999999999997</v>
      </c>
      <c r="T379" s="193">
        <v>41867</v>
      </c>
      <c r="U379" s="193"/>
      <c r="V379" s="193"/>
      <c r="W379" s="193"/>
      <c r="X379" s="193"/>
      <c r="Y379" s="193"/>
      <c r="Z379" s="193"/>
      <c r="AA379" s="193"/>
      <c r="AB379" s="193"/>
      <c r="AC379" s="212"/>
      <c r="AD379" s="193"/>
      <c r="AE379" s="193"/>
      <c r="AF379" s="231"/>
    </row>
    <row r="380" spans="1:33" s="232" customFormat="1">
      <c r="A380" s="209" t="s">
        <v>784</v>
      </c>
      <c r="B380" s="230" t="s">
        <v>973</v>
      </c>
      <c r="C380" s="193">
        <f t="shared" si="49"/>
        <v>1426591</v>
      </c>
      <c r="D380" s="193"/>
      <c r="E380" s="193"/>
      <c r="F380" s="193"/>
      <c r="G380" s="193"/>
      <c r="H380" s="193"/>
      <c r="I380" s="193"/>
      <c r="J380" s="193"/>
      <c r="K380" s="193"/>
      <c r="L380" s="193"/>
      <c r="M380" s="193">
        <v>834</v>
      </c>
      <c r="N380" s="193">
        <v>1332750</v>
      </c>
      <c r="O380" s="193"/>
      <c r="P380" s="193"/>
      <c r="Q380" s="193"/>
      <c r="R380" s="193"/>
      <c r="S380" s="193">
        <v>107.36</v>
      </c>
      <c r="T380" s="193">
        <v>93841</v>
      </c>
      <c r="U380" s="193"/>
      <c r="V380" s="193"/>
      <c r="W380" s="193"/>
      <c r="X380" s="193"/>
      <c r="Y380" s="193"/>
      <c r="Z380" s="193"/>
      <c r="AA380" s="193"/>
      <c r="AB380" s="193"/>
      <c r="AC380" s="212"/>
      <c r="AD380" s="193"/>
      <c r="AE380" s="193"/>
      <c r="AF380" s="231"/>
    </row>
    <row r="381" spans="1:33" s="232" customFormat="1">
      <c r="A381" s="209" t="s">
        <v>785</v>
      </c>
      <c r="B381" s="230" t="s">
        <v>974</v>
      </c>
      <c r="C381" s="193">
        <f t="shared" si="49"/>
        <v>1198273</v>
      </c>
      <c r="D381" s="193">
        <f t="shared" si="47"/>
        <v>1198273</v>
      </c>
      <c r="E381" s="193"/>
      <c r="F381" s="193">
        <v>220851</v>
      </c>
      <c r="G381" s="193">
        <v>211719</v>
      </c>
      <c r="H381" s="193">
        <v>765703</v>
      </c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B381" s="193"/>
      <c r="AC381" s="212"/>
      <c r="AD381" s="193"/>
      <c r="AE381" s="193"/>
      <c r="AF381" s="231"/>
    </row>
    <row r="382" spans="1:33" s="232" customFormat="1">
      <c r="A382" s="209" t="s">
        <v>786</v>
      </c>
      <c r="B382" s="230" t="s">
        <v>383</v>
      </c>
      <c r="C382" s="193">
        <f t="shared" si="49"/>
        <v>915577</v>
      </c>
      <c r="D382" s="193">
        <f t="shared" si="47"/>
        <v>915577</v>
      </c>
      <c r="E382" s="193">
        <v>38723</v>
      </c>
      <c r="F382" s="193"/>
      <c r="G382" s="193">
        <v>111151</v>
      </c>
      <c r="H382" s="193">
        <v>765703</v>
      </c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B382" s="193"/>
      <c r="AC382" s="212"/>
      <c r="AD382" s="193"/>
      <c r="AE382" s="193"/>
      <c r="AF382" s="231"/>
    </row>
    <row r="383" spans="1:33" s="232" customFormat="1">
      <c r="A383" s="209" t="s">
        <v>787</v>
      </c>
      <c r="B383" s="230" t="s">
        <v>384</v>
      </c>
      <c r="C383" s="193">
        <f t="shared" si="49"/>
        <v>1013141</v>
      </c>
      <c r="D383" s="193">
        <f t="shared" si="47"/>
        <v>1013141</v>
      </c>
      <c r="E383" s="193">
        <v>38723</v>
      </c>
      <c r="F383" s="193"/>
      <c r="G383" s="193">
        <v>113116</v>
      </c>
      <c r="H383" s="193">
        <v>861302</v>
      </c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B383" s="193"/>
      <c r="AC383" s="212"/>
      <c r="AD383" s="193"/>
      <c r="AE383" s="193"/>
      <c r="AF383" s="231"/>
    </row>
    <row r="384" spans="1:33" s="232" customFormat="1">
      <c r="A384" s="209" t="s">
        <v>788</v>
      </c>
      <c r="B384" s="230" t="s">
        <v>385</v>
      </c>
      <c r="C384" s="193">
        <f t="shared" si="49"/>
        <v>252707</v>
      </c>
      <c r="D384" s="193">
        <f t="shared" si="47"/>
        <v>252707</v>
      </c>
      <c r="E384" s="193">
        <v>51868</v>
      </c>
      <c r="F384" s="193"/>
      <c r="G384" s="193">
        <v>200839</v>
      </c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212"/>
      <c r="AD384" s="193"/>
      <c r="AE384" s="193"/>
      <c r="AF384" s="231"/>
    </row>
    <row r="385" spans="1:32" s="232" customFormat="1">
      <c r="A385" s="213" t="s">
        <v>789</v>
      </c>
      <c r="B385" s="250" t="s">
        <v>386</v>
      </c>
      <c r="C385" s="193">
        <f t="shared" si="49"/>
        <v>575973</v>
      </c>
      <c r="D385" s="215">
        <f t="shared" si="47"/>
        <v>123469</v>
      </c>
      <c r="E385" s="215"/>
      <c r="F385" s="215"/>
      <c r="G385" s="215">
        <v>12690</v>
      </c>
      <c r="H385" s="215">
        <v>110779</v>
      </c>
      <c r="I385" s="215"/>
      <c r="J385" s="215"/>
      <c r="K385" s="215"/>
      <c r="L385" s="215"/>
      <c r="M385" s="215">
        <v>256</v>
      </c>
      <c r="N385" s="215">
        <v>409202</v>
      </c>
      <c r="O385" s="215"/>
      <c r="P385" s="215"/>
      <c r="Q385" s="215"/>
      <c r="R385" s="215"/>
      <c r="S385" s="215">
        <v>49.68</v>
      </c>
      <c r="T385" s="215">
        <v>43302</v>
      </c>
      <c r="U385" s="215"/>
      <c r="V385" s="215"/>
      <c r="W385" s="215"/>
      <c r="X385" s="215"/>
      <c r="Y385" s="215"/>
      <c r="Z385" s="215"/>
      <c r="AA385" s="215"/>
      <c r="AB385" s="215"/>
      <c r="AC385" s="217"/>
      <c r="AD385" s="215"/>
      <c r="AE385" s="215"/>
      <c r="AF385" s="231"/>
    </row>
    <row r="386" spans="1:32" s="234" customFormat="1">
      <c r="A386" s="765" t="s">
        <v>86</v>
      </c>
      <c r="B386" s="765"/>
      <c r="C386" s="218">
        <f>SUM(C376:C385)</f>
        <v>10169967</v>
      </c>
      <c r="D386" s="218">
        <f t="shared" ref="D386:T386" si="50">SUM(D376:D385)</f>
        <v>5128656</v>
      </c>
      <c r="E386" s="218">
        <f t="shared" si="50"/>
        <v>279077</v>
      </c>
      <c r="F386" s="218">
        <f t="shared" si="50"/>
        <v>447112</v>
      </c>
      <c r="G386" s="218">
        <f t="shared" si="50"/>
        <v>821051</v>
      </c>
      <c r="H386" s="218">
        <f t="shared" si="50"/>
        <v>3493034</v>
      </c>
      <c r="I386" s="218">
        <f t="shared" si="50"/>
        <v>88382</v>
      </c>
      <c r="J386" s="218">
        <f t="shared" si="50"/>
        <v>0</v>
      </c>
      <c r="K386" s="218">
        <f t="shared" si="50"/>
        <v>0</v>
      </c>
      <c r="L386" s="218">
        <f t="shared" si="50"/>
        <v>0</v>
      </c>
      <c r="M386" s="218">
        <f t="shared" si="50"/>
        <v>1944.6</v>
      </c>
      <c r="N386" s="218">
        <f t="shared" si="50"/>
        <v>3161885</v>
      </c>
      <c r="O386" s="218">
        <f t="shared" si="50"/>
        <v>112.3</v>
      </c>
      <c r="P386" s="218">
        <f t="shared" si="50"/>
        <v>57273</v>
      </c>
      <c r="Q386" s="218">
        <f t="shared" si="50"/>
        <v>1427.03</v>
      </c>
      <c r="R386" s="218">
        <f t="shared" si="50"/>
        <v>1500827</v>
      </c>
      <c r="S386" s="218">
        <f t="shared" si="50"/>
        <v>363.34000000000003</v>
      </c>
      <c r="T386" s="218">
        <f t="shared" si="50"/>
        <v>321326</v>
      </c>
      <c r="U386" s="218"/>
      <c r="V386" s="218"/>
      <c r="W386" s="218"/>
      <c r="X386" s="218"/>
      <c r="Y386" s="218"/>
      <c r="Z386" s="218"/>
      <c r="AA386" s="218"/>
      <c r="AB386" s="218"/>
      <c r="AC386" s="218">
        <f t="shared" ref="AC386:AD386" si="51">SUM(AC376:AC385)</f>
        <v>0</v>
      </c>
      <c r="AD386" s="218">
        <f t="shared" si="51"/>
        <v>0</v>
      </c>
      <c r="AE386" s="218"/>
      <c r="AF386" s="233"/>
    </row>
    <row r="387" spans="1:32" s="73" customFormat="1">
      <c r="A387" s="176" t="s">
        <v>45</v>
      </c>
      <c r="B387" s="177"/>
      <c r="C387" s="170"/>
      <c r="D387" s="170"/>
      <c r="E387" s="170"/>
      <c r="F387" s="170"/>
      <c r="G387" s="170"/>
      <c r="H387" s="170"/>
      <c r="I387" s="170"/>
      <c r="J387" s="170"/>
      <c r="K387" s="178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  <c r="AA387" s="170"/>
      <c r="AB387" s="170"/>
      <c r="AC387" s="165"/>
      <c r="AD387" s="170"/>
      <c r="AE387" s="171"/>
      <c r="AF387" s="187"/>
    </row>
    <row r="388" spans="1:32">
      <c r="A388" s="144" t="s">
        <v>790</v>
      </c>
      <c r="B388" s="145" t="s">
        <v>387</v>
      </c>
      <c r="C388" s="49">
        <f t="shared" ref="C388" si="52">D388+L388+N388+P388+R388+T388+V388+AC388</f>
        <v>1075564</v>
      </c>
      <c r="D388" s="146">
        <f t="shared" ref="D388:D440" si="53">SUM(E388:J388)</f>
        <v>157530</v>
      </c>
      <c r="E388" s="146">
        <v>15120</v>
      </c>
      <c r="F388" s="146"/>
      <c r="G388" s="146">
        <v>142410</v>
      </c>
      <c r="H388" s="146"/>
      <c r="I388" s="146"/>
      <c r="J388" s="146"/>
      <c r="K388" s="146"/>
      <c r="L388" s="146"/>
      <c r="M388" s="146">
        <v>356</v>
      </c>
      <c r="N388" s="146">
        <v>560021</v>
      </c>
      <c r="O388" s="146"/>
      <c r="P388" s="146"/>
      <c r="Q388" s="146">
        <v>274</v>
      </c>
      <c r="R388" s="146">
        <v>291959</v>
      </c>
      <c r="S388" s="146">
        <v>67.5</v>
      </c>
      <c r="T388" s="146">
        <v>66054</v>
      </c>
      <c r="U388" s="146"/>
      <c r="V388" s="147"/>
      <c r="W388" s="146"/>
      <c r="X388" s="146"/>
      <c r="Y388" s="146"/>
      <c r="Z388" s="146"/>
      <c r="AA388" s="146"/>
      <c r="AB388" s="146"/>
      <c r="AC388" s="148"/>
      <c r="AD388" s="146"/>
      <c r="AE388" s="146"/>
      <c r="AF388" s="186"/>
    </row>
    <row r="389" spans="1:32" s="73" customFormat="1">
      <c r="A389" s="761" t="s">
        <v>87</v>
      </c>
      <c r="B389" s="761"/>
      <c r="C389" s="50">
        <f>SUM(C388)</f>
        <v>1075564</v>
      </c>
      <c r="D389" s="50">
        <f t="shared" ref="D389:T389" si="54">SUM(D388)</f>
        <v>157530</v>
      </c>
      <c r="E389" s="50">
        <f t="shared" si="54"/>
        <v>15120</v>
      </c>
      <c r="F389" s="50"/>
      <c r="G389" s="50">
        <f t="shared" si="54"/>
        <v>142410</v>
      </c>
      <c r="H389" s="50"/>
      <c r="I389" s="50"/>
      <c r="J389" s="50"/>
      <c r="K389" s="50"/>
      <c r="L389" s="50"/>
      <c r="M389" s="50">
        <f t="shared" si="54"/>
        <v>356</v>
      </c>
      <c r="N389" s="50">
        <f t="shared" si="54"/>
        <v>560021</v>
      </c>
      <c r="O389" s="50"/>
      <c r="P389" s="50"/>
      <c r="Q389" s="50">
        <f t="shared" si="54"/>
        <v>274</v>
      </c>
      <c r="R389" s="50">
        <f t="shared" si="54"/>
        <v>291959</v>
      </c>
      <c r="S389" s="50">
        <f t="shared" si="54"/>
        <v>67.5</v>
      </c>
      <c r="T389" s="50">
        <f t="shared" si="54"/>
        <v>66054</v>
      </c>
      <c r="U389" s="50"/>
      <c r="V389" s="50"/>
      <c r="W389" s="50"/>
      <c r="X389" s="50"/>
      <c r="Y389" s="50"/>
      <c r="Z389" s="50"/>
      <c r="AA389" s="50"/>
      <c r="AB389" s="50"/>
      <c r="AC389" s="93"/>
      <c r="AD389" s="50"/>
      <c r="AE389" s="50"/>
      <c r="AF389" s="187"/>
    </row>
    <row r="390" spans="1:32" s="73" customFormat="1">
      <c r="A390" s="766" t="s">
        <v>46</v>
      </c>
      <c r="B390" s="767"/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  <c r="AA390" s="170"/>
      <c r="AB390" s="170"/>
      <c r="AC390" s="165"/>
      <c r="AD390" s="170"/>
      <c r="AE390" s="171"/>
      <c r="AF390" s="187"/>
    </row>
    <row r="391" spans="1:32">
      <c r="A391" s="144" t="s">
        <v>791</v>
      </c>
      <c r="B391" s="145" t="s">
        <v>388</v>
      </c>
      <c r="C391" s="49">
        <f t="shared" ref="C391" si="55">D391+L391+N391+P391+R391+T391+V391+AC391</f>
        <v>626139</v>
      </c>
      <c r="D391" s="146"/>
      <c r="E391" s="146"/>
      <c r="F391" s="146"/>
      <c r="G391" s="146"/>
      <c r="H391" s="146"/>
      <c r="I391" s="146"/>
      <c r="J391" s="146"/>
      <c r="K391" s="146"/>
      <c r="L391" s="146"/>
      <c r="M391" s="146">
        <v>508</v>
      </c>
      <c r="N391" s="319">
        <v>626139</v>
      </c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8"/>
      <c r="AD391" s="146"/>
      <c r="AE391" s="146"/>
      <c r="AF391" s="186"/>
    </row>
    <row r="392" spans="1:32" s="73" customFormat="1">
      <c r="A392" s="761" t="s">
        <v>88</v>
      </c>
      <c r="B392" s="761"/>
      <c r="C392" s="50">
        <f>SUM(C391)</f>
        <v>626139</v>
      </c>
      <c r="D392" s="50"/>
      <c r="E392" s="50"/>
      <c r="F392" s="50"/>
      <c r="G392" s="50"/>
      <c r="H392" s="50"/>
      <c r="I392" s="50"/>
      <c r="J392" s="50"/>
      <c r="K392" s="50"/>
      <c r="L392" s="50"/>
      <c r="M392" s="50">
        <f t="shared" ref="M392:N392" si="56">SUM(M391)</f>
        <v>508</v>
      </c>
      <c r="N392" s="50">
        <f t="shared" si="56"/>
        <v>626139</v>
      </c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93"/>
      <c r="AD392" s="50"/>
      <c r="AE392" s="50"/>
      <c r="AF392" s="187"/>
    </row>
    <row r="393" spans="1:32" s="73" customFormat="1">
      <c r="A393" s="766" t="s">
        <v>47</v>
      </c>
      <c r="B393" s="767"/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  <c r="AA393" s="170"/>
      <c r="AB393" s="170"/>
      <c r="AC393" s="165"/>
      <c r="AD393" s="170"/>
      <c r="AE393" s="171"/>
      <c r="AF393" s="187"/>
    </row>
    <row r="394" spans="1:32">
      <c r="A394" s="124" t="s">
        <v>792</v>
      </c>
      <c r="B394" s="149" t="s">
        <v>389</v>
      </c>
      <c r="C394" s="49">
        <f t="shared" ref="C394:C395" si="57">D394+L394+N394+P394+R394+T394+V394+AC394</f>
        <v>573750</v>
      </c>
      <c r="D394" s="87"/>
      <c r="E394" s="87"/>
      <c r="F394" s="87"/>
      <c r="G394" s="87"/>
      <c r="H394" s="87"/>
      <c r="I394" s="87"/>
      <c r="J394" s="87"/>
      <c r="K394" s="87"/>
      <c r="L394" s="87"/>
      <c r="M394" s="87">
        <v>650</v>
      </c>
      <c r="N394" s="87">
        <v>501510</v>
      </c>
      <c r="O394" s="87"/>
      <c r="P394" s="87"/>
      <c r="Q394" s="87">
        <v>950</v>
      </c>
      <c r="R394" s="87">
        <v>72240</v>
      </c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6"/>
      <c r="AD394" s="87"/>
      <c r="AE394" s="87"/>
      <c r="AF394" s="186"/>
    </row>
    <row r="395" spans="1:32">
      <c r="A395" s="96" t="s">
        <v>793</v>
      </c>
      <c r="B395" s="117" t="s">
        <v>472</v>
      </c>
      <c r="C395" s="49">
        <f t="shared" si="57"/>
        <v>2533135</v>
      </c>
      <c r="D395" s="98">
        <f t="shared" si="53"/>
        <v>534882</v>
      </c>
      <c r="E395" s="279">
        <v>93230</v>
      </c>
      <c r="F395" s="74"/>
      <c r="G395" s="279">
        <v>159030</v>
      </c>
      <c r="H395" s="279">
        <v>193482</v>
      </c>
      <c r="I395" s="279">
        <v>89140</v>
      </c>
      <c r="J395" s="98"/>
      <c r="K395" s="98"/>
      <c r="L395" s="98"/>
      <c r="M395" s="98">
        <v>650</v>
      </c>
      <c r="N395" s="98">
        <v>1041857</v>
      </c>
      <c r="O395" s="98"/>
      <c r="P395" s="98"/>
      <c r="Q395" s="98">
        <v>950</v>
      </c>
      <c r="R395" s="98">
        <v>853647</v>
      </c>
      <c r="S395" s="98">
        <v>63</v>
      </c>
      <c r="T395" s="98">
        <v>102749</v>
      </c>
      <c r="U395" s="98"/>
      <c r="V395" s="98"/>
      <c r="W395" s="98"/>
      <c r="X395" s="98"/>
      <c r="Y395" s="98"/>
      <c r="Z395" s="98"/>
      <c r="AA395" s="98"/>
      <c r="AB395" s="98"/>
      <c r="AC395" s="99"/>
      <c r="AD395" s="98"/>
      <c r="AE395" s="98"/>
      <c r="AF395" s="186"/>
    </row>
    <row r="396" spans="1:32" s="73" customFormat="1">
      <c r="A396" s="761" t="s">
        <v>89</v>
      </c>
      <c r="B396" s="761"/>
      <c r="C396" s="50">
        <f>SUM(C394:C395)</f>
        <v>3106885</v>
      </c>
      <c r="D396" s="50">
        <f t="shared" ref="D396:T396" si="58">SUM(D394:D395)</f>
        <v>534882</v>
      </c>
      <c r="E396" s="50">
        <f t="shared" si="58"/>
        <v>93230</v>
      </c>
      <c r="F396" s="50"/>
      <c r="G396" s="50">
        <f t="shared" si="58"/>
        <v>159030</v>
      </c>
      <c r="H396" s="50">
        <f t="shared" si="58"/>
        <v>193482</v>
      </c>
      <c r="I396" s="50">
        <f t="shared" si="58"/>
        <v>89140</v>
      </c>
      <c r="J396" s="50"/>
      <c r="K396" s="50"/>
      <c r="L396" s="50"/>
      <c r="M396" s="50">
        <f t="shared" si="58"/>
        <v>1300</v>
      </c>
      <c r="N396" s="50">
        <f t="shared" si="58"/>
        <v>1543367</v>
      </c>
      <c r="O396" s="50"/>
      <c r="P396" s="50"/>
      <c r="Q396" s="50">
        <f t="shared" si="58"/>
        <v>1900</v>
      </c>
      <c r="R396" s="50">
        <f t="shared" si="58"/>
        <v>925887</v>
      </c>
      <c r="S396" s="50">
        <f t="shared" si="58"/>
        <v>63</v>
      </c>
      <c r="T396" s="50">
        <f t="shared" si="58"/>
        <v>102749</v>
      </c>
      <c r="U396" s="50"/>
      <c r="V396" s="50"/>
      <c r="W396" s="50"/>
      <c r="X396" s="50"/>
      <c r="Y396" s="50"/>
      <c r="Z396" s="50"/>
      <c r="AA396" s="50"/>
      <c r="AB396" s="50"/>
      <c r="AC396" s="93"/>
      <c r="AD396" s="50"/>
      <c r="AE396" s="50"/>
      <c r="AF396" s="187"/>
    </row>
    <row r="397" spans="1:32" s="73" customFormat="1">
      <c r="A397" s="766" t="s">
        <v>48</v>
      </c>
      <c r="B397" s="767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65"/>
      <c r="AD397" s="170"/>
      <c r="AE397" s="171"/>
      <c r="AF397" s="187"/>
    </row>
    <row r="398" spans="1:32">
      <c r="A398" s="124" t="s">
        <v>794</v>
      </c>
      <c r="B398" s="134" t="s">
        <v>390</v>
      </c>
      <c r="C398" s="49">
        <f t="shared" ref="C398:C408" si="59">D398+L398+N398+P398+R398+T398+V398+AC398</f>
        <v>1248604</v>
      </c>
      <c r="D398" s="87"/>
      <c r="E398" s="87"/>
      <c r="F398" s="87"/>
      <c r="G398" s="87"/>
      <c r="H398" s="87"/>
      <c r="I398" s="150"/>
      <c r="J398" s="87"/>
      <c r="K398" s="87"/>
      <c r="L398" s="87"/>
      <c r="M398" s="315">
        <v>630</v>
      </c>
      <c r="N398" s="150">
        <v>648190</v>
      </c>
      <c r="O398" s="87"/>
      <c r="P398" s="87"/>
      <c r="Q398" s="315">
        <v>574</v>
      </c>
      <c r="R398" s="150">
        <v>600414</v>
      </c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6"/>
      <c r="AD398" s="87"/>
      <c r="AE398" s="87"/>
      <c r="AF398" s="186"/>
    </row>
    <row r="399" spans="1:32">
      <c r="A399" s="48" t="s">
        <v>795</v>
      </c>
      <c r="B399" s="61" t="s">
        <v>391</v>
      </c>
      <c r="C399" s="49">
        <f t="shared" si="59"/>
        <v>1397743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313">
        <v>558</v>
      </c>
      <c r="N399" s="50">
        <v>572042</v>
      </c>
      <c r="O399" s="49"/>
      <c r="P399" s="49"/>
      <c r="Q399" s="313">
        <v>770</v>
      </c>
      <c r="R399" s="50">
        <v>825701</v>
      </c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56"/>
      <c r="AD399" s="49"/>
      <c r="AE399" s="49"/>
      <c r="AF399" s="186"/>
    </row>
    <row r="400" spans="1:32">
      <c r="A400" s="48" t="s">
        <v>796</v>
      </c>
      <c r="B400" s="61" t="s">
        <v>392</v>
      </c>
      <c r="C400" s="49">
        <f t="shared" si="59"/>
        <v>1747894</v>
      </c>
      <c r="D400" s="49"/>
      <c r="E400" s="49"/>
      <c r="F400" s="49"/>
      <c r="G400" s="49"/>
      <c r="H400" s="49"/>
      <c r="I400" s="49"/>
      <c r="J400" s="49"/>
      <c r="K400" s="49"/>
      <c r="L400" s="49"/>
      <c r="M400" s="313">
        <v>916</v>
      </c>
      <c r="N400" s="50">
        <v>912598</v>
      </c>
      <c r="O400" s="49"/>
      <c r="P400" s="49"/>
      <c r="Q400" s="313">
        <v>779</v>
      </c>
      <c r="R400" s="50">
        <v>835296</v>
      </c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56"/>
      <c r="AD400" s="49"/>
      <c r="AE400" s="49"/>
      <c r="AF400" s="186"/>
    </row>
    <row r="401" spans="1:32">
      <c r="A401" s="48" t="s">
        <v>797</v>
      </c>
      <c r="B401" s="61" t="s">
        <v>393</v>
      </c>
      <c r="C401" s="49">
        <f t="shared" si="59"/>
        <v>491324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313">
        <v>426</v>
      </c>
      <c r="N401" s="50">
        <v>491324</v>
      </c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56"/>
      <c r="AD401" s="49"/>
      <c r="AE401" s="49"/>
      <c r="AF401" s="186"/>
    </row>
    <row r="402" spans="1:32">
      <c r="A402" s="48" t="s">
        <v>798</v>
      </c>
      <c r="B402" s="61" t="s">
        <v>394</v>
      </c>
      <c r="C402" s="49">
        <f t="shared" si="59"/>
        <v>55582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313">
        <v>186.47</v>
      </c>
      <c r="P402" s="313">
        <v>55582</v>
      </c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56"/>
      <c r="AD402" s="49"/>
      <c r="AE402" s="49"/>
      <c r="AF402" s="186"/>
    </row>
    <row r="403" spans="1:32">
      <c r="A403" s="48" t="s">
        <v>799</v>
      </c>
      <c r="B403" s="61" t="s">
        <v>395</v>
      </c>
      <c r="C403" s="49">
        <f t="shared" si="59"/>
        <v>1085775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313">
        <v>775.3</v>
      </c>
      <c r="N403" s="313">
        <v>585280</v>
      </c>
      <c r="O403" s="49"/>
      <c r="P403" s="49"/>
      <c r="Q403" s="313">
        <v>828</v>
      </c>
      <c r="R403" s="313">
        <v>500495</v>
      </c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56"/>
      <c r="AD403" s="49"/>
      <c r="AE403" s="49"/>
      <c r="AF403" s="186"/>
    </row>
    <row r="404" spans="1:32">
      <c r="A404" s="48" t="s">
        <v>800</v>
      </c>
      <c r="B404" s="61" t="s">
        <v>396</v>
      </c>
      <c r="C404" s="49">
        <f t="shared" si="59"/>
        <v>511828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313">
        <v>757.33</v>
      </c>
      <c r="R404" s="313">
        <v>511828</v>
      </c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56"/>
      <c r="AD404" s="49"/>
      <c r="AE404" s="49"/>
      <c r="AF404" s="186"/>
    </row>
    <row r="405" spans="1:32">
      <c r="A405" s="48" t="s">
        <v>801</v>
      </c>
      <c r="B405" s="61" t="s">
        <v>397</v>
      </c>
      <c r="C405" s="49">
        <f t="shared" si="59"/>
        <v>566433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313">
        <v>686.4</v>
      </c>
      <c r="N405" s="50">
        <v>566433</v>
      </c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56"/>
      <c r="AD405" s="49"/>
      <c r="AE405" s="49"/>
      <c r="AF405" s="186"/>
    </row>
    <row r="406" spans="1:32">
      <c r="A406" s="48" t="s">
        <v>802</v>
      </c>
      <c r="B406" s="61" t="s">
        <v>398</v>
      </c>
      <c r="C406" s="49">
        <f t="shared" si="59"/>
        <v>591408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313">
        <v>699.2</v>
      </c>
      <c r="N406" s="50">
        <v>591408</v>
      </c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56"/>
      <c r="AD406" s="49"/>
      <c r="AE406" s="49"/>
      <c r="AF406" s="186"/>
    </row>
    <row r="407" spans="1:32">
      <c r="A407" s="118"/>
      <c r="B407" s="110" t="s">
        <v>990</v>
      </c>
      <c r="C407" s="49">
        <f t="shared" si="59"/>
        <v>357266</v>
      </c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337">
        <v>464.8</v>
      </c>
      <c r="R407" s="499">
        <v>357266</v>
      </c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9"/>
      <c r="AD407" s="98"/>
      <c r="AE407" s="98"/>
      <c r="AF407" s="186"/>
    </row>
    <row r="408" spans="1:32">
      <c r="A408" s="118"/>
      <c r="B408" s="287" t="s">
        <v>1019</v>
      </c>
      <c r="C408" s="49">
        <f t="shared" si="59"/>
        <v>686230</v>
      </c>
      <c r="D408" s="98">
        <f>SUM(E408:J408)</f>
        <v>686230</v>
      </c>
      <c r="E408" s="98"/>
      <c r="F408" s="98"/>
      <c r="G408" s="98"/>
      <c r="H408" s="500">
        <v>686230</v>
      </c>
      <c r="I408" s="98"/>
      <c r="J408" s="98"/>
      <c r="K408" s="98"/>
      <c r="L408" s="98"/>
      <c r="M408" s="98"/>
      <c r="N408" s="98"/>
      <c r="O408" s="98"/>
      <c r="P408" s="98"/>
      <c r="Q408" s="98"/>
      <c r="R408" s="196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9"/>
      <c r="AD408" s="98"/>
      <c r="AE408" s="98"/>
      <c r="AF408" s="186"/>
    </row>
    <row r="409" spans="1:32" s="73" customFormat="1">
      <c r="A409" s="761" t="s">
        <v>90</v>
      </c>
      <c r="B409" s="761"/>
      <c r="C409" s="50">
        <f>SUM(C398:C408)</f>
        <v>8740087</v>
      </c>
      <c r="D409" s="50">
        <f t="shared" ref="D409:H409" si="60">SUM(D398:D408)</f>
        <v>686230</v>
      </c>
      <c r="E409" s="50"/>
      <c r="F409" s="50"/>
      <c r="G409" s="50"/>
      <c r="H409" s="50">
        <f t="shared" si="60"/>
        <v>686230</v>
      </c>
      <c r="I409" s="50"/>
      <c r="J409" s="50"/>
      <c r="K409" s="50"/>
      <c r="L409" s="50"/>
      <c r="M409" s="50">
        <f t="shared" ref="M409:R409" si="61">SUM(M398:M407)</f>
        <v>4690.9000000000005</v>
      </c>
      <c r="N409" s="50">
        <f t="shared" si="61"/>
        <v>4367275</v>
      </c>
      <c r="O409" s="50">
        <f t="shared" si="61"/>
        <v>186.47</v>
      </c>
      <c r="P409" s="50">
        <f t="shared" si="61"/>
        <v>55582</v>
      </c>
      <c r="Q409" s="50">
        <f t="shared" si="61"/>
        <v>4173.13</v>
      </c>
      <c r="R409" s="50">
        <f t="shared" si="61"/>
        <v>3631000</v>
      </c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93"/>
      <c r="AD409" s="50"/>
      <c r="AE409" s="50"/>
      <c r="AF409" s="187"/>
    </row>
    <row r="410" spans="1:32" s="73" customFormat="1">
      <c r="A410" s="766" t="s">
        <v>49</v>
      </c>
      <c r="B410" s="767"/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65"/>
      <c r="AD410" s="170"/>
      <c r="AE410" s="171"/>
      <c r="AF410" s="187"/>
    </row>
    <row r="411" spans="1:32">
      <c r="A411" s="124" t="s">
        <v>803</v>
      </c>
      <c r="B411" s="137" t="s">
        <v>399</v>
      </c>
      <c r="C411" s="49">
        <f t="shared" ref="C411:C412" si="62">D411+L411+N411+P411+R411+T411+V411+AC411</f>
        <v>501950</v>
      </c>
      <c r="D411" s="87"/>
      <c r="E411" s="87"/>
      <c r="F411" s="87"/>
      <c r="G411" s="87"/>
      <c r="H411" s="87"/>
      <c r="I411" s="87"/>
      <c r="J411" s="87"/>
      <c r="K411" s="87"/>
      <c r="L411" s="87"/>
      <c r="M411" s="315">
        <v>477.3</v>
      </c>
      <c r="N411" s="87">
        <v>501950</v>
      </c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6"/>
      <c r="AD411" s="87"/>
      <c r="AE411" s="87"/>
      <c r="AF411" s="186"/>
    </row>
    <row r="412" spans="1:32">
      <c r="A412" s="96" t="s">
        <v>804</v>
      </c>
      <c r="B412" s="111" t="s">
        <v>400</v>
      </c>
      <c r="C412" s="49">
        <f t="shared" si="62"/>
        <v>501950</v>
      </c>
      <c r="D412" s="98"/>
      <c r="E412" s="98"/>
      <c r="F412" s="98"/>
      <c r="G412" s="98"/>
      <c r="H412" s="98"/>
      <c r="I412" s="98"/>
      <c r="J412" s="98"/>
      <c r="K412" s="98"/>
      <c r="L412" s="98"/>
      <c r="M412" s="315">
        <v>477.3</v>
      </c>
      <c r="N412" s="98">
        <v>501950</v>
      </c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9"/>
      <c r="AD412" s="98"/>
      <c r="AE412" s="98"/>
      <c r="AF412" s="186"/>
    </row>
    <row r="413" spans="1:32" s="73" customFormat="1">
      <c r="A413" s="761" t="s">
        <v>91</v>
      </c>
      <c r="B413" s="761"/>
      <c r="C413" s="50">
        <f>SUM(C411:C412)</f>
        <v>1003900</v>
      </c>
      <c r="D413" s="50"/>
      <c r="E413" s="50"/>
      <c r="F413" s="50"/>
      <c r="G413" s="50"/>
      <c r="H413" s="50"/>
      <c r="I413" s="50"/>
      <c r="J413" s="50"/>
      <c r="K413" s="50"/>
      <c r="L413" s="50"/>
      <c r="M413" s="50">
        <f t="shared" ref="M413:N413" si="63">SUM(M411:M412)</f>
        <v>954.6</v>
      </c>
      <c r="N413" s="50">
        <f t="shared" si="63"/>
        <v>1003900</v>
      </c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93"/>
      <c r="AD413" s="50"/>
      <c r="AE413" s="50"/>
      <c r="AF413" s="187"/>
    </row>
    <row r="414" spans="1:32" s="73" customFormat="1">
      <c r="A414" s="766" t="s">
        <v>50</v>
      </c>
      <c r="B414" s="767"/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65"/>
      <c r="AD414" s="170"/>
      <c r="AE414" s="171"/>
      <c r="AF414" s="187"/>
    </row>
    <row r="415" spans="1:32">
      <c r="A415" s="144" t="s">
        <v>805</v>
      </c>
      <c r="B415" s="151" t="s">
        <v>401</v>
      </c>
      <c r="C415" s="49">
        <f t="shared" ref="C415" si="64">D415+L415+N415+P415+R415+T415+V415+AC415</f>
        <v>871754</v>
      </c>
      <c r="D415" s="49">
        <f t="shared" si="53"/>
        <v>161259</v>
      </c>
      <c r="E415" s="49"/>
      <c r="F415" s="49"/>
      <c r="G415" s="49"/>
      <c r="H415" s="49">
        <v>80630</v>
      </c>
      <c r="I415" s="49">
        <v>80629</v>
      </c>
      <c r="J415" s="49"/>
      <c r="K415" s="49"/>
      <c r="L415" s="49"/>
      <c r="M415" s="49"/>
      <c r="N415" s="49"/>
      <c r="O415" s="49"/>
      <c r="P415" s="49"/>
      <c r="Q415" s="49">
        <v>653.79999999999995</v>
      </c>
      <c r="R415" s="49">
        <v>690393</v>
      </c>
      <c r="S415" s="49">
        <v>160</v>
      </c>
      <c r="T415" s="49">
        <v>20102</v>
      </c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186"/>
    </row>
    <row r="416" spans="1:32" s="73" customFormat="1">
      <c r="A416" s="761" t="s">
        <v>92</v>
      </c>
      <c r="B416" s="761"/>
      <c r="C416" s="50">
        <f t="shared" ref="C416:S416" si="65">SUM(C415:C415)</f>
        <v>871754</v>
      </c>
      <c r="D416" s="50">
        <f t="shared" si="65"/>
        <v>161259</v>
      </c>
      <c r="E416" s="50">
        <f t="shared" si="65"/>
        <v>0</v>
      </c>
      <c r="F416" s="50">
        <f t="shared" si="65"/>
        <v>0</v>
      </c>
      <c r="G416" s="50">
        <f t="shared" si="65"/>
        <v>0</v>
      </c>
      <c r="H416" s="50">
        <f t="shared" si="65"/>
        <v>80630</v>
      </c>
      <c r="I416" s="50">
        <f t="shared" si="65"/>
        <v>80629</v>
      </c>
      <c r="J416" s="50">
        <f t="shared" si="65"/>
        <v>0</v>
      </c>
      <c r="K416" s="50">
        <f t="shared" si="65"/>
        <v>0</v>
      </c>
      <c r="L416" s="50">
        <f t="shared" si="65"/>
        <v>0</v>
      </c>
      <c r="M416" s="50">
        <f t="shared" si="65"/>
        <v>0</v>
      </c>
      <c r="N416" s="50">
        <f t="shared" si="65"/>
        <v>0</v>
      </c>
      <c r="O416" s="50">
        <f t="shared" si="65"/>
        <v>0</v>
      </c>
      <c r="P416" s="50">
        <f t="shared" si="65"/>
        <v>0</v>
      </c>
      <c r="Q416" s="50">
        <f t="shared" si="65"/>
        <v>653.79999999999995</v>
      </c>
      <c r="R416" s="50">
        <f t="shared" si="65"/>
        <v>690393</v>
      </c>
      <c r="S416" s="50">
        <f t="shared" si="65"/>
        <v>160</v>
      </c>
      <c r="T416" s="50">
        <f t="shared" ref="T416" si="66">T415</f>
        <v>20102</v>
      </c>
      <c r="U416" s="50"/>
      <c r="V416" s="50"/>
      <c r="W416" s="50"/>
      <c r="X416" s="50"/>
      <c r="Y416" s="50"/>
      <c r="Z416" s="50"/>
      <c r="AA416" s="50"/>
      <c r="AB416" s="50"/>
      <c r="AC416" s="93"/>
      <c r="AD416" s="50"/>
      <c r="AE416" s="50"/>
      <c r="AF416" s="187"/>
    </row>
    <row r="417" spans="1:32" s="234" customFormat="1">
      <c r="A417" s="763" t="s">
        <v>51</v>
      </c>
      <c r="B417" s="764"/>
      <c r="C417" s="237"/>
      <c r="D417" s="237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237"/>
      <c r="S417" s="237"/>
      <c r="T417" s="237"/>
      <c r="U417" s="237"/>
      <c r="V417" s="237"/>
      <c r="W417" s="237"/>
      <c r="X417" s="237"/>
      <c r="Y417" s="237"/>
      <c r="Z417" s="237"/>
      <c r="AA417" s="237"/>
      <c r="AB417" s="237"/>
      <c r="AC417" s="201"/>
      <c r="AD417" s="237"/>
      <c r="AE417" s="238"/>
      <c r="AF417" s="233"/>
    </row>
    <row r="418" spans="1:32" s="232" customFormat="1">
      <c r="A418" s="205" t="s">
        <v>806</v>
      </c>
      <c r="B418" s="249" t="s">
        <v>402</v>
      </c>
      <c r="C418" s="257">
        <f t="shared" ref="C418:C421" si="67">D418+L418+N418+P418+R418+T418+V418+AC418</f>
        <v>706713</v>
      </c>
      <c r="D418" s="215">
        <f t="shared" si="53"/>
        <v>623895</v>
      </c>
      <c r="E418" s="207">
        <v>86090</v>
      </c>
      <c r="F418" s="207"/>
      <c r="G418" s="207">
        <v>152056</v>
      </c>
      <c r="H418" s="207">
        <v>385749</v>
      </c>
      <c r="I418" s="207"/>
      <c r="J418" s="207"/>
      <c r="K418" s="207"/>
      <c r="L418" s="207"/>
      <c r="M418" s="207"/>
      <c r="N418" s="207"/>
      <c r="O418" s="207"/>
      <c r="P418" s="207"/>
      <c r="Q418" s="207"/>
      <c r="R418" s="207"/>
      <c r="S418" s="207">
        <v>72</v>
      </c>
      <c r="T418" s="258">
        <v>82818</v>
      </c>
      <c r="U418" s="207"/>
      <c r="V418" s="207"/>
      <c r="W418" s="207"/>
      <c r="X418" s="207"/>
      <c r="Y418" s="207"/>
      <c r="Z418" s="207"/>
      <c r="AA418" s="207"/>
      <c r="AB418" s="207"/>
      <c r="AC418" s="208"/>
      <c r="AD418" s="207"/>
      <c r="AE418" s="207"/>
      <c r="AF418" s="231"/>
    </row>
    <row r="419" spans="1:32" s="232" customFormat="1">
      <c r="A419" s="209" t="s">
        <v>807</v>
      </c>
      <c r="B419" s="230" t="s">
        <v>403</v>
      </c>
      <c r="C419" s="257">
        <f t="shared" si="67"/>
        <v>1031399</v>
      </c>
      <c r="D419" s="215">
        <f t="shared" si="53"/>
        <v>435702</v>
      </c>
      <c r="E419" s="193"/>
      <c r="F419" s="193"/>
      <c r="G419" s="193"/>
      <c r="H419" s="193">
        <v>364560</v>
      </c>
      <c r="I419" s="193">
        <v>71142</v>
      </c>
      <c r="J419" s="193"/>
      <c r="K419" s="193"/>
      <c r="L419" s="193"/>
      <c r="M419" s="193">
        <v>346</v>
      </c>
      <c r="N419" s="193">
        <v>536300</v>
      </c>
      <c r="O419" s="193"/>
      <c r="P419" s="193"/>
      <c r="Q419" s="193"/>
      <c r="R419" s="193"/>
      <c r="S419" s="193">
        <v>68</v>
      </c>
      <c r="T419" s="257">
        <v>59397</v>
      </c>
      <c r="U419" s="193"/>
      <c r="V419" s="193"/>
      <c r="W419" s="193"/>
      <c r="X419" s="193"/>
      <c r="Y419" s="193"/>
      <c r="Z419" s="193"/>
      <c r="AA419" s="193"/>
      <c r="AB419" s="193"/>
      <c r="AC419" s="212"/>
      <c r="AD419" s="193"/>
      <c r="AE419" s="193"/>
      <c r="AF419" s="231"/>
    </row>
    <row r="420" spans="1:32" s="232" customFormat="1">
      <c r="A420" s="209" t="s">
        <v>808</v>
      </c>
      <c r="B420" s="230" t="s">
        <v>404</v>
      </c>
      <c r="C420" s="257">
        <f t="shared" si="67"/>
        <v>1197928</v>
      </c>
      <c r="D420" s="215">
        <f t="shared" si="53"/>
        <v>463404</v>
      </c>
      <c r="E420" s="193">
        <v>75530</v>
      </c>
      <c r="F420" s="193"/>
      <c r="G420" s="193">
        <v>80631</v>
      </c>
      <c r="H420" s="193">
        <v>307243</v>
      </c>
      <c r="I420" s="193"/>
      <c r="J420" s="193"/>
      <c r="K420" s="193"/>
      <c r="L420" s="193"/>
      <c r="M420" s="193">
        <v>430</v>
      </c>
      <c r="N420" s="193">
        <v>666500</v>
      </c>
      <c r="O420" s="193"/>
      <c r="P420" s="193"/>
      <c r="Q420" s="193"/>
      <c r="R420" s="193"/>
      <c r="S420" s="193">
        <v>52</v>
      </c>
      <c r="T420" s="257">
        <v>68024</v>
      </c>
      <c r="U420" s="193"/>
      <c r="V420" s="193"/>
      <c r="W420" s="193"/>
      <c r="X420" s="193"/>
      <c r="Y420" s="193"/>
      <c r="Z420" s="193"/>
      <c r="AA420" s="193"/>
      <c r="AB420" s="193"/>
      <c r="AC420" s="212"/>
      <c r="AD420" s="193"/>
      <c r="AE420" s="193"/>
      <c r="AF420" s="231"/>
    </row>
    <row r="421" spans="1:32" s="232" customFormat="1">
      <c r="A421" s="213" t="s">
        <v>809</v>
      </c>
      <c r="B421" s="250" t="s">
        <v>405</v>
      </c>
      <c r="C421" s="257">
        <f t="shared" si="67"/>
        <v>1370840</v>
      </c>
      <c r="D421" s="215">
        <f t="shared" si="53"/>
        <v>533840</v>
      </c>
      <c r="E421" s="215"/>
      <c r="F421" s="215"/>
      <c r="G421" s="215">
        <v>118440</v>
      </c>
      <c r="H421" s="215">
        <v>415400</v>
      </c>
      <c r="I421" s="215"/>
      <c r="J421" s="215"/>
      <c r="K421" s="215"/>
      <c r="L421" s="215"/>
      <c r="M421" s="215">
        <v>540</v>
      </c>
      <c r="N421" s="215">
        <v>837000</v>
      </c>
      <c r="O421" s="215"/>
      <c r="P421" s="215"/>
      <c r="Q421" s="215"/>
      <c r="R421" s="215"/>
      <c r="S421" s="215"/>
      <c r="T421" s="215"/>
      <c r="U421" s="215"/>
      <c r="V421" s="215"/>
      <c r="W421" s="215"/>
      <c r="X421" s="215"/>
      <c r="Y421" s="215"/>
      <c r="Z421" s="215"/>
      <c r="AA421" s="215"/>
      <c r="AB421" s="215"/>
      <c r="AC421" s="217"/>
      <c r="AD421" s="215"/>
      <c r="AE421" s="215"/>
      <c r="AF421" s="231"/>
    </row>
    <row r="422" spans="1:32" s="73" customFormat="1">
      <c r="A422" s="761" t="s">
        <v>93</v>
      </c>
      <c r="B422" s="761"/>
      <c r="C422" s="50">
        <f>SUM(C418:C421)</f>
        <v>4306880</v>
      </c>
      <c r="D422" s="50">
        <f t="shared" ref="D422:T422" si="68">SUM(D418:D421)</f>
        <v>2056841</v>
      </c>
      <c r="E422" s="50">
        <f t="shared" si="68"/>
        <v>161620</v>
      </c>
      <c r="F422" s="50"/>
      <c r="G422" s="50">
        <f t="shared" si="68"/>
        <v>351127</v>
      </c>
      <c r="H422" s="50">
        <f t="shared" si="68"/>
        <v>1472952</v>
      </c>
      <c r="I422" s="50">
        <f t="shared" si="68"/>
        <v>71142</v>
      </c>
      <c r="J422" s="50"/>
      <c r="K422" s="50"/>
      <c r="L422" s="50"/>
      <c r="M422" s="50">
        <f t="shared" si="68"/>
        <v>1316</v>
      </c>
      <c r="N422" s="50">
        <f t="shared" si="68"/>
        <v>2039800</v>
      </c>
      <c r="O422" s="50"/>
      <c r="P422" s="50"/>
      <c r="Q422" s="50"/>
      <c r="R422" s="50"/>
      <c r="S422" s="50">
        <f t="shared" si="68"/>
        <v>192</v>
      </c>
      <c r="T422" s="50">
        <f t="shared" si="68"/>
        <v>210239</v>
      </c>
      <c r="U422" s="50"/>
      <c r="V422" s="50"/>
      <c r="W422" s="50"/>
      <c r="X422" s="50"/>
      <c r="Y422" s="50"/>
      <c r="Z422" s="50"/>
      <c r="AA422" s="50"/>
      <c r="AB422" s="50"/>
      <c r="AC422" s="93"/>
      <c r="AD422" s="50"/>
      <c r="AE422" s="50"/>
      <c r="AF422" s="187"/>
    </row>
    <row r="423" spans="1:32" s="73" customFormat="1">
      <c r="A423" s="176" t="s">
        <v>52</v>
      </c>
      <c r="B423" s="178"/>
      <c r="C423" s="170"/>
      <c r="D423" s="170"/>
      <c r="E423" s="170"/>
      <c r="F423" s="170"/>
      <c r="G423" s="170"/>
      <c r="H423" s="170"/>
      <c r="I423" s="170"/>
      <c r="J423" s="170"/>
      <c r="K423" s="178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  <c r="AA423" s="170"/>
      <c r="AB423" s="170"/>
      <c r="AC423" s="165"/>
      <c r="AD423" s="170"/>
      <c r="AE423" s="171"/>
      <c r="AF423" s="187"/>
    </row>
    <row r="424" spans="1:32">
      <c r="A424" s="130" t="s">
        <v>810</v>
      </c>
      <c r="B424" s="137" t="s">
        <v>406</v>
      </c>
      <c r="C424" s="49">
        <f t="shared" ref="C424:C425" si="69">D424+L424+N424+P424+R424+T424+V424+AC424</f>
        <v>1081159</v>
      </c>
      <c r="D424" s="87">
        <f t="shared" si="53"/>
        <v>470467</v>
      </c>
      <c r="E424" s="87"/>
      <c r="F424" s="87"/>
      <c r="G424" s="87"/>
      <c r="H424" s="87">
        <v>470467</v>
      </c>
      <c r="I424" s="87"/>
      <c r="J424" s="87"/>
      <c r="K424" s="87"/>
      <c r="L424" s="87"/>
      <c r="M424" s="87">
        <v>827</v>
      </c>
      <c r="N424" s="87">
        <v>610692</v>
      </c>
      <c r="O424" s="87"/>
      <c r="P424" s="87"/>
      <c r="Q424" s="87"/>
      <c r="R424" s="87"/>
      <c r="S424" s="87"/>
      <c r="T424" s="87"/>
      <c r="U424" s="87"/>
      <c r="V424" s="87">
        <v>0</v>
      </c>
      <c r="W424" s="87"/>
      <c r="X424" s="87"/>
      <c r="Y424" s="87"/>
      <c r="Z424" s="87"/>
      <c r="AA424" s="87"/>
      <c r="AB424" s="87"/>
      <c r="AC424" s="86"/>
      <c r="AD424" s="87"/>
      <c r="AE424" s="87"/>
      <c r="AF424" s="186"/>
    </row>
    <row r="425" spans="1:32">
      <c r="A425" s="96" t="s">
        <v>811</v>
      </c>
      <c r="B425" s="111" t="s">
        <v>407</v>
      </c>
      <c r="C425" s="49">
        <f t="shared" si="69"/>
        <v>812543</v>
      </c>
      <c r="D425" s="98">
        <f t="shared" si="53"/>
        <v>812543</v>
      </c>
      <c r="E425" s="98"/>
      <c r="F425" s="98"/>
      <c r="G425" s="98"/>
      <c r="H425" s="98">
        <v>812543</v>
      </c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9"/>
      <c r="AD425" s="98"/>
      <c r="AE425" s="98"/>
      <c r="AF425" s="186"/>
    </row>
    <row r="426" spans="1:32" s="73" customFormat="1">
      <c r="A426" s="761" t="s">
        <v>94</v>
      </c>
      <c r="B426" s="761"/>
      <c r="C426" s="50">
        <f>SUM(C424:C425)</f>
        <v>1893702</v>
      </c>
      <c r="D426" s="50">
        <f t="shared" ref="D426:N426" si="70">SUM(D424:D425)</f>
        <v>1283010</v>
      </c>
      <c r="E426" s="50"/>
      <c r="F426" s="50"/>
      <c r="G426" s="50"/>
      <c r="H426" s="50">
        <f t="shared" si="70"/>
        <v>1283010</v>
      </c>
      <c r="I426" s="50"/>
      <c r="J426" s="50"/>
      <c r="K426" s="50"/>
      <c r="L426" s="50"/>
      <c r="M426" s="50">
        <f t="shared" si="70"/>
        <v>827</v>
      </c>
      <c r="N426" s="50">
        <f t="shared" si="70"/>
        <v>610692</v>
      </c>
      <c r="O426" s="50"/>
      <c r="P426" s="50"/>
      <c r="Q426" s="50"/>
      <c r="R426" s="50"/>
      <c r="S426" s="50"/>
      <c r="T426" s="50"/>
      <c r="U426" s="50"/>
      <c r="V426" s="50">
        <f>SUM(V424:V425)</f>
        <v>0</v>
      </c>
      <c r="W426" s="50"/>
      <c r="X426" s="50"/>
      <c r="Y426" s="50"/>
      <c r="Z426" s="50"/>
      <c r="AA426" s="50"/>
      <c r="AB426" s="50"/>
      <c r="AC426" s="93"/>
      <c r="AD426" s="50"/>
      <c r="AE426" s="50"/>
      <c r="AF426" s="187"/>
    </row>
    <row r="427" spans="1:32" s="234" customFormat="1">
      <c r="A427" s="763" t="s">
        <v>53</v>
      </c>
      <c r="B427" s="764"/>
      <c r="C427" s="237"/>
      <c r="D427" s="237"/>
      <c r="E427" s="237"/>
      <c r="F427" s="237"/>
      <c r="G427" s="237"/>
      <c r="H427" s="237"/>
      <c r="I427" s="237"/>
      <c r="J427" s="237"/>
      <c r="K427" s="237"/>
      <c r="L427" s="237"/>
      <c r="M427" s="237"/>
      <c r="N427" s="237"/>
      <c r="O427" s="237"/>
      <c r="P427" s="237"/>
      <c r="Q427" s="237"/>
      <c r="R427" s="237"/>
      <c r="S427" s="237"/>
      <c r="T427" s="237"/>
      <c r="U427" s="237"/>
      <c r="V427" s="237"/>
      <c r="W427" s="237"/>
      <c r="X427" s="237"/>
      <c r="Y427" s="237"/>
      <c r="Z427" s="237"/>
      <c r="AA427" s="237"/>
      <c r="AB427" s="237"/>
      <c r="AC427" s="201"/>
      <c r="AD427" s="237"/>
      <c r="AE427" s="238"/>
      <c r="AF427" s="233"/>
    </row>
    <row r="428" spans="1:32" s="232" customFormat="1">
      <c r="A428" s="205" t="s">
        <v>812</v>
      </c>
      <c r="B428" s="259" t="s">
        <v>408</v>
      </c>
      <c r="C428" s="193">
        <f t="shared" ref="C428:C429" si="71">D428+L428+N428+P428+R428+T428+V428+AC428</f>
        <v>43991</v>
      </c>
      <c r="D428" s="207">
        <f t="shared" si="53"/>
        <v>43560</v>
      </c>
      <c r="E428" s="207"/>
      <c r="F428" s="207"/>
      <c r="G428" s="279">
        <v>43560</v>
      </c>
      <c r="H428" s="207"/>
      <c r="I428" s="193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207"/>
      <c r="Z428" s="207"/>
      <c r="AA428" s="207"/>
      <c r="AB428" s="207"/>
      <c r="AC428" s="208">
        <f t="shared" ref="AC428:AC431" si="72">SUM(AD428:AE428)</f>
        <v>431</v>
      </c>
      <c r="AD428" s="207">
        <v>431</v>
      </c>
      <c r="AE428" s="207"/>
      <c r="AF428" s="231"/>
    </row>
    <row r="429" spans="1:32" s="232" customFormat="1">
      <c r="A429" s="209">
        <v>0</v>
      </c>
      <c r="B429" s="260" t="s">
        <v>409</v>
      </c>
      <c r="C429" s="193">
        <f t="shared" si="71"/>
        <v>585600</v>
      </c>
      <c r="D429" s="207"/>
      <c r="E429" s="193"/>
      <c r="F429" s="193"/>
      <c r="G429" s="193"/>
      <c r="H429" s="193"/>
      <c r="I429" s="193"/>
      <c r="J429" s="193"/>
      <c r="K429" s="193"/>
      <c r="L429" s="193"/>
      <c r="M429" s="193">
        <v>372</v>
      </c>
      <c r="N429" s="193">
        <v>585600</v>
      </c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B429" s="193"/>
      <c r="AC429" s="212">
        <f t="shared" si="72"/>
        <v>0</v>
      </c>
      <c r="AD429" s="193">
        <v>0</v>
      </c>
      <c r="AE429" s="193"/>
      <c r="AF429" s="231"/>
    </row>
    <row r="430" spans="1:32" s="232" customFormat="1">
      <c r="A430" s="209" t="s">
        <v>814</v>
      </c>
      <c r="B430" s="260" t="s">
        <v>410</v>
      </c>
      <c r="C430" s="193">
        <f>D430+L430+N430+P430+R430+T430+V430+AC430</f>
        <v>60854</v>
      </c>
      <c r="D430" s="207">
        <f t="shared" si="53"/>
        <v>60854</v>
      </c>
      <c r="E430" s="193"/>
      <c r="F430" s="193"/>
      <c r="G430" s="193">
        <v>60854</v>
      </c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B430" s="193"/>
      <c r="AC430" s="212"/>
      <c r="AD430" s="193"/>
      <c r="AE430" s="193"/>
      <c r="AF430" s="231"/>
    </row>
    <row r="431" spans="1:32" s="232" customFormat="1">
      <c r="A431" s="213" t="s">
        <v>815</v>
      </c>
      <c r="B431" s="261" t="s">
        <v>411</v>
      </c>
      <c r="C431" s="193">
        <f>D431+L431+N431+P431+R431+T431+V431+AC431</f>
        <v>885936</v>
      </c>
      <c r="D431" s="207"/>
      <c r="E431" s="215"/>
      <c r="F431" s="215"/>
      <c r="G431" s="215"/>
      <c r="H431" s="215"/>
      <c r="I431" s="193"/>
      <c r="J431" s="215"/>
      <c r="K431" s="215"/>
      <c r="L431" s="215"/>
      <c r="M431" s="279">
        <v>605</v>
      </c>
      <c r="N431" s="279">
        <v>877250</v>
      </c>
      <c r="O431" s="215"/>
      <c r="P431" s="215"/>
      <c r="Q431" s="215"/>
      <c r="R431" s="215"/>
      <c r="S431" s="215"/>
      <c r="T431" s="215"/>
      <c r="U431" s="215"/>
      <c r="V431" s="215"/>
      <c r="W431" s="215"/>
      <c r="X431" s="215"/>
      <c r="Y431" s="215"/>
      <c r="Z431" s="215"/>
      <c r="AA431" s="215"/>
      <c r="AB431" s="215"/>
      <c r="AC431" s="217">
        <f t="shared" si="72"/>
        <v>8686</v>
      </c>
      <c r="AD431" s="193">
        <v>8686</v>
      </c>
      <c r="AE431" s="215"/>
      <c r="AF431" s="231"/>
    </row>
    <row r="432" spans="1:32" s="234" customFormat="1">
      <c r="A432" s="765" t="s">
        <v>95</v>
      </c>
      <c r="B432" s="765"/>
      <c r="C432" s="218">
        <f>SUM(C428:C431)</f>
        <v>1576381</v>
      </c>
      <c r="D432" s="218">
        <f t="shared" ref="D432:N432" si="73">SUM(D428:D431)</f>
        <v>104414</v>
      </c>
      <c r="E432" s="218"/>
      <c r="F432" s="218"/>
      <c r="G432" s="218">
        <f t="shared" si="73"/>
        <v>104414</v>
      </c>
      <c r="H432" s="218"/>
      <c r="I432" s="218"/>
      <c r="J432" s="218"/>
      <c r="K432" s="218"/>
      <c r="L432" s="218"/>
      <c r="M432" s="218">
        <f t="shared" si="73"/>
        <v>977</v>
      </c>
      <c r="N432" s="218">
        <f t="shared" si="73"/>
        <v>1462850</v>
      </c>
      <c r="O432" s="218"/>
      <c r="P432" s="218"/>
      <c r="Q432" s="218"/>
      <c r="R432" s="218"/>
      <c r="S432" s="218"/>
      <c r="T432" s="218"/>
      <c r="U432" s="218"/>
      <c r="V432" s="218"/>
      <c r="W432" s="218"/>
      <c r="X432" s="218"/>
      <c r="Y432" s="218"/>
      <c r="Z432" s="218"/>
      <c r="AA432" s="218"/>
      <c r="AB432" s="218"/>
      <c r="AC432" s="218">
        <f>SUM(AC428:AC431)</f>
        <v>9117</v>
      </c>
      <c r="AD432" s="218">
        <f>SUM(AD428:AD431)</f>
        <v>9117</v>
      </c>
      <c r="AE432" s="218"/>
      <c r="AF432" s="233"/>
    </row>
    <row r="433" spans="1:32" s="234" customFormat="1">
      <c r="A433" s="262" t="s">
        <v>54</v>
      </c>
      <c r="B433" s="263"/>
      <c r="C433" s="237"/>
      <c r="D433" s="237"/>
      <c r="E433" s="237"/>
      <c r="F433" s="237"/>
      <c r="G433" s="237"/>
      <c r="H433" s="237"/>
      <c r="I433" s="237"/>
      <c r="J433" s="237"/>
      <c r="K433" s="263"/>
      <c r="L433" s="237"/>
      <c r="M433" s="237"/>
      <c r="N433" s="237"/>
      <c r="O433" s="237"/>
      <c r="P433" s="237"/>
      <c r="Q433" s="237"/>
      <c r="R433" s="237"/>
      <c r="S433" s="237"/>
      <c r="T433" s="237"/>
      <c r="U433" s="237"/>
      <c r="V433" s="237"/>
      <c r="W433" s="237"/>
      <c r="X433" s="237"/>
      <c r="Y433" s="237"/>
      <c r="Z433" s="237"/>
      <c r="AA433" s="237"/>
      <c r="AB433" s="237"/>
      <c r="AC433" s="201"/>
      <c r="AD433" s="237"/>
      <c r="AE433" s="238"/>
      <c r="AF433" s="233"/>
    </row>
    <row r="434" spans="1:32" s="232" customFormat="1">
      <c r="A434" s="205" t="s">
        <v>816</v>
      </c>
      <c r="B434" s="239" t="s">
        <v>412</v>
      </c>
      <c r="C434" s="193">
        <f t="shared" ref="C434:C440" si="74">D434+L434+N434+P434+R434+T434+V434+AC434</f>
        <v>451755</v>
      </c>
      <c r="D434" s="207"/>
      <c r="E434" s="207"/>
      <c r="F434" s="207"/>
      <c r="G434" s="207"/>
      <c r="H434" s="207"/>
      <c r="I434" s="207"/>
      <c r="J434" s="207"/>
      <c r="K434" s="207"/>
      <c r="L434" s="207"/>
      <c r="M434" s="207">
        <v>444</v>
      </c>
      <c r="N434" s="207">
        <v>451755</v>
      </c>
      <c r="O434" s="207"/>
      <c r="P434" s="207"/>
      <c r="Q434" s="207"/>
      <c r="R434" s="207"/>
      <c r="S434" s="207"/>
      <c r="T434" s="207"/>
      <c r="U434" s="207"/>
      <c r="V434" s="207"/>
      <c r="W434" s="207"/>
      <c r="X434" s="207"/>
      <c r="Y434" s="207"/>
      <c r="Z434" s="207"/>
      <c r="AA434" s="207"/>
      <c r="AB434" s="207"/>
      <c r="AC434" s="208"/>
      <c r="AD434" s="207"/>
      <c r="AE434" s="207"/>
      <c r="AF434" s="231"/>
    </row>
    <row r="435" spans="1:32" s="232" customFormat="1">
      <c r="A435" s="209" t="s">
        <v>817</v>
      </c>
      <c r="B435" s="241" t="s">
        <v>413</v>
      </c>
      <c r="C435" s="193">
        <f t="shared" si="74"/>
        <v>577117</v>
      </c>
      <c r="D435" s="193"/>
      <c r="E435" s="193"/>
      <c r="F435" s="193"/>
      <c r="G435" s="193"/>
      <c r="H435" s="193"/>
      <c r="I435" s="193"/>
      <c r="J435" s="193"/>
      <c r="K435" s="193"/>
      <c r="L435" s="193"/>
      <c r="M435" s="193">
        <v>504.7</v>
      </c>
      <c r="N435" s="193">
        <v>577117</v>
      </c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B435" s="193"/>
      <c r="AC435" s="212"/>
      <c r="AD435" s="193"/>
      <c r="AE435" s="193"/>
      <c r="AF435" s="231"/>
    </row>
    <row r="436" spans="1:32" s="232" customFormat="1">
      <c r="A436" s="209" t="s">
        <v>818</v>
      </c>
      <c r="B436" s="241" t="s">
        <v>414</v>
      </c>
      <c r="C436" s="193">
        <f t="shared" si="74"/>
        <v>1020374</v>
      </c>
      <c r="D436" s="193"/>
      <c r="E436" s="193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>
        <v>984.4</v>
      </c>
      <c r="R436" s="193">
        <v>942584</v>
      </c>
      <c r="S436" s="193">
        <v>68.2</v>
      </c>
      <c r="T436" s="193">
        <v>77790</v>
      </c>
      <c r="U436" s="193"/>
      <c r="V436" s="193"/>
      <c r="W436" s="193"/>
      <c r="X436" s="193"/>
      <c r="Y436" s="193"/>
      <c r="Z436" s="193"/>
      <c r="AA436" s="193"/>
      <c r="AB436" s="193"/>
      <c r="AC436" s="212"/>
      <c r="AD436" s="193"/>
      <c r="AE436" s="193"/>
      <c r="AF436" s="231"/>
    </row>
    <row r="437" spans="1:32" s="232" customFormat="1">
      <c r="A437" s="209" t="s">
        <v>819</v>
      </c>
      <c r="B437" s="241" t="s">
        <v>415</v>
      </c>
      <c r="C437" s="193">
        <f t="shared" si="74"/>
        <v>757681</v>
      </c>
      <c r="D437" s="193"/>
      <c r="E437" s="193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>
        <v>692</v>
      </c>
      <c r="R437" s="193">
        <v>757681</v>
      </c>
      <c r="S437" s="193"/>
      <c r="T437" s="193"/>
      <c r="U437" s="193"/>
      <c r="V437" s="193"/>
      <c r="W437" s="193"/>
      <c r="X437" s="193"/>
      <c r="Y437" s="193"/>
      <c r="Z437" s="193"/>
      <c r="AA437" s="193"/>
      <c r="AB437" s="193"/>
      <c r="AC437" s="212"/>
      <c r="AD437" s="193"/>
      <c r="AE437" s="193"/>
      <c r="AF437" s="231"/>
    </row>
    <row r="438" spans="1:32" s="232" customFormat="1">
      <c r="A438" s="209" t="s">
        <v>820</v>
      </c>
      <c r="B438" s="241" t="s">
        <v>416</v>
      </c>
      <c r="C438" s="193">
        <f t="shared" si="74"/>
        <v>577959</v>
      </c>
      <c r="D438" s="193"/>
      <c r="E438" s="193"/>
      <c r="F438" s="193"/>
      <c r="G438" s="193"/>
      <c r="H438" s="193"/>
      <c r="I438" s="193"/>
      <c r="J438" s="193"/>
      <c r="K438" s="193"/>
      <c r="L438" s="193"/>
      <c r="M438" s="193">
        <v>608.70000000000005</v>
      </c>
      <c r="N438" s="193">
        <v>577959</v>
      </c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B438" s="193"/>
      <c r="AC438" s="212"/>
      <c r="AD438" s="193"/>
      <c r="AE438" s="193"/>
      <c r="AF438" s="231"/>
    </row>
    <row r="439" spans="1:32" s="232" customFormat="1">
      <c r="A439" s="209" t="s">
        <v>821</v>
      </c>
      <c r="B439" s="241" t="s">
        <v>417</v>
      </c>
      <c r="C439" s="193">
        <f t="shared" si="74"/>
        <v>795876</v>
      </c>
      <c r="D439" s="193"/>
      <c r="E439" s="193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>
        <v>752.8</v>
      </c>
      <c r="R439" s="193">
        <v>795876</v>
      </c>
      <c r="S439" s="193"/>
      <c r="T439" s="193"/>
      <c r="U439" s="193"/>
      <c r="V439" s="193"/>
      <c r="W439" s="193"/>
      <c r="X439" s="193"/>
      <c r="Y439" s="193"/>
      <c r="Z439" s="193"/>
      <c r="AA439" s="193"/>
      <c r="AB439" s="193"/>
      <c r="AC439" s="212"/>
      <c r="AD439" s="193"/>
      <c r="AE439" s="193"/>
      <c r="AF439" s="231"/>
    </row>
    <row r="440" spans="1:32" s="232" customFormat="1">
      <c r="A440" s="213" t="s">
        <v>822</v>
      </c>
      <c r="B440" s="243" t="s">
        <v>418</v>
      </c>
      <c r="C440" s="193">
        <f t="shared" si="74"/>
        <v>771550</v>
      </c>
      <c r="D440" s="215">
        <f t="shared" si="53"/>
        <v>771550</v>
      </c>
      <c r="E440" s="215">
        <v>175024</v>
      </c>
      <c r="F440" s="215"/>
      <c r="G440" s="325">
        <v>128058</v>
      </c>
      <c r="H440" s="215">
        <v>468468</v>
      </c>
      <c r="I440" s="215"/>
      <c r="J440" s="215"/>
      <c r="K440" s="215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7"/>
      <c r="AD440" s="215"/>
      <c r="AE440" s="215"/>
      <c r="AF440" s="231"/>
    </row>
    <row r="441" spans="1:32" s="234" customFormat="1">
      <c r="A441" s="765" t="s">
        <v>55</v>
      </c>
      <c r="B441" s="765"/>
      <c r="C441" s="218">
        <f>SUM(C434:C440)</f>
        <v>4952312</v>
      </c>
      <c r="D441" s="218">
        <f t="shared" ref="D441:T441" si="75">SUM(D434:D440)</f>
        <v>771550</v>
      </c>
      <c r="E441" s="218">
        <f t="shared" si="75"/>
        <v>175024</v>
      </c>
      <c r="F441" s="218"/>
      <c r="G441" s="218">
        <f t="shared" si="75"/>
        <v>128058</v>
      </c>
      <c r="H441" s="218">
        <f t="shared" si="75"/>
        <v>468468</v>
      </c>
      <c r="I441" s="218"/>
      <c r="J441" s="218"/>
      <c r="K441" s="218"/>
      <c r="L441" s="218"/>
      <c r="M441" s="218">
        <f t="shared" si="75"/>
        <v>1557.4</v>
      </c>
      <c r="N441" s="218">
        <f t="shared" si="75"/>
        <v>1606831</v>
      </c>
      <c r="O441" s="218"/>
      <c r="P441" s="218"/>
      <c r="Q441" s="218">
        <f t="shared" si="75"/>
        <v>2429.1999999999998</v>
      </c>
      <c r="R441" s="218">
        <f t="shared" si="75"/>
        <v>2496141</v>
      </c>
      <c r="S441" s="218">
        <f t="shared" si="75"/>
        <v>68.2</v>
      </c>
      <c r="T441" s="218">
        <f t="shared" si="75"/>
        <v>77790</v>
      </c>
      <c r="U441" s="218"/>
      <c r="V441" s="218"/>
      <c r="W441" s="218"/>
      <c r="X441" s="218"/>
      <c r="Y441" s="218"/>
      <c r="Z441" s="218"/>
      <c r="AA441" s="218"/>
      <c r="AB441" s="218"/>
      <c r="AC441" s="219"/>
      <c r="AD441" s="218"/>
      <c r="AE441" s="218"/>
      <c r="AF441" s="233"/>
    </row>
    <row r="442" spans="1:32" s="73" customFormat="1">
      <c r="A442" s="766" t="s">
        <v>56</v>
      </c>
      <c r="B442" s="767"/>
      <c r="C442" s="170"/>
      <c r="D442" s="170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65"/>
      <c r="AD442" s="170"/>
      <c r="AE442" s="171"/>
      <c r="AF442" s="187"/>
    </row>
    <row r="443" spans="1:32">
      <c r="A443" s="124" t="s">
        <v>823</v>
      </c>
      <c r="B443" s="137" t="s">
        <v>419</v>
      </c>
      <c r="C443" s="49">
        <f t="shared" ref="C443:C447" si="76">D443+L443+N443+P443+R443+T443+V443+AC443</f>
        <v>825813</v>
      </c>
      <c r="D443" s="87"/>
      <c r="E443" s="87"/>
      <c r="F443" s="87"/>
      <c r="G443" s="87"/>
      <c r="H443" s="87"/>
      <c r="I443" s="87"/>
      <c r="J443" s="87"/>
      <c r="K443" s="87"/>
      <c r="L443" s="87"/>
      <c r="M443" s="87">
        <v>625</v>
      </c>
      <c r="N443" s="87">
        <v>825813</v>
      </c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6"/>
      <c r="AD443" s="87"/>
      <c r="AE443" s="87"/>
      <c r="AF443" s="186"/>
    </row>
    <row r="444" spans="1:32">
      <c r="A444" s="48" t="s">
        <v>824</v>
      </c>
      <c r="B444" s="59" t="s">
        <v>420</v>
      </c>
      <c r="C444" s="49">
        <f t="shared" si="76"/>
        <v>683800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>
        <v>576.08000000000004</v>
      </c>
      <c r="N444" s="49">
        <v>683800</v>
      </c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56"/>
      <c r="AD444" s="49"/>
      <c r="AE444" s="49"/>
      <c r="AF444" s="186"/>
    </row>
    <row r="445" spans="1:32">
      <c r="A445" s="48" t="s">
        <v>825</v>
      </c>
      <c r="B445" s="59" t="s">
        <v>421</v>
      </c>
      <c r="C445" s="49">
        <f t="shared" si="76"/>
        <v>996480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>
        <v>738</v>
      </c>
      <c r="N445" s="49">
        <v>996480</v>
      </c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56"/>
      <c r="AD445" s="49"/>
      <c r="AE445" s="49"/>
      <c r="AF445" s="186"/>
    </row>
    <row r="446" spans="1:32">
      <c r="A446" s="48" t="s">
        <v>826</v>
      </c>
      <c r="B446" s="59" t="s">
        <v>422</v>
      </c>
      <c r="C446" s="49">
        <f t="shared" si="76"/>
        <v>650884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>
        <v>606.96</v>
      </c>
      <c r="R446" s="49">
        <v>650884</v>
      </c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56"/>
      <c r="AD446" s="49"/>
      <c r="AE446" s="49"/>
      <c r="AF446" s="186"/>
    </row>
    <row r="447" spans="1:32">
      <c r="A447" s="96" t="s">
        <v>827</v>
      </c>
      <c r="B447" s="111" t="s">
        <v>423</v>
      </c>
      <c r="C447" s="49">
        <f t="shared" si="76"/>
        <v>349221</v>
      </c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>
        <v>346</v>
      </c>
      <c r="R447" s="291">
        <v>349221</v>
      </c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9"/>
      <c r="AD447" s="98"/>
      <c r="AE447" s="98"/>
      <c r="AF447" s="186"/>
    </row>
    <row r="448" spans="1:32" s="73" customFormat="1">
      <c r="A448" s="761" t="s">
        <v>96</v>
      </c>
      <c r="B448" s="761"/>
      <c r="C448" s="50">
        <f>SUM(C443:C447)</f>
        <v>3506198</v>
      </c>
      <c r="D448" s="50"/>
      <c r="E448" s="50"/>
      <c r="F448" s="50"/>
      <c r="G448" s="50"/>
      <c r="H448" s="50"/>
      <c r="I448" s="50"/>
      <c r="J448" s="50"/>
      <c r="K448" s="50"/>
      <c r="L448" s="50"/>
      <c r="M448" s="50">
        <f t="shared" ref="M448:R448" si="77">SUM(M443:M447)</f>
        <v>1939.08</v>
      </c>
      <c r="N448" s="50">
        <f t="shared" si="77"/>
        <v>2506093</v>
      </c>
      <c r="O448" s="50"/>
      <c r="P448" s="50"/>
      <c r="Q448" s="50">
        <f t="shared" si="77"/>
        <v>952.96</v>
      </c>
      <c r="R448" s="50">
        <f t="shared" si="77"/>
        <v>1000105</v>
      </c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93"/>
      <c r="AD448" s="50"/>
      <c r="AE448" s="50"/>
      <c r="AF448" s="187"/>
    </row>
    <row r="449" spans="1:32" s="234" customFormat="1">
      <c r="A449" s="763" t="s">
        <v>57</v>
      </c>
      <c r="B449" s="764"/>
      <c r="C449" s="237"/>
      <c r="D449" s="237"/>
      <c r="E449" s="237"/>
      <c r="F449" s="237"/>
      <c r="G449" s="237"/>
      <c r="H449" s="237"/>
      <c r="I449" s="237"/>
      <c r="J449" s="237"/>
      <c r="K449" s="237"/>
      <c r="L449" s="237"/>
      <c r="M449" s="237"/>
      <c r="N449" s="237"/>
      <c r="O449" s="237"/>
      <c r="P449" s="237"/>
      <c r="Q449" s="237"/>
      <c r="R449" s="237"/>
      <c r="S449" s="237"/>
      <c r="T449" s="237"/>
      <c r="U449" s="237"/>
      <c r="V449" s="237"/>
      <c r="W449" s="237"/>
      <c r="X449" s="237"/>
      <c r="Y449" s="237"/>
      <c r="Z449" s="237"/>
      <c r="AA449" s="237"/>
      <c r="AB449" s="237"/>
      <c r="AC449" s="201"/>
      <c r="AD449" s="237"/>
      <c r="AE449" s="238"/>
      <c r="AF449" s="233"/>
    </row>
    <row r="450" spans="1:32" s="234" customFormat="1">
      <c r="A450" s="297"/>
      <c r="B450" s="296" t="s">
        <v>1000</v>
      </c>
      <c r="C450" s="207">
        <f t="shared" ref="C450:C461" si="78">D450+L450+N450+P450+R450+T450+V450+AC450</f>
        <v>146827</v>
      </c>
      <c r="D450" s="215">
        <f t="shared" ref="D450:D461" si="79">SUM(E450:J450)</f>
        <v>146827</v>
      </c>
      <c r="E450" s="279">
        <v>146827</v>
      </c>
      <c r="F450" s="215"/>
      <c r="G450" s="215"/>
      <c r="H450" s="215"/>
      <c r="I450" s="215"/>
      <c r="J450" s="215"/>
      <c r="K450" s="215"/>
      <c r="L450" s="215"/>
      <c r="M450" s="215"/>
      <c r="N450" s="215"/>
      <c r="O450" s="215"/>
      <c r="P450" s="215"/>
      <c r="Q450" s="215"/>
      <c r="R450" s="215"/>
      <c r="S450" s="215"/>
      <c r="T450" s="215"/>
      <c r="U450" s="215"/>
      <c r="V450" s="215"/>
      <c r="W450" s="215"/>
      <c r="X450" s="215"/>
      <c r="Y450" s="215"/>
      <c r="Z450" s="215"/>
      <c r="AA450" s="215"/>
      <c r="AB450" s="215"/>
      <c r="AC450" s="215"/>
      <c r="AD450" s="215"/>
      <c r="AE450" s="215"/>
      <c r="AF450" s="233"/>
    </row>
    <row r="451" spans="1:32" s="234" customFormat="1">
      <c r="A451" s="297"/>
      <c r="B451" s="296" t="s">
        <v>1001</v>
      </c>
      <c r="C451" s="207">
        <f t="shared" si="78"/>
        <v>144811</v>
      </c>
      <c r="D451" s="215">
        <f t="shared" si="79"/>
        <v>144811</v>
      </c>
      <c r="E451" s="279">
        <v>144811</v>
      </c>
      <c r="F451" s="215"/>
      <c r="G451" s="215"/>
      <c r="H451" s="215"/>
      <c r="I451" s="215"/>
      <c r="J451" s="215"/>
      <c r="K451" s="215"/>
      <c r="L451" s="215"/>
      <c r="M451" s="215"/>
      <c r="N451" s="215"/>
      <c r="O451" s="215"/>
      <c r="P451" s="215"/>
      <c r="Q451" s="215"/>
      <c r="R451" s="215"/>
      <c r="S451" s="215"/>
      <c r="T451" s="215"/>
      <c r="U451" s="215"/>
      <c r="V451" s="215"/>
      <c r="W451" s="215"/>
      <c r="X451" s="215"/>
      <c r="Y451" s="215"/>
      <c r="Z451" s="215"/>
      <c r="AA451" s="215"/>
      <c r="AB451" s="215"/>
      <c r="AC451" s="215"/>
      <c r="AD451" s="215"/>
      <c r="AE451" s="215"/>
      <c r="AF451" s="233"/>
    </row>
    <row r="452" spans="1:32" s="234" customFormat="1">
      <c r="A452" s="297"/>
      <c r="B452" s="296" t="s">
        <v>1002</v>
      </c>
      <c r="C452" s="207">
        <f t="shared" si="78"/>
        <v>291021</v>
      </c>
      <c r="D452" s="215">
        <f t="shared" si="79"/>
        <v>291021</v>
      </c>
      <c r="E452" s="279">
        <v>291021</v>
      </c>
      <c r="F452" s="215"/>
      <c r="G452" s="215"/>
      <c r="H452" s="215"/>
      <c r="I452" s="215"/>
      <c r="J452" s="215"/>
      <c r="K452" s="215"/>
      <c r="L452" s="215"/>
      <c r="M452" s="215"/>
      <c r="N452" s="215"/>
      <c r="O452" s="215"/>
      <c r="P452" s="215"/>
      <c r="Q452" s="215"/>
      <c r="R452" s="215"/>
      <c r="S452" s="215"/>
      <c r="T452" s="215"/>
      <c r="U452" s="215"/>
      <c r="V452" s="215"/>
      <c r="W452" s="215"/>
      <c r="X452" s="215"/>
      <c r="Y452" s="215"/>
      <c r="Z452" s="215"/>
      <c r="AA452" s="215"/>
      <c r="AB452" s="215"/>
      <c r="AC452" s="215"/>
      <c r="AD452" s="215"/>
      <c r="AE452" s="215"/>
      <c r="AF452" s="233"/>
    </row>
    <row r="453" spans="1:32" s="234" customFormat="1">
      <c r="A453" s="297"/>
      <c r="B453" s="296" t="s">
        <v>1003</v>
      </c>
      <c r="C453" s="207">
        <f t="shared" si="78"/>
        <v>263200</v>
      </c>
      <c r="D453" s="215">
        <f t="shared" si="79"/>
        <v>263200</v>
      </c>
      <c r="E453" s="279">
        <v>263200</v>
      </c>
      <c r="F453" s="215"/>
      <c r="G453" s="215"/>
      <c r="H453" s="215"/>
      <c r="I453" s="215"/>
      <c r="J453" s="215"/>
      <c r="K453" s="215"/>
      <c r="L453" s="215"/>
      <c r="M453" s="215"/>
      <c r="N453" s="215"/>
      <c r="O453" s="215"/>
      <c r="P453" s="215"/>
      <c r="Q453" s="215"/>
      <c r="R453" s="215"/>
      <c r="S453" s="215"/>
      <c r="T453" s="215"/>
      <c r="U453" s="215"/>
      <c r="V453" s="215"/>
      <c r="W453" s="215"/>
      <c r="X453" s="215"/>
      <c r="Y453" s="215"/>
      <c r="Z453" s="215"/>
      <c r="AA453" s="215"/>
      <c r="AB453" s="215"/>
      <c r="AC453" s="215"/>
      <c r="AD453" s="215"/>
      <c r="AE453" s="215"/>
      <c r="AF453" s="233"/>
    </row>
    <row r="454" spans="1:32" s="234" customFormat="1">
      <c r="A454" s="297"/>
      <c r="B454" s="296" t="s">
        <v>1004</v>
      </c>
      <c r="C454" s="207">
        <f t="shared" si="78"/>
        <v>272501</v>
      </c>
      <c r="D454" s="215">
        <f t="shared" si="79"/>
        <v>272501</v>
      </c>
      <c r="E454" s="279">
        <v>272501</v>
      </c>
      <c r="F454" s="215"/>
      <c r="G454" s="215"/>
      <c r="H454" s="215"/>
      <c r="I454" s="215"/>
      <c r="J454" s="215"/>
      <c r="K454" s="215"/>
      <c r="L454" s="215"/>
      <c r="M454" s="215"/>
      <c r="N454" s="215"/>
      <c r="O454" s="215"/>
      <c r="P454" s="215"/>
      <c r="Q454" s="215"/>
      <c r="R454" s="215"/>
      <c r="S454" s="215"/>
      <c r="T454" s="215"/>
      <c r="U454" s="215"/>
      <c r="V454" s="215"/>
      <c r="W454" s="215"/>
      <c r="X454" s="215"/>
      <c r="Y454" s="215"/>
      <c r="Z454" s="215"/>
      <c r="AA454" s="215"/>
      <c r="AB454" s="215"/>
      <c r="AC454" s="215"/>
      <c r="AD454" s="215"/>
      <c r="AE454" s="215"/>
      <c r="AF454" s="233"/>
    </row>
    <row r="455" spans="1:32" s="234" customFormat="1">
      <c r="A455" s="297"/>
      <c r="B455" s="296" t="s">
        <v>1005</v>
      </c>
      <c r="C455" s="207">
        <f t="shared" ref="C455" si="80">D455+L455+N455+P455+R455+T455+V455+AC455</f>
        <v>188440</v>
      </c>
      <c r="D455" s="215">
        <f t="shared" ref="D455" si="81">SUM(E455:J455)</f>
        <v>188440</v>
      </c>
      <c r="E455" s="279">
        <v>188440</v>
      </c>
      <c r="F455" s="215"/>
      <c r="G455" s="215"/>
      <c r="H455" s="215"/>
      <c r="I455" s="215"/>
      <c r="J455" s="215"/>
      <c r="K455" s="215"/>
      <c r="L455" s="215"/>
      <c r="M455" s="215"/>
      <c r="N455" s="215"/>
      <c r="O455" s="215"/>
      <c r="P455" s="215"/>
      <c r="Q455" s="215"/>
      <c r="R455" s="215"/>
      <c r="S455" s="215"/>
      <c r="T455" s="215"/>
      <c r="U455" s="215"/>
      <c r="V455" s="215"/>
      <c r="W455" s="215"/>
      <c r="X455" s="215"/>
      <c r="Y455" s="215"/>
      <c r="Z455" s="215"/>
      <c r="AA455" s="215"/>
      <c r="AB455" s="215"/>
      <c r="AC455" s="215"/>
      <c r="AD455" s="215"/>
      <c r="AE455" s="215"/>
      <c r="AF455" s="233"/>
    </row>
    <row r="456" spans="1:32" s="234" customFormat="1">
      <c r="A456" s="297"/>
      <c r="B456" s="296" t="s">
        <v>1006</v>
      </c>
      <c r="C456" s="207">
        <f t="shared" si="78"/>
        <v>235937</v>
      </c>
      <c r="D456" s="215">
        <f t="shared" si="79"/>
        <v>235937</v>
      </c>
      <c r="E456" s="279">
        <v>235937</v>
      </c>
      <c r="F456" s="215"/>
      <c r="G456" s="215"/>
      <c r="H456" s="215"/>
      <c r="I456" s="215"/>
      <c r="J456" s="215"/>
      <c r="K456" s="215"/>
      <c r="L456" s="215"/>
      <c r="M456" s="215"/>
      <c r="N456" s="215"/>
      <c r="O456" s="215"/>
      <c r="P456" s="215"/>
      <c r="Q456" s="215"/>
      <c r="R456" s="215"/>
      <c r="S456" s="215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215"/>
      <c r="AD456" s="215"/>
      <c r="AE456" s="215"/>
      <c r="AF456" s="233"/>
    </row>
    <row r="457" spans="1:32" s="234" customFormat="1">
      <c r="A457" s="297"/>
      <c r="B457" s="296" t="s">
        <v>1007</v>
      </c>
      <c r="C457" s="207">
        <f t="shared" si="78"/>
        <v>221296</v>
      </c>
      <c r="D457" s="215">
        <f t="shared" si="79"/>
        <v>221296</v>
      </c>
      <c r="E457" s="279">
        <v>221296</v>
      </c>
      <c r="F457" s="215"/>
      <c r="G457" s="215"/>
      <c r="H457" s="215"/>
      <c r="I457" s="215"/>
      <c r="J457" s="215"/>
      <c r="K457" s="215"/>
      <c r="L457" s="215"/>
      <c r="M457" s="215"/>
      <c r="N457" s="215"/>
      <c r="O457" s="215"/>
      <c r="P457" s="215"/>
      <c r="Q457" s="215"/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215"/>
      <c r="AE457" s="215"/>
      <c r="AF457" s="233"/>
    </row>
    <row r="458" spans="1:32" s="234" customFormat="1">
      <c r="A458" s="297"/>
      <c r="B458" s="296" t="s">
        <v>1008</v>
      </c>
      <c r="C458" s="207">
        <f t="shared" si="78"/>
        <v>321200</v>
      </c>
      <c r="D458" s="215">
        <f t="shared" si="79"/>
        <v>321200</v>
      </c>
      <c r="E458" s="279">
        <v>321200</v>
      </c>
      <c r="F458" s="215"/>
      <c r="G458" s="215"/>
      <c r="H458" s="215"/>
      <c r="I458" s="215"/>
      <c r="J458" s="215"/>
      <c r="K458" s="215"/>
      <c r="L458" s="215"/>
      <c r="M458" s="215"/>
      <c r="N458" s="215"/>
      <c r="O458" s="215"/>
      <c r="P458" s="215"/>
      <c r="Q458" s="215"/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215"/>
      <c r="AE458" s="215"/>
      <c r="AF458" s="233"/>
    </row>
    <row r="459" spans="1:32" s="234" customFormat="1">
      <c r="A459" s="297"/>
      <c r="B459" s="296" t="s">
        <v>1009</v>
      </c>
      <c r="C459" s="207">
        <f t="shared" si="78"/>
        <v>323457</v>
      </c>
      <c r="D459" s="215">
        <f t="shared" si="79"/>
        <v>323457</v>
      </c>
      <c r="E459" s="279">
        <v>323457</v>
      </c>
      <c r="F459" s="215"/>
      <c r="G459" s="215"/>
      <c r="H459" s="215"/>
      <c r="I459" s="215"/>
      <c r="J459" s="215"/>
      <c r="K459" s="215"/>
      <c r="L459" s="215"/>
      <c r="M459" s="215"/>
      <c r="N459" s="215"/>
      <c r="O459" s="215"/>
      <c r="P459" s="215"/>
      <c r="Q459" s="215"/>
      <c r="R459" s="215"/>
      <c r="S459" s="215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215"/>
      <c r="AD459" s="215"/>
      <c r="AE459" s="215"/>
      <c r="AF459" s="233"/>
    </row>
    <row r="460" spans="1:32" s="234" customFormat="1">
      <c r="A460" s="297"/>
      <c r="B460" s="296" t="s">
        <v>1010</v>
      </c>
      <c r="C460" s="207">
        <f t="shared" si="78"/>
        <v>319693</v>
      </c>
      <c r="D460" s="193">
        <f t="shared" si="79"/>
        <v>319693</v>
      </c>
      <c r="E460" s="279">
        <v>319693</v>
      </c>
      <c r="F460" s="215"/>
      <c r="G460" s="215"/>
      <c r="H460" s="215"/>
      <c r="I460" s="215"/>
      <c r="J460" s="215"/>
      <c r="K460" s="215"/>
      <c r="L460" s="215"/>
      <c r="M460" s="215"/>
      <c r="N460" s="215"/>
      <c r="O460" s="215"/>
      <c r="P460" s="215"/>
      <c r="Q460" s="215"/>
      <c r="R460" s="215"/>
      <c r="S460" s="215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215"/>
      <c r="AD460" s="215"/>
      <c r="AE460" s="215"/>
      <c r="AF460" s="233"/>
    </row>
    <row r="461" spans="1:32" s="234" customFormat="1">
      <c r="A461" s="297"/>
      <c r="B461" s="296" t="s">
        <v>1011</v>
      </c>
      <c r="C461" s="193">
        <f t="shared" si="78"/>
        <v>214506</v>
      </c>
      <c r="D461" s="193">
        <f t="shared" si="79"/>
        <v>214506</v>
      </c>
      <c r="E461" s="278">
        <v>214506</v>
      </c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233"/>
    </row>
    <row r="462" spans="1:32" s="232" customFormat="1">
      <c r="A462" s="264" t="s">
        <v>828</v>
      </c>
      <c r="B462" s="230" t="s">
        <v>467</v>
      </c>
      <c r="C462" s="193">
        <f t="shared" ref="C462" si="82">D462+L462+N462+P462+R462+T462+V462+AC462</f>
        <v>930000</v>
      </c>
      <c r="D462" s="193"/>
      <c r="E462" s="193"/>
      <c r="F462" s="193"/>
      <c r="G462" s="193"/>
      <c r="H462" s="193"/>
      <c r="I462" s="193"/>
      <c r="J462" s="193"/>
      <c r="K462" s="193"/>
      <c r="L462" s="193"/>
      <c r="M462" s="193">
        <v>345</v>
      </c>
      <c r="N462" s="193">
        <v>930000</v>
      </c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212"/>
      <c r="AD462" s="193"/>
      <c r="AE462" s="193"/>
      <c r="AF462" s="231"/>
    </row>
    <row r="463" spans="1:32" s="234" customFormat="1">
      <c r="A463" s="765" t="s">
        <v>97</v>
      </c>
      <c r="B463" s="765"/>
      <c r="C463" s="218">
        <f>SUM(C450:C462)</f>
        <v>3872889</v>
      </c>
      <c r="D463" s="218">
        <f t="shared" ref="D463:E463" si="83">SUM(D450:D462)</f>
        <v>2942889</v>
      </c>
      <c r="E463" s="218">
        <f t="shared" si="83"/>
        <v>2942889</v>
      </c>
      <c r="F463" s="218"/>
      <c r="G463" s="218"/>
      <c r="H463" s="218"/>
      <c r="I463" s="218"/>
      <c r="J463" s="218"/>
      <c r="K463" s="218"/>
      <c r="L463" s="218"/>
      <c r="M463" s="218">
        <f t="shared" ref="M463:N463" si="84">M462</f>
        <v>345</v>
      </c>
      <c r="N463" s="218">
        <f t="shared" si="84"/>
        <v>930000</v>
      </c>
      <c r="O463" s="218"/>
      <c r="P463" s="218"/>
      <c r="Q463" s="218"/>
      <c r="R463" s="218"/>
      <c r="S463" s="218"/>
      <c r="T463" s="218"/>
      <c r="U463" s="218"/>
      <c r="V463" s="218"/>
      <c r="W463" s="218"/>
      <c r="X463" s="218"/>
      <c r="Y463" s="218"/>
      <c r="Z463" s="218"/>
      <c r="AA463" s="218"/>
      <c r="AB463" s="218"/>
      <c r="AC463" s="219"/>
      <c r="AD463" s="218"/>
      <c r="AE463" s="218"/>
      <c r="AF463" s="233"/>
    </row>
    <row r="464" spans="1:32" s="73" customFormat="1">
      <c r="A464" s="766" t="s">
        <v>58</v>
      </c>
      <c r="B464" s="767"/>
      <c r="C464" s="170"/>
      <c r="D464" s="170"/>
      <c r="E464" s="170"/>
      <c r="F464" s="170"/>
      <c r="G464" s="170"/>
      <c r="H464" s="170"/>
      <c r="I464" s="170"/>
      <c r="J464" s="170"/>
      <c r="K464" s="170"/>
      <c r="L464" s="170"/>
      <c r="M464" s="179"/>
      <c r="N464" s="179"/>
      <c r="O464" s="179"/>
      <c r="P464" s="179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65"/>
      <c r="AD464" s="170"/>
      <c r="AE464" s="171"/>
      <c r="AF464" s="187"/>
    </row>
    <row r="465" spans="1:32">
      <c r="A465" s="124" t="s">
        <v>829</v>
      </c>
      <c r="B465" s="137" t="s">
        <v>424</v>
      </c>
      <c r="C465" s="191">
        <f t="shared" ref="C465:C466" si="85">D465+L465+N465+P465+R465+T465+V465+AC465</f>
        <v>1102570</v>
      </c>
      <c r="D465" s="98">
        <f t="shared" ref="D465:D504" si="86">SUM(E465:J465)</f>
        <v>236297</v>
      </c>
      <c r="E465" s="295">
        <v>236297</v>
      </c>
      <c r="F465" s="87"/>
      <c r="G465" s="87"/>
      <c r="H465" s="87"/>
      <c r="I465" s="87"/>
      <c r="J465" s="87"/>
      <c r="K465" s="87"/>
      <c r="L465" s="87"/>
      <c r="M465" s="136">
        <v>372</v>
      </c>
      <c r="N465" s="317">
        <v>866273</v>
      </c>
      <c r="O465" s="136"/>
      <c r="P465" s="136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6"/>
      <c r="AD465" s="87"/>
      <c r="AE465" s="87"/>
      <c r="AF465" s="186"/>
    </row>
    <row r="466" spans="1:32">
      <c r="A466" s="96" t="s">
        <v>830</v>
      </c>
      <c r="B466" s="111" t="s">
        <v>425</v>
      </c>
      <c r="C466" s="49">
        <f t="shared" si="85"/>
        <v>1401960</v>
      </c>
      <c r="D466" s="98">
        <f t="shared" si="86"/>
        <v>409960</v>
      </c>
      <c r="E466" s="337">
        <v>409960</v>
      </c>
      <c r="F466" s="98"/>
      <c r="G466" s="98"/>
      <c r="H466" s="98"/>
      <c r="I466" s="98"/>
      <c r="J466" s="98"/>
      <c r="K466" s="98"/>
      <c r="L466" s="98"/>
      <c r="M466" s="120">
        <v>720</v>
      </c>
      <c r="N466" s="338">
        <v>992000</v>
      </c>
      <c r="O466" s="120"/>
      <c r="P466" s="120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9"/>
      <c r="AD466" s="98"/>
      <c r="AE466" s="98"/>
      <c r="AF466" s="186"/>
    </row>
    <row r="467" spans="1:32" s="73" customFormat="1">
      <c r="A467" s="761" t="s">
        <v>98</v>
      </c>
      <c r="B467" s="761"/>
      <c r="C467" s="50">
        <f>SUM(C465:C466)</f>
        <v>2504530</v>
      </c>
      <c r="D467" s="50">
        <f t="shared" ref="D467:N467" si="87">SUM(D465:D466)</f>
        <v>646257</v>
      </c>
      <c r="E467" s="50">
        <f t="shared" si="87"/>
        <v>646257</v>
      </c>
      <c r="F467" s="50"/>
      <c r="G467" s="50"/>
      <c r="H467" s="50"/>
      <c r="I467" s="50"/>
      <c r="J467" s="50"/>
      <c r="K467" s="50"/>
      <c r="L467" s="50"/>
      <c r="M467" s="50">
        <f t="shared" si="87"/>
        <v>1092</v>
      </c>
      <c r="N467" s="50">
        <f t="shared" si="87"/>
        <v>1858273</v>
      </c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93"/>
      <c r="AD467" s="50"/>
      <c r="AE467" s="50"/>
      <c r="AF467" s="187"/>
    </row>
    <row r="468" spans="1:32" s="234" customFormat="1">
      <c r="A468" s="763" t="s">
        <v>59</v>
      </c>
      <c r="B468" s="764"/>
      <c r="C468" s="237"/>
      <c r="D468" s="237"/>
      <c r="E468" s="237"/>
      <c r="F468" s="237"/>
      <c r="G468" s="237"/>
      <c r="H468" s="237"/>
      <c r="I468" s="237"/>
      <c r="J468" s="237"/>
      <c r="K468" s="237"/>
      <c r="L468" s="237"/>
      <c r="M468" s="237"/>
      <c r="N468" s="237"/>
      <c r="O468" s="237"/>
      <c r="P468" s="237"/>
      <c r="Q468" s="237"/>
      <c r="R468" s="237"/>
      <c r="S468" s="237"/>
      <c r="T468" s="237"/>
      <c r="U468" s="237"/>
      <c r="V468" s="237"/>
      <c r="W468" s="237"/>
      <c r="X468" s="237"/>
      <c r="Y468" s="237"/>
      <c r="Z468" s="237"/>
      <c r="AA468" s="237"/>
      <c r="AB468" s="237"/>
      <c r="AC468" s="201"/>
      <c r="AD468" s="237"/>
      <c r="AE468" s="238"/>
      <c r="AF468" s="233"/>
    </row>
    <row r="469" spans="1:32" s="232" customFormat="1">
      <c r="A469" s="205" t="s">
        <v>831</v>
      </c>
      <c r="B469" s="259" t="s">
        <v>426</v>
      </c>
      <c r="C469" s="193">
        <f t="shared" ref="C469:C478" si="88">D469+L469+N469+P469+R469+T469+V469+AC469</f>
        <v>37883</v>
      </c>
      <c r="D469" s="207">
        <f t="shared" si="86"/>
        <v>37883</v>
      </c>
      <c r="E469" s="207">
        <v>37883</v>
      </c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207"/>
      <c r="Z469" s="207"/>
      <c r="AA469" s="207"/>
      <c r="AB469" s="207"/>
      <c r="AC469" s="208"/>
      <c r="AD469" s="207"/>
      <c r="AE469" s="207"/>
      <c r="AF469" s="231"/>
    </row>
    <row r="470" spans="1:32" s="232" customFormat="1">
      <c r="A470" s="209" t="s">
        <v>832</v>
      </c>
      <c r="B470" s="260" t="s">
        <v>427</v>
      </c>
      <c r="C470" s="193">
        <f t="shared" si="88"/>
        <v>37883</v>
      </c>
      <c r="D470" s="193">
        <f t="shared" si="86"/>
        <v>37883</v>
      </c>
      <c r="E470" s="193">
        <v>37883</v>
      </c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212"/>
      <c r="AD470" s="193"/>
      <c r="AE470" s="193"/>
      <c r="AF470" s="231"/>
    </row>
    <row r="471" spans="1:32" s="232" customFormat="1">
      <c r="A471" s="209" t="s">
        <v>833</v>
      </c>
      <c r="B471" s="260" t="s">
        <v>428</v>
      </c>
      <c r="C471" s="193">
        <f t="shared" si="88"/>
        <v>37883</v>
      </c>
      <c r="D471" s="193">
        <f t="shared" si="86"/>
        <v>37883</v>
      </c>
      <c r="E471" s="193">
        <v>37883</v>
      </c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B471" s="193"/>
      <c r="AC471" s="212"/>
      <c r="AD471" s="193"/>
      <c r="AE471" s="193"/>
      <c r="AF471" s="231"/>
    </row>
    <row r="472" spans="1:32" s="232" customFormat="1">
      <c r="A472" s="209" t="s">
        <v>834</v>
      </c>
      <c r="B472" s="260" t="s">
        <v>429</v>
      </c>
      <c r="C472" s="193">
        <f t="shared" si="88"/>
        <v>37883</v>
      </c>
      <c r="D472" s="193">
        <f t="shared" si="86"/>
        <v>37883</v>
      </c>
      <c r="E472" s="193">
        <v>37883</v>
      </c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212"/>
      <c r="AD472" s="193"/>
      <c r="AE472" s="193"/>
      <c r="AF472" s="231"/>
    </row>
    <row r="473" spans="1:32" s="232" customFormat="1">
      <c r="A473" s="209" t="s">
        <v>835</v>
      </c>
      <c r="B473" s="260" t="s">
        <v>430</v>
      </c>
      <c r="C473" s="193">
        <f t="shared" si="88"/>
        <v>799601</v>
      </c>
      <c r="D473" s="193">
        <f t="shared" si="86"/>
        <v>799601</v>
      </c>
      <c r="E473" s="193">
        <v>52186</v>
      </c>
      <c r="F473" s="193"/>
      <c r="G473" s="193">
        <v>155884</v>
      </c>
      <c r="H473" s="193">
        <v>372000</v>
      </c>
      <c r="I473" s="193">
        <v>219531</v>
      </c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B473" s="193"/>
      <c r="AC473" s="212"/>
      <c r="AD473" s="193"/>
      <c r="AE473" s="193"/>
      <c r="AF473" s="231"/>
    </row>
    <row r="474" spans="1:32" s="232" customFormat="1">
      <c r="A474" s="209" t="s">
        <v>836</v>
      </c>
      <c r="B474" s="260" t="s">
        <v>431</v>
      </c>
      <c r="C474" s="193">
        <f t="shared" si="88"/>
        <v>37883</v>
      </c>
      <c r="D474" s="193">
        <f t="shared" si="86"/>
        <v>37883</v>
      </c>
      <c r="E474" s="193">
        <v>37883</v>
      </c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B474" s="193"/>
      <c r="AC474" s="212"/>
      <c r="AD474" s="193"/>
      <c r="AE474" s="193"/>
      <c r="AF474" s="231"/>
    </row>
    <row r="475" spans="1:32" s="232" customFormat="1">
      <c r="A475" s="209" t="s">
        <v>837</v>
      </c>
      <c r="B475" s="260" t="s">
        <v>432</v>
      </c>
      <c r="C475" s="193">
        <f t="shared" si="88"/>
        <v>37883</v>
      </c>
      <c r="D475" s="193">
        <f t="shared" si="86"/>
        <v>37883</v>
      </c>
      <c r="E475" s="193">
        <v>37883</v>
      </c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212"/>
      <c r="AD475" s="193"/>
      <c r="AE475" s="193"/>
      <c r="AF475" s="231"/>
    </row>
    <row r="476" spans="1:32" s="232" customFormat="1">
      <c r="A476" s="209" t="s">
        <v>838</v>
      </c>
      <c r="B476" s="260" t="s">
        <v>433</v>
      </c>
      <c r="C476" s="193">
        <f t="shared" si="88"/>
        <v>52186</v>
      </c>
      <c r="D476" s="193">
        <f t="shared" si="86"/>
        <v>52186</v>
      </c>
      <c r="E476" s="193">
        <v>52186</v>
      </c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212"/>
      <c r="AD476" s="193"/>
      <c r="AE476" s="193"/>
      <c r="AF476" s="231"/>
    </row>
    <row r="477" spans="1:32" s="232" customFormat="1">
      <c r="A477" s="209" t="s">
        <v>839</v>
      </c>
      <c r="B477" s="260" t="s">
        <v>434</v>
      </c>
      <c r="C477" s="193">
        <f t="shared" si="88"/>
        <v>37883</v>
      </c>
      <c r="D477" s="193">
        <f t="shared" si="86"/>
        <v>37883</v>
      </c>
      <c r="E477" s="193">
        <v>37883</v>
      </c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212"/>
      <c r="AD477" s="193"/>
      <c r="AE477" s="193"/>
      <c r="AF477" s="231"/>
    </row>
    <row r="478" spans="1:32" s="232" customFormat="1">
      <c r="A478" s="213" t="s">
        <v>840</v>
      </c>
      <c r="B478" s="261" t="s">
        <v>435</v>
      </c>
      <c r="C478" s="193">
        <f t="shared" si="88"/>
        <v>52186</v>
      </c>
      <c r="D478" s="215">
        <f t="shared" si="86"/>
        <v>52186</v>
      </c>
      <c r="E478" s="215">
        <v>52186</v>
      </c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7"/>
      <c r="AD478" s="215"/>
      <c r="AE478" s="215"/>
      <c r="AF478" s="231"/>
    </row>
    <row r="479" spans="1:32" s="234" customFormat="1">
      <c r="A479" s="765" t="s">
        <v>99</v>
      </c>
      <c r="B479" s="765"/>
      <c r="C479" s="218">
        <f>SUM(C469:C478)</f>
        <v>1169154</v>
      </c>
      <c r="D479" s="218">
        <f t="shared" ref="D479:I479" si="89">SUM(D469:D478)</f>
        <v>1169154</v>
      </c>
      <c r="E479" s="218">
        <f t="shared" si="89"/>
        <v>421739</v>
      </c>
      <c r="F479" s="218"/>
      <c r="G479" s="218">
        <f t="shared" si="89"/>
        <v>155884</v>
      </c>
      <c r="H479" s="218">
        <f t="shared" si="89"/>
        <v>372000</v>
      </c>
      <c r="I479" s="218">
        <f t="shared" si="89"/>
        <v>219531</v>
      </c>
      <c r="J479" s="218"/>
      <c r="K479" s="218"/>
      <c r="L479" s="218"/>
      <c r="M479" s="218"/>
      <c r="N479" s="218"/>
      <c r="O479" s="218"/>
      <c r="P479" s="218"/>
      <c r="Q479" s="218"/>
      <c r="R479" s="218"/>
      <c r="S479" s="218"/>
      <c r="T479" s="218"/>
      <c r="U479" s="218"/>
      <c r="V479" s="218"/>
      <c r="W479" s="218"/>
      <c r="X479" s="218"/>
      <c r="Y479" s="218"/>
      <c r="Z479" s="218"/>
      <c r="AA479" s="218"/>
      <c r="AB479" s="218"/>
      <c r="AC479" s="219"/>
      <c r="AD479" s="218"/>
      <c r="AE479" s="218"/>
      <c r="AF479" s="233"/>
    </row>
    <row r="480" spans="1:32" s="73" customFormat="1">
      <c r="A480" s="766" t="s">
        <v>60</v>
      </c>
      <c r="B480" s="767"/>
      <c r="C480" s="170"/>
      <c r="D480" s="170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  <c r="AA480" s="170"/>
      <c r="AB480" s="170"/>
      <c r="AC480" s="165"/>
      <c r="AD480" s="170"/>
      <c r="AE480" s="171"/>
      <c r="AF480" s="187"/>
    </row>
    <row r="481" spans="1:32">
      <c r="A481" s="124" t="s">
        <v>841</v>
      </c>
      <c r="B481" s="137" t="s">
        <v>436</v>
      </c>
      <c r="C481" s="49">
        <f t="shared" ref="C481:C482" si="90">D481+L481+N481+P481+R481+T481+V481+AC481</f>
        <v>604525.80000000005</v>
      </c>
      <c r="D481" s="87"/>
      <c r="E481" s="87"/>
      <c r="F481" s="87"/>
      <c r="G481" s="87"/>
      <c r="H481" s="87"/>
      <c r="I481" s="87"/>
      <c r="J481" s="87"/>
      <c r="K481" s="87"/>
      <c r="L481" s="87"/>
      <c r="M481" s="87">
        <v>586</v>
      </c>
      <c r="N481" s="150">
        <v>604525.80000000005</v>
      </c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6"/>
      <c r="AD481" s="87"/>
      <c r="AE481" s="87"/>
      <c r="AF481" s="186"/>
    </row>
    <row r="482" spans="1:32">
      <c r="A482" s="96" t="s">
        <v>842</v>
      </c>
      <c r="B482" s="111" t="s">
        <v>437</v>
      </c>
      <c r="C482" s="49">
        <f t="shared" si="90"/>
        <v>592146</v>
      </c>
      <c r="D482" s="98"/>
      <c r="E482" s="98"/>
      <c r="F482" s="98"/>
      <c r="G482" s="98"/>
      <c r="H482" s="98"/>
      <c r="I482" s="98"/>
      <c r="J482" s="98"/>
      <c r="K482" s="98"/>
      <c r="L482" s="98"/>
      <c r="M482" s="98">
        <v>574</v>
      </c>
      <c r="N482" s="291">
        <v>592146</v>
      </c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9"/>
      <c r="AD482" s="98"/>
      <c r="AE482" s="98"/>
      <c r="AF482" s="186"/>
    </row>
    <row r="483" spans="1:32" s="73" customFormat="1">
      <c r="A483" s="761" t="s">
        <v>100</v>
      </c>
      <c r="B483" s="761"/>
      <c r="C483" s="50">
        <f>SUM(C481:C482)</f>
        <v>1196671.8</v>
      </c>
      <c r="D483" s="50"/>
      <c r="E483" s="50"/>
      <c r="F483" s="50"/>
      <c r="G483" s="50"/>
      <c r="H483" s="50"/>
      <c r="I483" s="50"/>
      <c r="J483" s="50"/>
      <c r="K483" s="50"/>
      <c r="L483" s="50"/>
      <c r="M483" s="50">
        <f t="shared" ref="M483:N483" si="91">SUM(M481:M482)</f>
        <v>1160</v>
      </c>
      <c r="N483" s="50">
        <f t="shared" si="91"/>
        <v>1196671.8</v>
      </c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93"/>
      <c r="AD483" s="50"/>
      <c r="AE483" s="50"/>
      <c r="AF483" s="187"/>
    </row>
    <row r="484" spans="1:32" s="73" customFormat="1">
      <c r="A484" s="766" t="s">
        <v>61</v>
      </c>
      <c r="B484" s="767"/>
      <c r="C484" s="170"/>
      <c r="D484" s="170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  <c r="AA484" s="170"/>
      <c r="AB484" s="170"/>
      <c r="AC484" s="165"/>
      <c r="AD484" s="170"/>
      <c r="AE484" s="171"/>
      <c r="AF484" s="187"/>
    </row>
    <row r="485" spans="1:32">
      <c r="A485" s="144" t="s">
        <v>843</v>
      </c>
      <c r="B485" s="153" t="s">
        <v>439</v>
      </c>
      <c r="C485" s="191">
        <f t="shared" ref="C485" si="92">D485+L485+N485+P485+R485+T485+V485+AC485</f>
        <v>434701</v>
      </c>
      <c r="D485" s="273">
        <f>G485+H485+I485</f>
        <v>434701</v>
      </c>
      <c r="E485" s="146"/>
      <c r="F485" s="146"/>
      <c r="G485" s="319">
        <v>51924</v>
      </c>
      <c r="H485" s="319">
        <v>363278</v>
      </c>
      <c r="I485" s="319">
        <v>19499</v>
      </c>
      <c r="J485" s="146"/>
      <c r="K485" s="146"/>
      <c r="L485" s="146"/>
      <c r="M485" s="273"/>
      <c r="N485" s="273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8"/>
      <c r="AD485" s="146"/>
      <c r="AE485" s="146"/>
      <c r="AF485" s="186"/>
    </row>
    <row r="486" spans="1:32" s="73" customFormat="1">
      <c r="A486" s="761" t="s">
        <v>101</v>
      </c>
      <c r="B486" s="761"/>
      <c r="C486" s="50">
        <f>C485</f>
        <v>434701</v>
      </c>
      <c r="D486" s="50">
        <f t="shared" ref="D486:I486" si="93">D485</f>
        <v>434701</v>
      </c>
      <c r="E486" s="50"/>
      <c r="F486" s="50"/>
      <c r="G486" s="50">
        <f t="shared" si="93"/>
        <v>51924</v>
      </c>
      <c r="H486" s="50">
        <f t="shared" si="93"/>
        <v>363278</v>
      </c>
      <c r="I486" s="50">
        <f t="shared" si="93"/>
        <v>19499</v>
      </c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93"/>
      <c r="AD486" s="50"/>
      <c r="AE486" s="50"/>
      <c r="AF486" s="187"/>
    </row>
    <row r="487" spans="1:32" s="73" customFormat="1">
      <c r="A487" s="766" t="s">
        <v>62</v>
      </c>
      <c r="B487" s="767"/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65"/>
      <c r="AD487" s="170"/>
      <c r="AE487" s="171"/>
      <c r="AF487" s="187"/>
    </row>
    <row r="488" spans="1:32">
      <c r="A488" s="144" t="s">
        <v>844</v>
      </c>
      <c r="B488" s="151" t="s">
        <v>440</v>
      </c>
      <c r="C488" s="49">
        <f t="shared" ref="C488" si="94">D488+L488+N488+P488+R488+T488+V488+AC488</f>
        <v>1374491</v>
      </c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>
        <v>541</v>
      </c>
      <c r="R488" s="319">
        <v>1374491</v>
      </c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8"/>
      <c r="AD488" s="146"/>
      <c r="AE488" s="146"/>
      <c r="AF488" s="186"/>
    </row>
    <row r="489" spans="1:32" s="73" customFormat="1">
      <c r="A489" s="761" t="s">
        <v>102</v>
      </c>
      <c r="B489" s="761"/>
      <c r="C489" s="50">
        <f>C488</f>
        <v>1374491</v>
      </c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>
        <f t="shared" ref="Q489:R489" si="95">Q488</f>
        <v>541</v>
      </c>
      <c r="R489" s="50">
        <f t="shared" si="95"/>
        <v>1374491</v>
      </c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93"/>
      <c r="AD489" s="50"/>
      <c r="AE489" s="50"/>
      <c r="AF489" s="187"/>
    </row>
    <row r="490" spans="1:32" s="234" customFormat="1">
      <c r="A490" s="763" t="s">
        <v>63</v>
      </c>
      <c r="B490" s="764"/>
      <c r="C490" s="237"/>
      <c r="D490" s="237"/>
      <c r="E490" s="237"/>
      <c r="F490" s="237"/>
      <c r="G490" s="237"/>
      <c r="H490" s="237"/>
      <c r="I490" s="237"/>
      <c r="J490" s="237"/>
      <c r="K490" s="237"/>
      <c r="L490" s="237"/>
      <c r="M490" s="237"/>
      <c r="N490" s="237"/>
      <c r="O490" s="237"/>
      <c r="P490" s="237"/>
      <c r="Q490" s="237"/>
      <c r="R490" s="237"/>
      <c r="S490" s="237"/>
      <c r="T490" s="237"/>
      <c r="U490" s="237"/>
      <c r="V490" s="237"/>
      <c r="W490" s="237"/>
      <c r="X490" s="237"/>
      <c r="Y490" s="237"/>
      <c r="Z490" s="237"/>
      <c r="AA490" s="237"/>
      <c r="AB490" s="237"/>
      <c r="AC490" s="201"/>
      <c r="AD490" s="237"/>
      <c r="AE490" s="238"/>
      <c r="AF490" s="233"/>
    </row>
    <row r="491" spans="1:32" s="232" customFormat="1">
      <c r="A491" s="205" t="s">
        <v>845</v>
      </c>
      <c r="B491" s="259" t="s">
        <v>441</v>
      </c>
      <c r="C491" s="193">
        <f t="shared" ref="C491:C504" si="96">D491+L491+N491+P491+R491+T491+V491+AC491</f>
        <v>663038</v>
      </c>
      <c r="D491" s="207">
        <f t="shared" si="86"/>
        <v>0</v>
      </c>
      <c r="E491" s="207"/>
      <c r="F491" s="207"/>
      <c r="G491" s="207"/>
      <c r="H491" s="207"/>
      <c r="I491" s="207"/>
      <c r="J491" s="207"/>
      <c r="K491" s="207"/>
      <c r="L491" s="207"/>
      <c r="M491" s="207">
        <v>356</v>
      </c>
      <c r="N491" s="323">
        <v>663038</v>
      </c>
      <c r="O491" s="207"/>
      <c r="P491" s="207"/>
      <c r="Q491" s="207"/>
      <c r="R491" s="207"/>
      <c r="S491" s="207"/>
      <c r="T491" s="207"/>
      <c r="U491" s="207"/>
      <c r="V491" s="207"/>
      <c r="W491" s="207"/>
      <c r="X491" s="207"/>
      <c r="Y491" s="207"/>
      <c r="Z491" s="207"/>
      <c r="AA491" s="207"/>
      <c r="AB491" s="207"/>
      <c r="AC491" s="208"/>
      <c r="AD491" s="207"/>
      <c r="AE491" s="207"/>
      <c r="AF491" s="231"/>
    </row>
    <row r="492" spans="1:32" s="232" customFormat="1">
      <c r="A492" s="209" t="s">
        <v>846</v>
      </c>
      <c r="B492" s="260" t="s">
        <v>442</v>
      </c>
      <c r="C492" s="193">
        <f t="shared" si="96"/>
        <v>642152</v>
      </c>
      <c r="D492" s="193">
        <f t="shared" si="86"/>
        <v>0</v>
      </c>
      <c r="E492" s="193"/>
      <c r="F492" s="193"/>
      <c r="G492" s="193"/>
      <c r="H492" s="193"/>
      <c r="I492" s="193"/>
      <c r="J492" s="193"/>
      <c r="K492" s="193"/>
      <c r="L492" s="193"/>
      <c r="M492" s="193">
        <v>356</v>
      </c>
      <c r="N492" s="324">
        <v>642152</v>
      </c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B492" s="193"/>
      <c r="AC492" s="212"/>
      <c r="AD492" s="193"/>
      <c r="AE492" s="193"/>
      <c r="AF492" s="231"/>
    </row>
    <row r="493" spans="1:32" s="232" customFormat="1">
      <c r="A493" s="209" t="s">
        <v>847</v>
      </c>
      <c r="B493" s="260" t="s">
        <v>443</v>
      </c>
      <c r="C493" s="193">
        <f t="shared" si="96"/>
        <v>629588</v>
      </c>
      <c r="D493" s="193">
        <f t="shared" si="86"/>
        <v>0</v>
      </c>
      <c r="E493" s="193"/>
      <c r="F493" s="193"/>
      <c r="G493" s="193"/>
      <c r="H493" s="193"/>
      <c r="I493" s="193"/>
      <c r="J493" s="193"/>
      <c r="K493" s="193"/>
      <c r="L493" s="193"/>
      <c r="M493" s="193">
        <v>355</v>
      </c>
      <c r="N493" s="324">
        <v>629588</v>
      </c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B493" s="193"/>
      <c r="AC493" s="212"/>
      <c r="AD493" s="193"/>
      <c r="AE493" s="193"/>
      <c r="AF493" s="231"/>
    </row>
    <row r="494" spans="1:32" s="232" customFormat="1">
      <c r="A494" s="209" t="s">
        <v>848</v>
      </c>
      <c r="B494" s="260" t="s">
        <v>444</v>
      </c>
      <c r="C494" s="193">
        <f t="shared" si="96"/>
        <v>1163227</v>
      </c>
      <c r="D494" s="193">
        <f t="shared" si="86"/>
        <v>1163227</v>
      </c>
      <c r="E494" s="193"/>
      <c r="F494" s="193">
        <v>194099</v>
      </c>
      <c r="G494" s="193">
        <v>117447</v>
      </c>
      <c r="H494" s="193">
        <v>851681</v>
      </c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B494" s="193"/>
      <c r="AC494" s="212"/>
      <c r="AD494" s="193"/>
      <c r="AE494" s="193"/>
      <c r="AF494" s="231"/>
    </row>
    <row r="495" spans="1:32" s="232" customFormat="1">
      <c r="A495" s="209" t="s">
        <v>849</v>
      </c>
      <c r="B495" s="260" t="s">
        <v>445</v>
      </c>
      <c r="C495" s="193">
        <f t="shared" si="96"/>
        <v>311546</v>
      </c>
      <c r="D495" s="193">
        <f t="shared" si="86"/>
        <v>311546</v>
      </c>
      <c r="E495" s="193"/>
      <c r="F495" s="193">
        <v>194099</v>
      </c>
      <c r="G495" s="193">
        <v>117447</v>
      </c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B495" s="193"/>
      <c r="AC495" s="212"/>
      <c r="AD495" s="193"/>
      <c r="AE495" s="193"/>
      <c r="AF495" s="231"/>
    </row>
    <row r="496" spans="1:32" s="232" customFormat="1">
      <c r="A496" s="209" t="s">
        <v>850</v>
      </c>
      <c r="B496" s="260" t="s">
        <v>446</v>
      </c>
      <c r="C496" s="193">
        <f t="shared" si="96"/>
        <v>1464173</v>
      </c>
      <c r="D496" s="193">
        <f t="shared" si="86"/>
        <v>851681</v>
      </c>
      <c r="E496" s="193"/>
      <c r="F496" s="193"/>
      <c r="G496" s="193"/>
      <c r="H496" s="193">
        <v>851681</v>
      </c>
      <c r="I496" s="193"/>
      <c r="J496" s="193"/>
      <c r="K496" s="193"/>
      <c r="L496" s="193"/>
      <c r="M496" s="193">
        <v>355</v>
      </c>
      <c r="N496" s="324">
        <v>612492</v>
      </c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B496" s="193"/>
      <c r="AC496" s="212"/>
      <c r="AD496" s="193"/>
      <c r="AE496" s="193"/>
      <c r="AF496" s="231"/>
    </row>
    <row r="497" spans="1:32" s="232" customFormat="1">
      <c r="A497" s="209" t="s">
        <v>851</v>
      </c>
      <c r="B497" s="260" t="s">
        <v>447</v>
      </c>
      <c r="C497" s="193">
        <f t="shared" si="96"/>
        <v>1503626</v>
      </c>
      <c r="D497" s="193">
        <f t="shared" si="86"/>
        <v>851681</v>
      </c>
      <c r="E497" s="193"/>
      <c r="F497" s="193"/>
      <c r="G497" s="193"/>
      <c r="H497" s="193">
        <v>851681</v>
      </c>
      <c r="I497" s="193"/>
      <c r="J497" s="193"/>
      <c r="K497" s="193"/>
      <c r="L497" s="193"/>
      <c r="M497" s="193">
        <v>357</v>
      </c>
      <c r="N497" s="193">
        <v>651945</v>
      </c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B497" s="193"/>
      <c r="AC497" s="212"/>
      <c r="AD497" s="193"/>
      <c r="AE497" s="193"/>
      <c r="AF497" s="231"/>
    </row>
    <row r="498" spans="1:32" s="232" customFormat="1">
      <c r="A498" s="209" t="s">
        <v>852</v>
      </c>
      <c r="B498" s="260" t="s">
        <v>448</v>
      </c>
      <c r="C498" s="193">
        <f t="shared" si="96"/>
        <v>968212</v>
      </c>
      <c r="D498" s="193">
        <f t="shared" si="86"/>
        <v>968212</v>
      </c>
      <c r="E498" s="193"/>
      <c r="F498" s="193">
        <v>0</v>
      </c>
      <c r="G498" s="193">
        <v>117794</v>
      </c>
      <c r="H498" s="193">
        <v>850418</v>
      </c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B498" s="193"/>
      <c r="AC498" s="212"/>
      <c r="AD498" s="193"/>
      <c r="AE498" s="193"/>
      <c r="AF498" s="231"/>
    </row>
    <row r="499" spans="1:32" s="232" customFormat="1">
      <c r="A499" s="209" t="s">
        <v>853</v>
      </c>
      <c r="B499" s="260" t="s">
        <v>449</v>
      </c>
      <c r="C499" s="193">
        <f t="shared" si="96"/>
        <v>1174190</v>
      </c>
      <c r="D499" s="193">
        <f t="shared" si="86"/>
        <v>1174190</v>
      </c>
      <c r="E499" s="193"/>
      <c r="F499" s="193">
        <v>194652</v>
      </c>
      <c r="G499" s="193">
        <v>126037</v>
      </c>
      <c r="H499" s="193">
        <v>853501</v>
      </c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B499" s="193"/>
      <c r="AC499" s="212"/>
      <c r="AD499" s="193"/>
      <c r="AE499" s="193"/>
      <c r="AF499" s="231"/>
    </row>
    <row r="500" spans="1:32" s="232" customFormat="1">
      <c r="A500" s="209" t="s">
        <v>855</v>
      </c>
      <c r="B500" s="260" t="s">
        <v>451</v>
      </c>
      <c r="C500" s="193">
        <f t="shared" si="96"/>
        <v>2320873</v>
      </c>
      <c r="D500" s="193">
        <f t="shared" si="86"/>
        <v>789980</v>
      </c>
      <c r="E500" s="193"/>
      <c r="F500" s="193">
        <v>436390</v>
      </c>
      <c r="G500" s="193">
        <v>353590</v>
      </c>
      <c r="H500" s="193"/>
      <c r="I500" s="193"/>
      <c r="J500" s="193"/>
      <c r="K500" s="193"/>
      <c r="L500" s="193"/>
      <c r="M500" s="193">
        <v>826</v>
      </c>
      <c r="N500" s="193">
        <v>1530893</v>
      </c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212"/>
      <c r="AD500" s="193"/>
      <c r="AE500" s="193"/>
      <c r="AF500" s="231"/>
    </row>
    <row r="501" spans="1:32" s="232" customFormat="1">
      <c r="A501" s="209" t="s">
        <v>856</v>
      </c>
      <c r="B501" s="260" t="s">
        <v>452</v>
      </c>
      <c r="C501" s="193">
        <f t="shared" si="96"/>
        <v>1258041</v>
      </c>
      <c r="D501" s="193">
        <f t="shared" si="86"/>
        <v>784700</v>
      </c>
      <c r="E501" s="193"/>
      <c r="F501" s="193">
        <v>433600</v>
      </c>
      <c r="G501" s="193">
        <v>351100</v>
      </c>
      <c r="H501" s="193"/>
      <c r="I501" s="193"/>
      <c r="J501" s="193"/>
      <c r="K501" s="193"/>
      <c r="L501" s="193"/>
      <c r="M501" s="193">
        <v>835</v>
      </c>
      <c r="N501" s="193">
        <v>473341</v>
      </c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B501" s="193"/>
      <c r="AC501" s="212"/>
      <c r="AD501" s="193"/>
      <c r="AE501" s="193"/>
      <c r="AF501" s="231"/>
    </row>
    <row r="502" spans="1:32" s="232" customFormat="1">
      <c r="A502" s="209" t="s">
        <v>857</v>
      </c>
      <c r="B502" s="260" t="s">
        <v>453</v>
      </c>
      <c r="C502" s="193">
        <f t="shared" si="96"/>
        <v>1450351</v>
      </c>
      <c r="D502" s="193">
        <f t="shared" si="86"/>
        <v>903701</v>
      </c>
      <c r="E502" s="193"/>
      <c r="F502" s="193">
        <v>140140</v>
      </c>
      <c r="G502" s="193">
        <v>113560</v>
      </c>
      <c r="H502" s="193">
        <v>650001</v>
      </c>
      <c r="I502" s="193"/>
      <c r="J502" s="193"/>
      <c r="K502" s="193"/>
      <c r="L502" s="193"/>
      <c r="M502" s="193">
        <v>377</v>
      </c>
      <c r="N502" s="193">
        <v>546650</v>
      </c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212"/>
      <c r="AD502" s="193"/>
      <c r="AE502" s="193"/>
      <c r="AF502" s="231"/>
    </row>
    <row r="503" spans="1:32" s="232" customFormat="1">
      <c r="A503" s="209" t="s">
        <v>858</v>
      </c>
      <c r="B503" s="260" t="s">
        <v>454</v>
      </c>
      <c r="C503" s="193">
        <f t="shared" si="96"/>
        <v>1447588</v>
      </c>
      <c r="D503" s="193">
        <f t="shared" si="86"/>
        <v>0</v>
      </c>
      <c r="E503" s="193"/>
      <c r="F503" s="193"/>
      <c r="G503" s="193"/>
      <c r="H503" s="193"/>
      <c r="I503" s="193"/>
      <c r="J503" s="193"/>
      <c r="K503" s="193"/>
      <c r="L503" s="193"/>
      <c r="M503" s="193">
        <v>998</v>
      </c>
      <c r="N503" s="193">
        <v>1447588</v>
      </c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212"/>
      <c r="AD503" s="193"/>
      <c r="AE503" s="193"/>
      <c r="AF503" s="231"/>
    </row>
    <row r="504" spans="1:32" s="232" customFormat="1">
      <c r="A504" s="213" t="s">
        <v>859</v>
      </c>
      <c r="B504" s="261" t="s">
        <v>455</v>
      </c>
      <c r="C504" s="193">
        <f t="shared" si="96"/>
        <v>1462843</v>
      </c>
      <c r="D504" s="215">
        <f t="shared" si="86"/>
        <v>682743</v>
      </c>
      <c r="E504" s="215"/>
      <c r="F504" s="215"/>
      <c r="G504" s="215"/>
      <c r="H504" s="215">
        <v>682743</v>
      </c>
      <c r="I504" s="215"/>
      <c r="J504" s="215"/>
      <c r="K504" s="215"/>
      <c r="L504" s="215"/>
      <c r="M504" s="215">
        <v>538</v>
      </c>
      <c r="N504" s="215">
        <v>780100</v>
      </c>
      <c r="O504" s="215"/>
      <c r="P504" s="215"/>
      <c r="Q504" s="215"/>
      <c r="R504" s="215"/>
      <c r="S504" s="215"/>
      <c r="T504" s="215"/>
      <c r="U504" s="215"/>
      <c r="V504" s="215"/>
      <c r="W504" s="215"/>
      <c r="X504" s="215"/>
      <c r="Y504" s="215"/>
      <c r="Z504" s="215"/>
      <c r="AA504" s="215"/>
      <c r="AB504" s="215"/>
      <c r="AC504" s="217"/>
      <c r="AD504" s="215"/>
      <c r="AE504" s="215"/>
      <c r="AF504" s="231"/>
    </row>
    <row r="505" spans="1:32" s="234" customFormat="1">
      <c r="A505" s="765" t="s">
        <v>103</v>
      </c>
      <c r="B505" s="765"/>
      <c r="C505" s="218">
        <f>SUM(C491:C504)</f>
        <v>16459448</v>
      </c>
      <c r="D505" s="218">
        <f>SUM(D491:D504)</f>
        <v>8481661</v>
      </c>
      <c r="E505" s="218"/>
      <c r="F505" s="218">
        <f>SUM(F491:F504)</f>
        <v>1592980</v>
      </c>
      <c r="G505" s="218">
        <f>SUM(G491:G504)</f>
        <v>1296975</v>
      </c>
      <c r="H505" s="218">
        <f>SUM(H491:H504)</f>
        <v>5591706</v>
      </c>
      <c r="I505" s="218"/>
      <c r="J505" s="218"/>
      <c r="K505" s="218"/>
      <c r="L505" s="218"/>
      <c r="M505" s="218">
        <f>SUM(M491:M504)</f>
        <v>5353</v>
      </c>
      <c r="N505" s="218">
        <f>SUM(N491:N504)</f>
        <v>7977787</v>
      </c>
      <c r="O505" s="218"/>
      <c r="P505" s="218"/>
      <c r="Q505" s="218"/>
      <c r="R505" s="218"/>
      <c r="S505" s="218"/>
      <c r="T505" s="218"/>
      <c r="U505" s="218"/>
      <c r="V505" s="218"/>
      <c r="W505" s="218"/>
      <c r="X505" s="218"/>
      <c r="Y505" s="218"/>
      <c r="Z505" s="218"/>
      <c r="AA505" s="218"/>
      <c r="AB505" s="218"/>
      <c r="AC505" s="218"/>
      <c r="AD505" s="218"/>
      <c r="AE505" s="218"/>
      <c r="AF505" s="233"/>
    </row>
    <row r="506" spans="1:32" s="73" customFormat="1">
      <c r="A506" s="766" t="s">
        <v>64</v>
      </c>
      <c r="B506" s="767"/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65"/>
      <c r="AD506" s="170"/>
      <c r="AE506" s="171"/>
      <c r="AF506" s="187"/>
    </row>
    <row r="507" spans="1:32">
      <c r="A507" s="124" t="s">
        <v>860</v>
      </c>
      <c r="B507" s="137" t="s">
        <v>460</v>
      </c>
      <c r="C507" s="49">
        <f t="shared" ref="C507:C511" si="97">D507+L507+N507+P507+R507+T507+V507+AC507</f>
        <v>1062537</v>
      </c>
      <c r="D507" s="87"/>
      <c r="E507" s="87"/>
      <c r="F507" s="87"/>
      <c r="G507" s="87"/>
      <c r="H507" s="87"/>
      <c r="I507" s="87"/>
      <c r="J507" s="87"/>
      <c r="K507" s="87"/>
      <c r="L507" s="87"/>
      <c r="M507" s="315">
        <v>741.6</v>
      </c>
      <c r="N507" s="87">
        <v>1062537</v>
      </c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6"/>
      <c r="AD507" s="87"/>
      <c r="AE507" s="87"/>
      <c r="AF507" s="186"/>
    </row>
    <row r="508" spans="1:32">
      <c r="A508" s="48" t="s">
        <v>861</v>
      </c>
      <c r="B508" s="59" t="s">
        <v>456</v>
      </c>
      <c r="C508" s="49">
        <f t="shared" si="97"/>
        <v>918815</v>
      </c>
      <c r="D508" s="49"/>
      <c r="E508" s="49"/>
      <c r="F508" s="49"/>
      <c r="G508" s="49"/>
      <c r="H508" s="49"/>
      <c r="I508" s="49"/>
      <c r="J508" s="49"/>
      <c r="K508" s="49"/>
      <c r="L508" s="49"/>
      <c r="M508" s="313">
        <v>653.6</v>
      </c>
      <c r="N508" s="49">
        <v>918815</v>
      </c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56"/>
      <c r="AD508" s="49"/>
      <c r="AE508" s="49"/>
      <c r="AF508" s="186"/>
    </row>
    <row r="509" spans="1:32">
      <c r="A509" s="48" t="s">
        <v>862</v>
      </c>
      <c r="B509" s="59" t="s">
        <v>459</v>
      </c>
      <c r="C509" s="49">
        <f t="shared" si="97"/>
        <v>935929</v>
      </c>
      <c r="D509" s="49"/>
      <c r="E509" s="49"/>
      <c r="F509" s="49"/>
      <c r="G509" s="49"/>
      <c r="H509" s="49"/>
      <c r="I509" s="49"/>
      <c r="J509" s="49"/>
      <c r="K509" s="49"/>
      <c r="L509" s="49"/>
      <c r="M509" s="313">
        <v>892</v>
      </c>
      <c r="N509" s="313">
        <v>935929</v>
      </c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56"/>
      <c r="AD509" s="49"/>
      <c r="AE509" s="49"/>
      <c r="AF509" s="186"/>
    </row>
    <row r="510" spans="1:32">
      <c r="A510" s="48" t="s">
        <v>863</v>
      </c>
      <c r="B510" s="59" t="s">
        <v>458</v>
      </c>
      <c r="C510" s="49">
        <f t="shared" si="97"/>
        <v>874381</v>
      </c>
      <c r="D510" s="49"/>
      <c r="E510" s="49"/>
      <c r="F510" s="49"/>
      <c r="G510" s="49"/>
      <c r="H510" s="49"/>
      <c r="I510" s="49"/>
      <c r="J510" s="49"/>
      <c r="K510" s="49"/>
      <c r="L510" s="49"/>
      <c r="M510" s="313">
        <v>854.12</v>
      </c>
      <c r="N510" s="49">
        <v>874381</v>
      </c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56"/>
      <c r="AD510" s="49"/>
      <c r="AE510" s="49"/>
      <c r="AF510" s="186"/>
    </row>
    <row r="511" spans="1:32">
      <c r="A511" s="96" t="s">
        <v>864</v>
      </c>
      <c r="B511" s="111" t="s">
        <v>457</v>
      </c>
      <c r="C511" s="49">
        <f t="shared" si="97"/>
        <v>519375</v>
      </c>
      <c r="D511" s="98"/>
      <c r="E511" s="98"/>
      <c r="F511" s="98"/>
      <c r="G511" s="98"/>
      <c r="H511" s="98"/>
      <c r="I511" s="98"/>
      <c r="J511" s="98"/>
      <c r="K511" s="98"/>
      <c r="L511" s="98"/>
      <c r="M511" s="337">
        <v>306.14999999999998</v>
      </c>
      <c r="N511" s="291">
        <v>519375</v>
      </c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  <c r="AC511" s="99"/>
      <c r="AD511" s="98"/>
      <c r="AE511" s="98"/>
      <c r="AF511" s="186"/>
    </row>
    <row r="512" spans="1:32" s="73" customFormat="1">
      <c r="A512" s="761" t="s">
        <v>104</v>
      </c>
      <c r="B512" s="761"/>
      <c r="C512" s="50">
        <f>SUM(C507:C511)</f>
        <v>4311037</v>
      </c>
      <c r="D512" s="50"/>
      <c r="E512" s="50"/>
      <c r="F512" s="50"/>
      <c r="G512" s="50"/>
      <c r="H512" s="50"/>
      <c r="I512" s="50"/>
      <c r="J512" s="50"/>
      <c r="K512" s="50"/>
      <c r="L512" s="50"/>
      <c r="M512" s="50">
        <f t="shared" ref="M512:N512" si="98">SUM(M507:M511)</f>
        <v>3447.47</v>
      </c>
      <c r="N512" s="50">
        <f t="shared" si="98"/>
        <v>4311037</v>
      </c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93"/>
      <c r="AD512" s="50"/>
      <c r="AE512" s="50"/>
      <c r="AF512" s="187"/>
    </row>
    <row r="513" spans="1:32" s="234" customFormat="1">
      <c r="A513" s="262" t="s">
        <v>65</v>
      </c>
      <c r="B513" s="263"/>
      <c r="C513" s="237"/>
      <c r="D513" s="237"/>
      <c r="E513" s="237"/>
      <c r="F513" s="237"/>
      <c r="G513" s="237"/>
      <c r="H513" s="237"/>
      <c r="I513" s="237"/>
      <c r="J513" s="237"/>
      <c r="K513" s="263"/>
      <c r="L513" s="237"/>
      <c r="M513" s="237"/>
      <c r="N513" s="237"/>
      <c r="O513" s="237"/>
      <c r="P513" s="237"/>
      <c r="Q513" s="237"/>
      <c r="R513" s="237"/>
      <c r="S513" s="237"/>
      <c r="T513" s="237"/>
      <c r="U513" s="237"/>
      <c r="V513" s="237"/>
      <c r="W513" s="237"/>
      <c r="X513" s="237"/>
      <c r="Y513" s="237"/>
      <c r="Z513" s="237"/>
      <c r="AA513" s="237"/>
      <c r="AB513" s="237"/>
      <c r="AC513" s="201"/>
      <c r="AD513" s="237"/>
      <c r="AE513" s="238"/>
      <c r="AF513" s="233"/>
    </row>
    <row r="514" spans="1:32" s="232" customFormat="1">
      <c r="A514" s="264" t="s">
        <v>865</v>
      </c>
      <c r="B514" s="265" t="s">
        <v>461</v>
      </c>
      <c r="C514" s="193">
        <f t="shared" ref="C514" si="99">D514+L514+N514+P514+R514+T514+V514+AC514</f>
        <v>308752</v>
      </c>
      <c r="D514" s="266"/>
      <c r="E514" s="266"/>
      <c r="F514" s="266"/>
      <c r="G514" s="266"/>
      <c r="H514" s="266"/>
      <c r="I514" s="266"/>
      <c r="J514" s="266"/>
      <c r="K514" s="266"/>
      <c r="L514" s="266"/>
      <c r="M514" s="266">
        <v>241</v>
      </c>
      <c r="N514" s="318">
        <v>308752</v>
      </c>
      <c r="O514" s="266"/>
      <c r="P514" s="266"/>
      <c r="Q514" s="266"/>
      <c r="R514" s="266"/>
      <c r="S514" s="266"/>
      <c r="T514" s="266"/>
      <c r="U514" s="266"/>
      <c r="V514" s="266"/>
      <c r="W514" s="266"/>
      <c r="X514" s="266"/>
      <c r="Y514" s="266"/>
      <c r="Z514" s="266"/>
      <c r="AA514" s="266"/>
      <c r="AB514" s="266"/>
      <c r="AC514" s="267"/>
      <c r="AD514" s="266"/>
      <c r="AE514" s="266"/>
      <c r="AF514" s="231"/>
    </row>
    <row r="515" spans="1:32" s="234" customFormat="1">
      <c r="A515" s="765" t="s">
        <v>105</v>
      </c>
      <c r="B515" s="765"/>
      <c r="C515" s="218">
        <f>C514</f>
        <v>308752</v>
      </c>
      <c r="D515" s="218"/>
      <c r="E515" s="218"/>
      <c r="F515" s="218"/>
      <c r="G515" s="218"/>
      <c r="H515" s="218"/>
      <c r="I515" s="218"/>
      <c r="J515" s="218"/>
      <c r="K515" s="218"/>
      <c r="L515" s="218"/>
      <c r="M515" s="218">
        <f t="shared" ref="M515:N515" si="100">M514</f>
        <v>241</v>
      </c>
      <c r="N515" s="218">
        <f t="shared" si="100"/>
        <v>308752</v>
      </c>
      <c r="O515" s="218"/>
      <c r="P515" s="218"/>
      <c r="Q515" s="218"/>
      <c r="R515" s="218"/>
      <c r="S515" s="218"/>
      <c r="T515" s="218"/>
      <c r="U515" s="218"/>
      <c r="V515" s="218"/>
      <c r="W515" s="218"/>
      <c r="X515" s="218"/>
      <c r="Y515" s="218"/>
      <c r="Z515" s="218"/>
      <c r="AA515" s="218"/>
      <c r="AB515" s="218"/>
      <c r="AC515" s="219"/>
      <c r="AD515" s="218"/>
      <c r="AE515" s="218"/>
      <c r="AF515" s="233"/>
    </row>
    <row r="516" spans="1:32">
      <c r="A516" s="769" t="s">
        <v>469</v>
      </c>
      <c r="B516" s="770"/>
      <c r="C516" s="90"/>
      <c r="D516" s="90"/>
      <c r="E516" s="180"/>
      <c r="F516" s="180"/>
      <c r="G516" s="181"/>
      <c r="H516" s="181"/>
      <c r="I516" s="182"/>
      <c r="J516" s="182"/>
      <c r="K516" s="182"/>
      <c r="L516" s="183"/>
      <c r="M516" s="182"/>
      <c r="N516" s="182"/>
      <c r="O516" s="182"/>
      <c r="P516" s="182"/>
      <c r="Q516" s="182"/>
      <c r="R516" s="182"/>
      <c r="S516" s="182"/>
      <c r="T516" s="180"/>
      <c r="U516" s="182"/>
      <c r="V516" s="182"/>
      <c r="W516" s="182"/>
      <c r="X516" s="182"/>
      <c r="Y516" s="182"/>
      <c r="Z516" s="182"/>
      <c r="AA516" s="182"/>
      <c r="AB516" s="182"/>
      <c r="AC516" s="165"/>
      <c r="AD516" s="182"/>
      <c r="AE516" s="184"/>
      <c r="AF516" s="186"/>
    </row>
    <row r="517" spans="1:32">
      <c r="A517" s="124" t="s">
        <v>866</v>
      </c>
      <c r="B517" s="137" t="s">
        <v>503</v>
      </c>
      <c r="C517" s="49">
        <f t="shared" ref="C517:C522" si="101">D517+L517+N517+P517+R517+T517+V517+AC517</f>
        <v>287686</v>
      </c>
      <c r="D517" s="87">
        <f t="shared" ref="D517:D545" si="102">SUM(E517:J517)</f>
        <v>287686</v>
      </c>
      <c r="E517" s="320">
        <v>287686</v>
      </c>
      <c r="F517" s="155"/>
      <c r="G517" s="156"/>
      <c r="H517" s="156"/>
      <c r="I517" s="131"/>
      <c r="J517" s="131"/>
      <c r="K517" s="131"/>
      <c r="L517" s="157"/>
      <c r="M517" s="131"/>
      <c r="N517" s="131"/>
      <c r="O517" s="131"/>
      <c r="P517" s="131"/>
      <c r="Q517" s="131"/>
      <c r="R517" s="131"/>
      <c r="S517" s="131"/>
      <c r="T517" s="137"/>
      <c r="U517" s="131"/>
      <c r="V517" s="131"/>
      <c r="W517" s="131"/>
      <c r="X517" s="131"/>
      <c r="Y517" s="131"/>
      <c r="Z517" s="131"/>
      <c r="AA517" s="131"/>
      <c r="AB517" s="131"/>
      <c r="AC517" s="86"/>
      <c r="AD517" s="131"/>
      <c r="AE517" s="158"/>
      <c r="AF517" s="186"/>
    </row>
    <row r="518" spans="1:32">
      <c r="A518" s="48" t="s">
        <v>867</v>
      </c>
      <c r="B518" s="59" t="s">
        <v>504</v>
      </c>
      <c r="C518" s="49">
        <f t="shared" si="101"/>
        <v>287686</v>
      </c>
      <c r="D518" s="49">
        <f t="shared" si="102"/>
        <v>287686</v>
      </c>
      <c r="E518" s="321">
        <v>287686</v>
      </c>
      <c r="F518" s="69"/>
      <c r="G518" s="44"/>
      <c r="H518" s="44"/>
      <c r="I518" s="40"/>
      <c r="J518" s="40"/>
      <c r="K518" s="40"/>
      <c r="L518" s="58"/>
      <c r="M518" s="40"/>
      <c r="N518" s="40"/>
      <c r="O518" s="40"/>
      <c r="P518" s="40"/>
      <c r="Q518" s="40"/>
      <c r="R518" s="40"/>
      <c r="S518" s="40"/>
      <c r="T518" s="59"/>
      <c r="U518" s="40"/>
      <c r="V518" s="40"/>
      <c r="W518" s="40"/>
      <c r="X518" s="40"/>
      <c r="Y518" s="40"/>
      <c r="Z518" s="40"/>
      <c r="AA518" s="40"/>
      <c r="AB518" s="40"/>
      <c r="AC518" s="56"/>
      <c r="AD518" s="40"/>
      <c r="AE518" s="70"/>
      <c r="AF518" s="186"/>
    </row>
    <row r="519" spans="1:32">
      <c r="A519" s="48" t="s">
        <v>868</v>
      </c>
      <c r="B519" s="59" t="s">
        <v>505</v>
      </c>
      <c r="C519" s="49">
        <f t="shared" si="101"/>
        <v>377326</v>
      </c>
      <c r="D519" s="49">
        <f t="shared" si="102"/>
        <v>377326</v>
      </c>
      <c r="E519" s="321">
        <v>377326</v>
      </c>
      <c r="F519" s="69"/>
      <c r="G519" s="44"/>
      <c r="H519" s="44"/>
      <c r="I519" s="40"/>
      <c r="J519" s="40"/>
      <c r="K519" s="40"/>
      <c r="L519" s="58"/>
      <c r="M519" s="40"/>
      <c r="N519" s="40"/>
      <c r="O519" s="40"/>
      <c r="P519" s="40"/>
      <c r="Q519" s="40"/>
      <c r="R519" s="40"/>
      <c r="S519" s="40"/>
      <c r="T519" s="59"/>
      <c r="U519" s="40"/>
      <c r="V519" s="40"/>
      <c r="W519" s="40"/>
      <c r="X519" s="40"/>
      <c r="Y519" s="40"/>
      <c r="Z519" s="40"/>
      <c r="AA519" s="40"/>
      <c r="AB519" s="40"/>
      <c r="AC519" s="56"/>
      <c r="AD519" s="40"/>
      <c r="AE519" s="70"/>
      <c r="AF519" s="186"/>
    </row>
    <row r="520" spans="1:32">
      <c r="A520" s="48" t="s">
        <v>869</v>
      </c>
      <c r="B520" s="59" t="s">
        <v>506</v>
      </c>
      <c r="C520" s="49">
        <f t="shared" si="101"/>
        <v>158357</v>
      </c>
      <c r="D520" s="49">
        <f t="shared" si="102"/>
        <v>158357</v>
      </c>
      <c r="E520" s="321">
        <v>158357</v>
      </c>
      <c r="F520" s="69"/>
      <c r="G520" s="44"/>
      <c r="H520" s="44"/>
      <c r="I520" s="40"/>
      <c r="J520" s="40"/>
      <c r="K520" s="40"/>
      <c r="L520" s="58"/>
      <c r="M520" s="40"/>
      <c r="N520" s="40"/>
      <c r="O520" s="40"/>
      <c r="P520" s="40"/>
      <c r="Q520" s="40"/>
      <c r="R520" s="40"/>
      <c r="S520" s="40"/>
      <c r="T520" s="59"/>
      <c r="U520" s="40"/>
      <c r="V520" s="40"/>
      <c r="W520" s="40"/>
      <c r="X520" s="40"/>
      <c r="Y520" s="40"/>
      <c r="Z520" s="40"/>
      <c r="AA520" s="40"/>
      <c r="AB520" s="40"/>
      <c r="AC520" s="56"/>
      <c r="AD520" s="40"/>
      <c r="AE520" s="70"/>
      <c r="AF520" s="186"/>
    </row>
    <row r="521" spans="1:32">
      <c r="A521" s="48" t="s">
        <v>870</v>
      </c>
      <c r="B521" s="59" t="s">
        <v>507</v>
      </c>
      <c r="C521" s="49">
        <f t="shared" si="101"/>
        <v>395558</v>
      </c>
      <c r="D521" s="49">
        <f t="shared" si="102"/>
        <v>395558</v>
      </c>
      <c r="E521" s="321">
        <v>395558</v>
      </c>
      <c r="F521" s="69"/>
      <c r="G521" s="44"/>
      <c r="H521" s="44"/>
      <c r="I521" s="40"/>
      <c r="J521" s="40"/>
      <c r="K521" s="40"/>
      <c r="L521" s="58"/>
      <c r="M521" s="40"/>
      <c r="N521" s="40"/>
      <c r="O521" s="40"/>
      <c r="P521" s="40"/>
      <c r="Q521" s="40"/>
      <c r="R521" s="40"/>
      <c r="S521" s="40"/>
      <c r="T521" s="59"/>
      <c r="U521" s="40"/>
      <c r="V521" s="40"/>
      <c r="W521" s="40"/>
      <c r="X521" s="40"/>
      <c r="Y521" s="40"/>
      <c r="Z521" s="40"/>
      <c r="AA521" s="40"/>
      <c r="AB521" s="40"/>
      <c r="AC521" s="56"/>
      <c r="AD521" s="40"/>
      <c r="AE521" s="70"/>
      <c r="AF521" s="186"/>
    </row>
    <row r="522" spans="1:32">
      <c r="A522" s="96" t="s">
        <v>871</v>
      </c>
      <c r="B522" s="111" t="s">
        <v>508</v>
      </c>
      <c r="C522" s="49">
        <f t="shared" si="101"/>
        <v>479599</v>
      </c>
      <c r="D522" s="98">
        <f t="shared" si="102"/>
        <v>479599</v>
      </c>
      <c r="E522" s="322">
        <v>479599</v>
      </c>
      <c r="F522" s="121"/>
      <c r="G522" s="122"/>
      <c r="H522" s="122"/>
      <c r="I522" s="106"/>
      <c r="J522" s="106"/>
      <c r="K522" s="106"/>
      <c r="L522" s="79"/>
      <c r="M522" s="106"/>
      <c r="N522" s="106"/>
      <c r="O522" s="106"/>
      <c r="P522" s="106"/>
      <c r="Q522" s="106"/>
      <c r="R522" s="106"/>
      <c r="S522" s="106"/>
      <c r="T522" s="111"/>
      <c r="U522" s="106"/>
      <c r="V522" s="106"/>
      <c r="W522" s="106"/>
      <c r="X522" s="106"/>
      <c r="Y522" s="106"/>
      <c r="Z522" s="106"/>
      <c r="AA522" s="106"/>
      <c r="AB522" s="106"/>
      <c r="AC522" s="99"/>
      <c r="AD522" s="106"/>
      <c r="AE522" s="123"/>
      <c r="AF522" s="186"/>
    </row>
    <row r="523" spans="1:32">
      <c r="A523" s="96"/>
      <c r="B523" s="298" t="s">
        <v>1012</v>
      </c>
      <c r="C523" s="49">
        <f t="shared" ref="C523:C527" si="103">D523+L523+N523+P523+R523+T523+V523+AC523</f>
        <v>189609</v>
      </c>
      <c r="D523" s="98">
        <f t="shared" ref="D523:D527" si="104">SUM(E523:J523)</f>
        <v>189609</v>
      </c>
      <c r="E523" s="312">
        <v>189609</v>
      </c>
      <c r="F523" s="121"/>
      <c r="G523" s="122"/>
      <c r="H523" s="122"/>
      <c r="I523" s="106"/>
      <c r="J523" s="106"/>
      <c r="K523" s="106"/>
      <c r="L523" s="284"/>
      <c r="M523" s="106"/>
      <c r="N523" s="106"/>
      <c r="O523" s="106"/>
      <c r="P523" s="106"/>
      <c r="Q523" s="106"/>
      <c r="R523" s="106"/>
      <c r="S523" s="106"/>
      <c r="T523" s="111"/>
      <c r="U523" s="106"/>
      <c r="V523" s="106"/>
      <c r="W523" s="106"/>
      <c r="X523" s="106"/>
      <c r="Y523" s="106"/>
      <c r="Z523" s="106"/>
      <c r="AA523" s="106"/>
      <c r="AB523" s="106"/>
      <c r="AC523" s="99"/>
      <c r="AD523" s="106"/>
      <c r="AE523" s="123"/>
      <c r="AF523" s="186"/>
    </row>
    <row r="524" spans="1:32">
      <c r="A524" s="96"/>
      <c r="B524" s="298" t="s">
        <v>1013</v>
      </c>
      <c r="C524" s="49">
        <f t="shared" si="103"/>
        <v>189609</v>
      </c>
      <c r="D524" s="98">
        <f t="shared" si="104"/>
        <v>189609</v>
      </c>
      <c r="E524" s="312">
        <v>189609</v>
      </c>
      <c r="F524" s="121"/>
      <c r="G524" s="122"/>
      <c r="H524" s="122"/>
      <c r="I524" s="106"/>
      <c r="J524" s="106"/>
      <c r="K524" s="106"/>
      <c r="L524" s="284"/>
      <c r="M524" s="106"/>
      <c r="N524" s="106"/>
      <c r="O524" s="106"/>
      <c r="P524" s="106"/>
      <c r="Q524" s="106"/>
      <c r="R524" s="106"/>
      <c r="S524" s="106"/>
      <c r="T524" s="111"/>
      <c r="U524" s="106"/>
      <c r="V524" s="106"/>
      <c r="W524" s="106"/>
      <c r="X524" s="106"/>
      <c r="Y524" s="106"/>
      <c r="Z524" s="106"/>
      <c r="AA524" s="106"/>
      <c r="AB524" s="106"/>
      <c r="AC524" s="99"/>
      <c r="AD524" s="106"/>
      <c r="AE524" s="123"/>
      <c r="AF524" s="186"/>
    </row>
    <row r="525" spans="1:32">
      <c r="A525" s="96"/>
      <c r="B525" s="298" t="s">
        <v>1014</v>
      </c>
      <c r="C525" s="49">
        <f t="shared" si="103"/>
        <v>307290</v>
      </c>
      <c r="D525" s="98">
        <f t="shared" si="104"/>
        <v>307290</v>
      </c>
      <c r="E525" s="312">
        <v>307290</v>
      </c>
      <c r="F525" s="121"/>
      <c r="G525" s="122"/>
      <c r="H525" s="122"/>
      <c r="I525" s="106"/>
      <c r="J525" s="106"/>
      <c r="K525" s="106"/>
      <c r="L525" s="284"/>
      <c r="M525" s="106"/>
      <c r="N525" s="106"/>
      <c r="O525" s="106"/>
      <c r="P525" s="106"/>
      <c r="Q525" s="106"/>
      <c r="R525" s="106"/>
      <c r="S525" s="106"/>
      <c r="T525" s="111"/>
      <c r="U525" s="106"/>
      <c r="V525" s="106"/>
      <c r="W525" s="106"/>
      <c r="X525" s="106"/>
      <c r="Y525" s="106"/>
      <c r="Z525" s="106"/>
      <c r="AA525" s="106"/>
      <c r="AB525" s="106"/>
      <c r="AC525" s="99"/>
      <c r="AD525" s="106"/>
      <c r="AE525" s="123"/>
      <c r="AF525" s="186"/>
    </row>
    <row r="526" spans="1:32">
      <c r="A526" s="96"/>
      <c r="B526" s="298" t="s">
        <v>1015</v>
      </c>
      <c r="C526" s="49">
        <f t="shared" si="103"/>
        <v>389687</v>
      </c>
      <c r="D526" s="98">
        <f t="shared" si="104"/>
        <v>389687</v>
      </c>
      <c r="E526" s="312">
        <v>389687</v>
      </c>
      <c r="F526" s="121"/>
      <c r="G526" s="122"/>
      <c r="H526" s="122"/>
      <c r="I526" s="106"/>
      <c r="J526" s="106"/>
      <c r="K526" s="106"/>
      <c r="L526" s="284"/>
      <c r="M526" s="106"/>
      <c r="N526" s="106"/>
      <c r="O526" s="106"/>
      <c r="P526" s="106"/>
      <c r="Q526" s="106"/>
      <c r="R526" s="106"/>
      <c r="S526" s="106"/>
      <c r="T526" s="111"/>
      <c r="U526" s="106"/>
      <c r="V526" s="106"/>
      <c r="W526" s="106"/>
      <c r="X526" s="106"/>
      <c r="Y526" s="106"/>
      <c r="Z526" s="106"/>
      <c r="AA526" s="106"/>
      <c r="AB526" s="106"/>
      <c r="AC526" s="99"/>
      <c r="AD526" s="106"/>
      <c r="AE526" s="123"/>
      <c r="AF526" s="186"/>
    </row>
    <row r="527" spans="1:32">
      <c r="A527" s="96"/>
      <c r="B527" s="298" t="s">
        <v>1016</v>
      </c>
      <c r="C527" s="49">
        <f t="shared" si="103"/>
        <v>474345</v>
      </c>
      <c r="D527" s="98">
        <f t="shared" si="104"/>
        <v>474345</v>
      </c>
      <c r="E527" s="312">
        <v>474345</v>
      </c>
      <c r="F527" s="121"/>
      <c r="G527" s="122"/>
      <c r="H527" s="122"/>
      <c r="I527" s="106"/>
      <c r="J527" s="106"/>
      <c r="K527" s="106"/>
      <c r="L527" s="284"/>
      <c r="M527" s="106"/>
      <c r="N527" s="106"/>
      <c r="O527" s="106"/>
      <c r="P527" s="106"/>
      <c r="Q527" s="106"/>
      <c r="R527" s="106"/>
      <c r="S527" s="106"/>
      <c r="T527" s="111"/>
      <c r="U527" s="106"/>
      <c r="V527" s="106"/>
      <c r="W527" s="106"/>
      <c r="X527" s="106"/>
      <c r="Y527" s="106"/>
      <c r="Z527" s="106"/>
      <c r="AA527" s="106"/>
      <c r="AB527" s="106"/>
      <c r="AC527" s="99"/>
      <c r="AD527" s="106"/>
      <c r="AE527" s="123"/>
      <c r="AF527" s="186"/>
    </row>
    <row r="528" spans="1:32" s="73" customFormat="1">
      <c r="A528" s="768" t="s">
        <v>470</v>
      </c>
      <c r="B528" s="768"/>
      <c r="C528" s="50">
        <f>SUM(C517:C527)</f>
        <v>3536752</v>
      </c>
      <c r="D528" s="50">
        <f t="shared" ref="D528:E528" si="105">SUM(D517:D527)</f>
        <v>3536752</v>
      </c>
      <c r="E528" s="50">
        <f t="shared" si="105"/>
        <v>3536752</v>
      </c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93"/>
      <c r="AD528" s="50"/>
      <c r="AE528" s="50"/>
      <c r="AF528" s="187"/>
    </row>
    <row r="529" spans="1:32" s="234" customFormat="1">
      <c r="A529" s="763" t="s">
        <v>66</v>
      </c>
      <c r="B529" s="764"/>
      <c r="C529" s="237"/>
      <c r="D529" s="237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  <c r="Z529" s="237"/>
      <c r="AA529" s="237"/>
      <c r="AB529" s="237"/>
      <c r="AC529" s="201"/>
      <c r="AD529" s="237"/>
      <c r="AE529" s="238"/>
      <c r="AF529" s="233"/>
    </row>
    <row r="530" spans="1:32" s="232" customFormat="1">
      <c r="A530" s="205" t="s">
        <v>872</v>
      </c>
      <c r="B530" s="268" t="s">
        <v>462</v>
      </c>
      <c r="C530" s="193">
        <f t="shared" ref="C530:C537" si="106">D530+L530+N530+P530+R530+T530+V530+AC530</f>
        <v>198244</v>
      </c>
      <c r="D530" s="207">
        <f t="shared" si="102"/>
        <v>124757</v>
      </c>
      <c r="E530" s="323">
        <v>124757</v>
      </c>
      <c r="F530" s="207"/>
      <c r="G530" s="207"/>
      <c r="H530" s="207"/>
      <c r="I530" s="207"/>
      <c r="J530" s="207"/>
      <c r="K530" s="207"/>
      <c r="L530" s="207"/>
      <c r="M530" s="207"/>
      <c r="N530" s="207"/>
      <c r="O530" s="207"/>
      <c r="P530" s="207"/>
      <c r="Q530" s="207">
        <v>596</v>
      </c>
      <c r="R530" s="207">
        <v>73487</v>
      </c>
      <c r="S530" s="207"/>
      <c r="T530" s="207"/>
      <c r="U530" s="207"/>
      <c r="V530" s="207"/>
      <c r="W530" s="207"/>
      <c r="X530" s="207"/>
      <c r="Y530" s="207"/>
      <c r="Z530" s="207"/>
      <c r="AA530" s="207"/>
      <c r="AB530" s="207"/>
      <c r="AC530" s="208"/>
      <c r="AD530" s="207"/>
      <c r="AE530" s="207"/>
      <c r="AF530" s="231"/>
    </row>
    <row r="531" spans="1:32" s="232" customFormat="1">
      <c r="A531" s="209" t="s">
        <v>873</v>
      </c>
      <c r="B531" s="270" t="s">
        <v>463</v>
      </c>
      <c r="C531" s="193">
        <f t="shared" si="106"/>
        <v>445346</v>
      </c>
      <c r="D531" s="193">
        <f t="shared" si="102"/>
        <v>262903</v>
      </c>
      <c r="E531" s="324">
        <v>125502</v>
      </c>
      <c r="F531" s="269"/>
      <c r="G531" s="193"/>
      <c r="H531" s="193"/>
      <c r="I531" s="324">
        <v>137401</v>
      </c>
      <c r="J531" s="193"/>
      <c r="K531" s="193"/>
      <c r="L531" s="193"/>
      <c r="M531" s="193"/>
      <c r="N531" s="193"/>
      <c r="O531" s="193"/>
      <c r="P531" s="193"/>
      <c r="Q531" s="193">
        <v>60</v>
      </c>
      <c r="R531" s="193">
        <v>73487</v>
      </c>
      <c r="S531" s="193">
        <v>82</v>
      </c>
      <c r="T531" s="324">
        <v>108956</v>
      </c>
      <c r="U531" s="193"/>
      <c r="V531" s="193"/>
      <c r="W531" s="193"/>
      <c r="X531" s="193"/>
      <c r="Y531" s="193"/>
      <c r="Z531" s="193"/>
      <c r="AA531" s="193"/>
      <c r="AB531" s="193"/>
      <c r="AC531" s="212"/>
      <c r="AD531" s="193"/>
      <c r="AE531" s="193"/>
      <c r="AF531" s="231"/>
    </row>
    <row r="532" spans="1:32" s="232" customFormat="1">
      <c r="A532" s="209" t="s">
        <v>874</v>
      </c>
      <c r="B532" s="270" t="s">
        <v>464</v>
      </c>
      <c r="C532" s="193">
        <f t="shared" si="106"/>
        <v>95702</v>
      </c>
      <c r="D532" s="193">
        <f t="shared" si="102"/>
        <v>95702</v>
      </c>
      <c r="E532" s="324">
        <v>95702</v>
      </c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B532" s="193"/>
      <c r="AC532" s="212"/>
      <c r="AD532" s="193"/>
      <c r="AE532" s="193"/>
      <c r="AF532" s="231"/>
    </row>
    <row r="533" spans="1:32" s="232" customFormat="1">
      <c r="A533" s="213" t="s">
        <v>875</v>
      </c>
      <c r="B533" s="271" t="s">
        <v>465</v>
      </c>
      <c r="C533" s="193">
        <f t="shared" si="106"/>
        <v>565254</v>
      </c>
      <c r="D533" s="193"/>
      <c r="E533" s="215"/>
      <c r="F533" s="215"/>
      <c r="G533" s="215"/>
      <c r="H533" s="215"/>
      <c r="I533" s="215"/>
      <c r="J533" s="215"/>
      <c r="K533" s="215"/>
      <c r="L533" s="215"/>
      <c r="M533" s="215">
        <v>540</v>
      </c>
      <c r="N533" s="325">
        <v>565254</v>
      </c>
      <c r="O533" s="215"/>
      <c r="P533" s="215"/>
      <c r="Q533" s="215"/>
      <c r="R533" s="215"/>
      <c r="S533" s="215"/>
      <c r="T533" s="215"/>
      <c r="U533" s="215"/>
      <c r="V533" s="215"/>
      <c r="W533" s="215"/>
      <c r="X533" s="215"/>
      <c r="Y533" s="215"/>
      <c r="Z533" s="215"/>
      <c r="AA533" s="215"/>
      <c r="AB533" s="215"/>
      <c r="AC533" s="217"/>
      <c r="AD533" s="215"/>
      <c r="AE533" s="215"/>
      <c r="AF533" s="231"/>
    </row>
    <row r="534" spans="1:32" s="232" customFormat="1">
      <c r="A534" s="213"/>
      <c r="B534" s="299" t="s">
        <v>1017</v>
      </c>
      <c r="C534" s="193">
        <f t="shared" si="106"/>
        <v>400082</v>
      </c>
      <c r="D534" s="193">
        <f t="shared" si="102"/>
        <v>400082</v>
      </c>
      <c r="E534" s="279">
        <v>400082</v>
      </c>
      <c r="F534" s="215"/>
      <c r="G534" s="215"/>
      <c r="H534" s="215"/>
      <c r="I534" s="215"/>
      <c r="J534" s="215"/>
      <c r="K534" s="215"/>
      <c r="L534" s="215"/>
      <c r="M534" s="215"/>
      <c r="N534" s="272"/>
      <c r="O534" s="215"/>
      <c r="P534" s="215"/>
      <c r="Q534" s="215"/>
      <c r="R534" s="215"/>
      <c r="S534" s="215"/>
      <c r="T534" s="215"/>
      <c r="U534" s="215"/>
      <c r="V534" s="215"/>
      <c r="W534" s="215"/>
      <c r="X534" s="215"/>
      <c r="Y534" s="215"/>
      <c r="Z534" s="215"/>
      <c r="AA534" s="215"/>
      <c r="AB534" s="215"/>
      <c r="AC534" s="217"/>
      <c r="AD534" s="215"/>
      <c r="AE534" s="215"/>
      <c r="AF534" s="231"/>
    </row>
    <row r="535" spans="1:32" s="232" customFormat="1">
      <c r="A535" s="213"/>
      <c r="B535" s="299" t="s">
        <v>1018</v>
      </c>
      <c r="C535" s="193">
        <f t="shared" si="106"/>
        <v>371541</v>
      </c>
      <c r="D535" s="193">
        <f t="shared" si="102"/>
        <v>371541</v>
      </c>
      <c r="E535" s="279">
        <v>371541</v>
      </c>
      <c r="F535" s="215"/>
      <c r="G535" s="215"/>
      <c r="H535" s="215"/>
      <c r="I535" s="215"/>
      <c r="J535" s="215"/>
      <c r="K535" s="215"/>
      <c r="L535" s="215"/>
      <c r="M535" s="215"/>
      <c r="N535" s="272"/>
      <c r="O535" s="215"/>
      <c r="P535" s="215"/>
      <c r="Q535" s="215"/>
      <c r="R535" s="215"/>
      <c r="S535" s="215"/>
      <c r="T535" s="215"/>
      <c r="U535" s="215"/>
      <c r="V535" s="215"/>
      <c r="W535" s="215"/>
      <c r="X535" s="215"/>
      <c r="Y535" s="215"/>
      <c r="Z535" s="215"/>
      <c r="AA535" s="215"/>
      <c r="AB535" s="215"/>
      <c r="AC535" s="217"/>
      <c r="AD535" s="215"/>
      <c r="AE535" s="215"/>
      <c r="AF535" s="231"/>
    </row>
    <row r="536" spans="1:32" s="232" customFormat="1">
      <c r="A536" s="213"/>
      <c r="B536" s="299" t="s">
        <v>1024</v>
      </c>
      <c r="C536" s="193">
        <f t="shared" si="106"/>
        <v>183798</v>
      </c>
      <c r="D536" s="193"/>
      <c r="E536" s="215"/>
      <c r="F536" s="215"/>
      <c r="G536" s="215"/>
      <c r="H536" s="215"/>
      <c r="I536" s="215"/>
      <c r="J536" s="215"/>
      <c r="K536" s="215"/>
      <c r="L536" s="215"/>
      <c r="M536" s="215"/>
      <c r="N536" s="272"/>
      <c r="O536" s="279">
        <v>612</v>
      </c>
      <c r="P536" s="279">
        <v>183798</v>
      </c>
      <c r="Q536" s="215"/>
      <c r="R536" s="215"/>
      <c r="S536" s="215"/>
      <c r="T536" s="215"/>
      <c r="U536" s="215"/>
      <c r="V536" s="215"/>
      <c r="W536" s="215"/>
      <c r="X536" s="215"/>
      <c r="Y536" s="215"/>
      <c r="Z536" s="215"/>
      <c r="AA536" s="215"/>
      <c r="AB536" s="215"/>
      <c r="AC536" s="217"/>
      <c r="AD536" s="215"/>
      <c r="AE536" s="215"/>
      <c r="AF536" s="231"/>
    </row>
    <row r="537" spans="1:32" s="232" customFormat="1">
      <c r="A537" s="213"/>
      <c r="B537" s="299" t="s">
        <v>1025</v>
      </c>
      <c r="C537" s="193">
        <f t="shared" si="106"/>
        <v>147814</v>
      </c>
      <c r="D537" s="193"/>
      <c r="E537" s="215"/>
      <c r="F537" s="215"/>
      <c r="G537" s="215"/>
      <c r="H537" s="215"/>
      <c r="I537" s="215"/>
      <c r="J537" s="215"/>
      <c r="K537" s="215"/>
      <c r="L537" s="215"/>
      <c r="M537" s="215"/>
      <c r="N537" s="272"/>
      <c r="O537" s="279">
        <v>540</v>
      </c>
      <c r="P537" s="279">
        <v>147814</v>
      </c>
      <c r="Q537" s="215"/>
      <c r="R537" s="215"/>
      <c r="S537" s="215"/>
      <c r="T537" s="215"/>
      <c r="U537" s="215"/>
      <c r="V537" s="215"/>
      <c r="W537" s="215"/>
      <c r="X537" s="215"/>
      <c r="Y537" s="215"/>
      <c r="Z537" s="215"/>
      <c r="AA537" s="215"/>
      <c r="AB537" s="215"/>
      <c r="AC537" s="217"/>
      <c r="AD537" s="215"/>
      <c r="AE537" s="215"/>
      <c r="AF537" s="231"/>
    </row>
    <row r="538" spans="1:32" s="234" customFormat="1">
      <c r="A538" s="765" t="s">
        <v>106</v>
      </c>
      <c r="B538" s="765"/>
      <c r="C538" s="218">
        <f>SUM(C530:C537)</f>
        <v>2407781</v>
      </c>
      <c r="D538" s="218">
        <f t="shared" ref="D538:U538" si="107">SUM(D530:D537)</f>
        <v>1254985</v>
      </c>
      <c r="E538" s="218">
        <f t="shared" si="107"/>
        <v>1117584</v>
      </c>
      <c r="F538" s="218"/>
      <c r="G538" s="218"/>
      <c r="H538" s="218"/>
      <c r="I538" s="218">
        <f t="shared" si="107"/>
        <v>137401</v>
      </c>
      <c r="J538" s="218"/>
      <c r="K538" s="218"/>
      <c r="L538" s="218"/>
      <c r="M538" s="218">
        <f t="shared" si="107"/>
        <v>540</v>
      </c>
      <c r="N538" s="218">
        <f t="shared" si="107"/>
        <v>565254</v>
      </c>
      <c r="O538" s="218">
        <f t="shared" si="107"/>
        <v>1152</v>
      </c>
      <c r="P538" s="218">
        <f t="shared" si="107"/>
        <v>331612</v>
      </c>
      <c r="Q538" s="218">
        <f t="shared" si="107"/>
        <v>656</v>
      </c>
      <c r="R538" s="218">
        <f t="shared" si="107"/>
        <v>146974</v>
      </c>
      <c r="S538" s="218">
        <f t="shared" si="107"/>
        <v>82</v>
      </c>
      <c r="T538" s="218">
        <f t="shared" si="107"/>
        <v>108956</v>
      </c>
      <c r="U538" s="218">
        <f t="shared" si="107"/>
        <v>0</v>
      </c>
      <c r="V538" s="218"/>
      <c r="W538" s="218"/>
      <c r="X538" s="218"/>
      <c r="Y538" s="218"/>
      <c r="Z538" s="218"/>
      <c r="AA538" s="218"/>
      <c r="AB538" s="218"/>
      <c r="AC538" s="219"/>
      <c r="AD538" s="218"/>
      <c r="AE538" s="218"/>
      <c r="AF538" s="233"/>
    </row>
    <row r="539" spans="1:32" s="234" customFormat="1">
      <c r="A539" s="763" t="s">
        <v>32</v>
      </c>
      <c r="B539" s="764"/>
      <c r="C539" s="237"/>
      <c r="D539" s="237"/>
      <c r="E539" s="237"/>
      <c r="F539" s="237"/>
      <c r="G539" s="237"/>
      <c r="H539" s="237"/>
      <c r="I539" s="237"/>
      <c r="J539" s="237"/>
      <c r="K539" s="237"/>
      <c r="L539" s="237"/>
      <c r="M539" s="237"/>
      <c r="N539" s="237"/>
      <c r="O539" s="237"/>
      <c r="P539" s="237"/>
      <c r="Q539" s="237"/>
      <c r="R539" s="237"/>
      <c r="S539" s="237"/>
      <c r="T539" s="237"/>
      <c r="U539" s="237"/>
      <c r="V539" s="237"/>
      <c r="W539" s="237"/>
      <c r="X539" s="237"/>
      <c r="Y539" s="237"/>
      <c r="Z539" s="237"/>
      <c r="AA539" s="237"/>
      <c r="AB539" s="237"/>
      <c r="AC539" s="201"/>
      <c r="AD539" s="237"/>
      <c r="AE539" s="238"/>
      <c r="AF539" s="233"/>
    </row>
    <row r="540" spans="1:32" s="232" customFormat="1">
      <c r="A540" s="205" t="s">
        <v>876</v>
      </c>
      <c r="B540" s="268" t="s">
        <v>33</v>
      </c>
      <c r="C540" s="193">
        <f t="shared" ref="C540" si="108">D540+L540+N540+P540+R540+T540+V540+AC540</f>
        <v>251141</v>
      </c>
      <c r="D540" s="207">
        <f t="shared" si="102"/>
        <v>251141</v>
      </c>
      <c r="E540" s="207">
        <v>251141</v>
      </c>
      <c r="F540" s="207"/>
      <c r="G540" s="207"/>
      <c r="H540" s="207"/>
      <c r="I540" s="207"/>
      <c r="J540" s="207"/>
      <c r="K540" s="207"/>
      <c r="L540" s="207"/>
      <c r="M540" s="207"/>
      <c r="N540" s="207"/>
      <c r="O540" s="207"/>
      <c r="P540" s="207"/>
      <c r="Q540" s="207"/>
      <c r="R540" s="207"/>
      <c r="S540" s="207"/>
      <c r="T540" s="207"/>
      <c r="U540" s="207"/>
      <c r="V540" s="207"/>
      <c r="W540" s="207"/>
      <c r="X540" s="207"/>
      <c r="Y540" s="207"/>
      <c r="Z540" s="207"/>
      <c r="AA540" s="207"/>
      <c r="AB540" s="207"/>
      <c r="AC540" s="208"/>
      <c r="AD540" s="207"/>
      <c r="AE540" s="207"/>
      <c r="AF540" s="231"/>
    </row>
    <row r="541" spans="1:32" s="232" customFormat="1">
      <c r="A541" s="205" t="s">
        <v>877</v>
      </c>
      <c r="B541" s="268" t="s">
        <v>34</v>
      </c>
      <c r="C541" s="193">
        <f t="shared" ref="C541" si="109">D541+L541+N541+P541+R541+T541+V541+AC541</f>
        <v>286396</v>
      </c>
      <c r="D541" s="207">
        <f t="shared" ref="D541" si="110">SUM(E541:J541)</f>
        <v>286396</v>
      </c>
      <c r="E541" s="207"/>
      <c r="F541" s="207"/>
      <c r="G541" s="207">
        <v>286396</v>
      </c>
      <c r="H541" s="207"/>
      <c r="I541" s="207"/>
      <c r="J541" s="207"/>
      <c r="K541" s="207"/>
      <c r="L541" s="207"/>
      <c r="M541" s="207"/>
      <c r="N541" s="207"/>
      <c r="O541" s="207"/>
      <c r="P541" s="207"/>
      <c r="Q541" s="207"/>
      <c r="R541" s="207"/>
      <c r="S541" s="207"/>
      <c r="T541" s="207"/>
      <c r="U541" s="207"/>
      <c r="V541" s="207"/>
      <c r="W541" s="207"/>
      <c r="X541" s="207"/>
      <c r="Y541" s="207"/>
      <c r="Z541" s="207"/>
      <c r="AA541" s="207"/>
      <c r="AB541" s="207"/>
      <c r="AC541" s="208"/>
      <c r="AD541" s="207"/>
      <c r="AE541" s="207"/>
      <c r="AF541" s="231"/>
    </row>
    <row r="542" spans="1:32" s="234" customFormat="1">
      <c r="A542" s="765" t="s">
        <v>107</v>
      </c>
      <c r="B542" s="765"/>
      <c r="C542" s="218">
        <f>SUM(C540:C541)</f>
        <v>537537</v>
      </c>
      <c r="D542" s="218">
        <f t="shared" ref="D542:E542" si="111">SUM(D540:D541)</f>
        <v>537537</v>
      </c>
      <c r="E542" s="218">
        <f t="shared" si="111"/>
        <v>251141</v>
      </c>
      <c r="F542" s="218"/>
      <c r="G542" s="218">
        <f t="shared" ref="G542" si="112">SUM(G540:G541)</f>
        <v>286396</v>
      </c>
      <c r="H542" s="218"/>
      <c r="I542" s="218"/>
      <c r="J542" s="218"/>
      <c r="K542" s="218"/>
      <c r="L542" s="218"/>
      <c r="M542" s="218"/>
      <c r="N542" s="218"/>
      <c r="O542" s="218"/>
      <c r="P542" s="218"/>
      <c r="Q542" s="218"/>
      <c r="R542" s="218"/>
      <c r="S542" s="218"/>
      <c r="T542" s="218"/>
      <c r="U542" s="218"/>
      <c r="V542" s="218"/>
      <c r="W542" s="218"/>
      <c r="X542" s="218"/>
      <c r="Y542" s="218"/>
      <c r="Z542" s="218"/>
      <c r="AA542" s="218"/>
      <c r="AB542" s="218"/>
      <c r="AC542" s="219"/>
      <c r="AD542" s="218"/>
      <c r="AE542" s="218"/>
      <c r="AF542" s="233"/>
    </row>
    <row r="543" spans="1:32" s="73" customFormat="1">
      <c r="A543" s="766" t="s">
        <v>67</v>
      </c>
      <c r="B543" s="767"/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65"/>
      <c r="AD543" s="170"/>
      <c r="AE543" s="171"/>
      <c r="AF543" s="187"/>
    </row>
    <row r="544" spans="1:32">
      <c r="A544" s="124" t="s">
        <v>878</v>
      </c>
      <c r="B544" s="149" t="s">
        <v>68</v>
      </c>
      <c r="C544" s="49">
        <f t="shared" ref="C544:C545" si="113">D544+L544+N544+P544+R544+T544+V544+AC544</f>
        <v>83132</v>
      </c>
      <c r="D544" s="87">
        <f t="shared" si="102"/>
        <v>83132</v>
      </c>
      <c r="E544" s="150">
        <v>83132</v>
      </c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6"/>
      <c r="AD544" s="87"/>
      <c r="AE544" s="87"/>
      <c r="AF544" s="186"/>
    </row>
    <row r="545" spans="1:32">
      <c r="A545" s="96" t="s">
        <v>879</v>
      </c>
      <c r="B545" s="117" t="s">
        <v>69</v>
      </c>
      <c r="C545" s="49">
        <f t="shared" si="113"/>
        <v>83132</v>
      </c>
      <c r="D545" s="98">
        <f t="shared" si="102"/>
        <v>83132</v>
      </c>
      <c r="E545" s="291">
        <v>83132</v>
      </c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  <c r="AC545" s="99"/>
      <c r="AD545" s="98"/>
      <c r="AE545" s="98"/>
      <c r="AF545" s="186"/>
    </row>
    <row r="546" spans="1:32" s="73" customFormat="1">
      <c r="A546" s="761" t="s">
        <v>466</v>
      </c>
      <c r="B546" s="761"/>
      <c r="C546" s="50">
        <f>SUM(C544:C545)</f>
        <v>166264</v>
      </c>
      <c r="D546" s="50">
        <f t="shared" ref="D546:E546" si="114">SUM(D544:D545)</f>
        <v>166264</v>
      </c>
      <c r="E546" s="50">
        <f t="shared" si="114"/>
        <v>166264</v>
      </c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93"/>
      <c r="AD546" s="50"/>
      <c r="AE546" s="50"/>
      <c r="AF546" s="187"/>
    </row>
    <row r="547" spans="1:32">
      <c r="A547" s="762" t="s">
        <v>471</v>
      </c>
      <c r="B547" s="762"/>
      <c r="C547" s="50">
        <f t="shared" ref="C547:AE547" si="115">C546+C542+C538+C528+C515+C512+C505+C489+C486+C483+C479+C467+C463+C448+C441+C432+C426+C422+C416+C413+C409+C396+C392+C389+C386+C374+C366+C202+C195+C191+C182+C174+C162+C146+C130+C72+C66+C47+C43+C13</f>
        <v>622546177.79999995</v>
      </c>
      <c r="D547" s="50">
        <f t="shared" si="115"/>
        <v>277904056</v>
      </c>
      <c r="E547" s="50">
        <f t="shared" si="115"/>
        <v>60158361</v>
      </c>
      <c r="F547" s="50">
        <f t="shared" si="115"/>
        <v>31623229</v>
      </c>
      <c r="G547" s="50">
        <f t="shared" si="115"/>
        <v>30298194</v>
      </c>
      <c r="H547" s="50">
        <f t="shared" si="115"/>
        <v>149592456</v>
      </c>
      <c r="I547" s="50">
        <f t="shared" si="115"/>
        <v>13271109</v>
      </c>
      <c r="J547" s="50">
        <f t="shared" si="115"/>
        <v>500000</v>
      </c>
      <c r="K547" s="50">
        <f t="shared" si="115"/>
        <v>6</v>
      </c>
      <c r="L547" s="50">
        <f t="shared" si="115"/>
        <v>11499504</v>
      </c>
      <c r="M547" s="50">
        <f t="shared" si="115"/>
        <v>158606.79999999999</v>
      </c>
      <c r="N547" s="50">
        <f t="shared" si="115"/>
        <v>214471177.80000001</v>
      </c>
      <c r="O547" s="50">
        <f t="shared" si="115"/>
        <v>2204.87</v>
      </c>
      <c r="P547" s="50">
        <f t="shared" si="115"/>
        <v>893588</v>
      </c>
      <c r="Q547" s="50">
        <f t="shared" si="115"/>
        <v>128686.45999999999</v>
      </c>
      <c r="R547" s="50">
        <f t="shared" si="115"/>
        <v>114516256</v>
      </c>
      <c r="S547" s="50">
        <f t="shared" si="115"/>
        <v>2333.8399999999997</v>
      </c>
      <c r="T547" s="50">
        <f t="shared" si="115"/>
        <v>2478398</v>
      </c>
      <c r="U547" s="50">
        <f t="shared" si="115"/>
        <v>5</v>
      </c>
      <c r="V547" s="50">
        <f t="shared" si="115"/>
        <v>301456</v>
      </c>
      <c r="W547" s="50">
        <f t="shared" si="115"/>
        <v>0</v>
      </c>
      <c r="X547" s="50">
        <f t="shared" si="115"/>
        <v>0</v>
      </c>
      <c r="Y547" s="50">
        <f t="shared" si="115"/>
        <v>0</v>
      </c>
      <c r="Z547" s="50">
        <f t="shared" si="115"/>
        <v>0</v>
      </c>
      <c r="AA547" s="50">
        <f t="shared" si="115"/>
        <v>0</v>
      </c>
      <c r="AB547" s="50">
        <f t="shared" si="115"/>
        <v>0</v>
      </c>
      <c r="AC547" s="50">
        <f t="shared" si="115"/>
        <v>481742</v>
      </c>
      <c r="AD547" s="50">
        <f t="shared" si="115"/>
        <v>480392</v>
      </c>
      <c r="AE547" s="50">
        <f t="shared" si="115"/>
        <v>0</v>
      </c>
      <c r="AF547" s="186"/>
    </row>
    <row r="548" spans="1:32">
      <c r="C548" s="189">
        <f t="shared" ref="C548:AE548" si="116">C13+C43+C47+C66+C72+C130+C146+C162+C174+C182+C191+C195+C202+C366+C374+C386+C389+C392+C396+C409+C413+C416+C422+C426+C432+C441+C448+C463+C467+C479+C483+C486+C489+C505+C512+C515+C528+C538+C542+C546</f>
        <v>622546177.79999995</v>
      </c>
      <c r="D548" s="189">
        <f t="shared" si="116"/>
        <v>277904056</v>
      </c>
      <c r="E548" s="189">
        <f t="shared" si="116"/>
        <v>60158361</v>
      </c>
      <c r="F548" s="189">
        <f t="shared" si="116"/>
        <v>31623229</v>
      </c>
      <c r="G548" s="189">
        <f t="shared" si="116"/>
        <v>30298194</v>
      </c>
      <c r="H548" s="189">
        <f t="shared" si="116"/>
        <v>149592456</v>
      </c>
      <c r="I548" s="189">
        <f t="shared" si="116"/>
        <v>13271109</v>
      </c>
      <c r="J548" s="189">
        <f t="shared" si="116"/>
        <v>500000</v>
      </c>
      <c r="K548" s="189">
        <f t="shared" si="116"/>
        <v>6</v>
      </c>
      <c r="L548" s="189">
        <f t="shared" si="116"/>
        <v>11499504</v>
      </c>
      <c r="M548" s="189">
        <f t="shared" si="116"/>
        <v>158606.79999999999</v>
      </c>
      <c r="N548" s="189">
        <f t="shared" si="116"/>
        <v>214471177.80000001</v>
      </c>
      <c r="O548" s="189">
        <f t="shared" si="116"/>
        <v>2204.87</v>
      </c>
      <c r="P548" s="189">
        <f t="shared" si="116"/>
        <v>893588</v>
      </c>
      <c r="Q548" s="189">
        <f t="shared" si="116"/>
        <v>128686.46000000002</v>
      </c>
      <c r="R548" s="189">
        <f t="shared" si="116"/>
        <v>114516256</v>
      </c>
      <c r="S548" s="189">
        <f t="shared" si="116"/>
        <v>2333.8399999999997</v>
      </c>
      <c r="T548" s="189">
        <f t="shared" si="116"/>
        <v>2478398</v>
      </c>
      <c r="U548" s="189">
        <f t="shared" si="116"/>
        <v>5</v>
      </c>
      <c r="V548" s="189">
        <f t="shared" si="116"/>
        <v>301456</v>
      </c>
      <c r="W548" s="189">
        <f t="shared" si="116"/>
        <v>0</v>
      </c>
      <c r="X548" s="189">
        <f t="shared" si="116"/>
        <v>0</v>
      </c>
      <c r="Y548" s="189">
        <f t="shared" si="116"/>
        <v>0</v>
      </c>
      <c r="Z548" s="189">
        <f t="shared" si="116"/>
        <v>0</v>
      </c>
      <c r="AA548" s="189">
        <f t="shared" si="116"/>
        <v>0</v>
      </c>
      <c r="AB548" s="189">
        <f t="shared" si="116"/>
        <v>0</v>
      </c>
      <c r="AC548" s="189">
        <f t="shared" si="116"/>
        <v>481742</v>
      </c>
      <c r="AD548" s="189">
        <f t="shared" si="116"/>
        <v>480392</v>
      </c>
      <c r="AE548" s="189">
        <f t="shared" si="116"/>
        <v>0</v>
      </c>
    </row>
  </sheetData>
  <autoFilter ref="A9:AE548"/>
  <mergeCells count="88">
    <mergeCell ref="A414:B414"/>
    <mergeCell ref="T1:AE1"/>
    <mergeCell ref="T2:AE2"/>
    <mergeCell ref="A3:U3"/>
    <mergeCell ref="A5:A8"/>
    <mergeCell ref="B5:B8"/>
    <mergeCell ref="C5:C7"/>
    <mergeCell ref="E5:S5"/>
    <mergeCell ref="U5:AE5"/>
    <mergeCell ref="E6:J6"/>
    <mergeCell ref="D6:D7"/>
    <mergeCell ref="V6:AB6"/>
    <mergeCell ref="AC6:AC7"/>
    <mergeCell ref="AE6:AE7"/>
    <mergeCell ref="A130:B130"/>
    <mergeCell ref="A66:B66"/>
    <mergeCell ref="A43:B43"/>
    <mergeCell ref="A47:B47"/>
    <mergeCell ref="A72:B72"/>
    <mergeCell ref="A73:B73"/>
    <mergeCell ref="AD6:AD7"/>
    <mergeCell ref="A13:B13"/>
    <mergeCell ref="K6:L7"/>
    <mergeCell ref="M6:N7"/>
    <mergeCell ref="O6:P7"/>
    <mergeCell ref="Q6:R7"/>
    <mergeCell ref="S6:T7"/>
    <mergeCell ref="A174:B174"/>
    <mergeCell ref="A175:B175"/>
    <mergeCell ref="A182:B182"/>
    <mergeCell ref="A146:B146"/>
    <mergeCell ref="A147:B147"/>
    <mergeCell ref="A162:B162"/>
    <mergeCell ref="A195:B195"/>
    <mergeCell ref="A202:B202"/>
    <mergeCell ref="A183:B183"/>
    <mergeCell ref="A191:B191"/>
    <mergeCell ref="A192:B192"/>
    <mergeCell ref="A374:B374"/>
    <mergeCell ref="A366:B366"/>
    <mergeCell ref="A390:B390"/>
    <mergeCell ref="A392:B392"/>
    <mergeCell ref="A393:B393"/>
    <mergeCell ref="A375:B375"/>
    <mergeCell ref="A386:B386"/>
    <mergeCell ref="A389:B389"/>
    <mergeCell ref="A367:B367"/>
    <mergeCell ref="A370:B370"/>
    <mergeCell ref="A410:B410"/>
    <mergeCell ref="A413:B413"/>
    <mergeCell ref="A396:B396"/>
    <mergeCell ref="A397:B397"/>
    <mergeCell ref="A409:B409"/>
    <mergeCell ref="A426:B426"/>
    <mergeCell ref="A427:B427"/>
    <mergeCell ref="A432:B432"/>
    <mergeCell ref="A416:B416"/>
    <mergeCell ref="A417:B417"/>
    <mergeCell ref="A422:B422"/>
    <mergeCell ref="A449:B449"/>
    <mergeCell ref="A463:B463"/>
    <mergeCell ref="A464:B464"/>
    <mergeCell ref="A441:B441"/>
    <mergeCell ref="A442:B442"/>
    <mergeCell ref="A448:B448"/>
    <mergeCell ref="A480:B480"/>
    <mergeCell ref="A483:B483"/>
    <mergeCell ref="A484:B484"/>
    <mergeCell ref="A467:B467"/>
    <mergeCell ref="A468:B468"/>
    <mergeCell ref="A479:B479"/>
    <mergeCell ref="A490:B490"/>
    <mergeCell ref="A505:B505"/>
    <mergeCell ref="A506:B506"/>
    <mergeCell ref="A486:B486"/>
    <mergeCell ref="A487:B487"/>
    <mergeCell ref="A489:B489"/>
    <mergeCell ref="A528:B528"/>
    <mergeCell ref="A529:B529"/>
    <mergeCell ref="A538:B538"/>
    <mergeCell ref="A512:B512"/>
    <mergeCell ref="A515:B515"/>
    <mergeCell ref="A516:B516"/>
    <mergeCell ref="A546:B546"/>
    <mergeCell ref="A547:B547"/>
    <mergeCell ref="A539:B539"/>
    <mergeCell ref="A542:B542"/>
    <mergeCell ref="A543:B543"/>
  </mergeCells>
  <pageMargins left="0" right="0" top="0.39370078740157483" bottom="0.31496062992125984" header="0.31496062992125984" footer="0.31496062992125984"/>
  <pageSetup paperSize="8" scale="62" firstPageNumber="2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530"/>
  <sheetViews>
    <sheetView view="pageBreakPreview" topLeftCell="A4" zoomScaleSheetLayoutView="100" workbookViewId="0">
      <pane ySplit="6" topLeftCell="A10" activePane="bottomLeft" state="frozen"/>
      <selection activeCell="A4" sqref="A4"/>
      <selection pane="bottomLeft" activeCell="I22" sqref="I22"/>
    </sheetView>
  </sheetViews>
  <sheetFormatPr defaultColWidth="9.109375" defaultRowHeight="15.6"/>
  <cols>
    <col min="1" max="1" width="7.109375" style="27" customWidth="1"/>
    <col min="2" max="2" width="53" style="28" customWidth="1"/>
    <col min="3" max="3" width="17.44140625" style="29" customWidth="1"/>
    <col min="4" max="4" width="14" style="29" bestFit="1" customWidth="1"/>
    <col min="5" max="5" width="13.5546875" style="29" customWidth="1"/>
    <col min="6" max="6" width="12.33203125" style="29" customWidth="1"/>
    <col min="7" max="7" width="14" style="29" customWidth="1"/>
    <col min="8" max="8" width="13.44140625" style="29" bestFit="1" customWidth="1"/>
    <col min="9" max="9" width="14.109375" style="29" customWidth="1"/>
    <col min="10" max="10" width="10.88671875" style="29" customWidth="1"/>
    <col min="11" max="11" width="5.5546875" style="30" customWidth="1"/>
    <col min="12" max="12" width="13.109375" style="29" customWidth="1"/>
    <col min="13" max="13" width="11.6640625" style="29" customWidth="1"/>
    <col min="14" max="14" width="14.109375" style="29" customWidth="1"/>
    <col min="15" max="15" width="7.88671875" style="29" bestFit="1" customWidth="1"/>
    <col min="16" max="16" width="11" style="29" customWidth="1"/>
    <col min="17" max="17" width="10.5546875" style="29" customWidth="1"/>
    <col min="18" max="18" width="13.88671875" style="29" customWidth="1"/>
    <col min="19" max="19" width="9.44140625" style="29" customWidth="1"/>
    <col min="20" max="20" width="11.109375" style="29" customWidth="1"/>
    <col min="21" max="21" width="10" style="29" hidden="1" customWidth="1"/>
    <col min="22" max="22" width="12.33203125" style="29" customWidth="1"/>
    <col min="23" max="23" width="8.6640625" style="29" hidden="1" customWidth="1"/>
    <col min="24" max="24" width="11.6640625" style="29" hidden="1" customWidth="1"/>
    <col min="25" max="25" width="13.33203125" style="29" hidden="1" customWidth="1"/>
    <col min="26" max="26" width="12" style="29" hidden="1" customWidth="1"/>
    <col min="27" max="27" width="10.88671875" style="29" hidden="1" customWidth="1"/>
    <col min="28" max="28" width="11.44140625" style="29" hidden="1" customWidth="1"/>
    <col min="29" max="29" width="14.5546875" style="29" customWidth="1"/>
    <col min="30" max="30" width="11.6640625" style="29" customWidth="1"/>
    <col min="31" max="31" width="13" style="29" customWidth="1"/>
    <col min="32" max="35" width="9.109375" style="3"/>
    <col min="36" max="36" width="8.6640625" style="3" customWidth="1"/>
    <col min="37" max="37" width="64.6640625" style="3" bestFit="1" customWidth="1"/>
    <col min="38" max="39" width="15.44140625" style="3" bestFit="1" customWidth="1"/>
    <col min="40" max="43" width="14.33203125" style="3" bestFit="1" customWidth="1"/>
    <col min="44" max="44" width="13.109375" style="3" bestFit="1" customWidth="1"/>
    <col min="45" max="45" width="11.33203125" style="3" bestFit="1" customWidth="1"/>
    <col min="46" max="46" width="5" style="3" bestFit="1" customWidth="1"/>
    <col min="47" max="47" width="13.109375" style="3" bestFit="1" customWidth="1"/>
    <col min="48" max="48" width="10.109375" style="3" bestFit="1" customWidth="1"/>
    <col min="49" max="49" width="14.33203125" style="3" bestFit="1" customWidth="1"/>
    <col min="50" max="50" width="6.109375" style="3" bestFit="1" customWidth="1"/>
    <col min="51" max="51" width="11.33203125" style="3" bestFit="1" customWidth="1"/>
    <col min="52" max="52" width="10.109375" style="3" bestFit="1" customWidth="1"/>
    <col min="53" max="53" width="14.33203125" style="3" bestFit="1" customWidth="1"/>
    <col min="54" max="54" width="6.109375" style="3" bestFit="1" customWidth="1"/>
    <col min="55" max="55" width="11.33203125" style="3" bestFit="1" customWidth="1"/>
    <col min="56" max="56" width="5" style="3" bestFit="1" customWidth="1"/>
    <col min="57" max="57" width="11.33203125" style="3" bestFit="1" customWidth="1"/>
    <col min="58" max="63" width="5" style="3" bestFit="1" customWidth="1"/>
    <col min="64" max="65" width="11.33203125" style="3" bestFit="1" customWidth="1"/>
    <col min="66" max="16384" width="9.109375" style="3"/>
  </cols>
  <sheetData>
    <row r="1" spans="1:32">
      <c r="O1" s="31"/>
      <c r="P1" s="31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</row>
    <row r="2" spans="1:32">
      <c r="O2" s="31"/>
      <c r="P2" s="31"/>
      <c r="T2" s="789"/>
      <c r="U2" s="789"/>
      <c r="V2" s="790"/>
      <c r="W2" s="790"/>
      <c r="X2" s="790"/>
      <c r="Y2" s="790"/>
      <c r="Z2" s="790"/>
      <c r="AA2" s="790"/>
      <c r="AB2" s="790"/>
      <c r="AC2" s="790"/>
      <c r="AD2" s="790"/>
      <c r="AE2" s="790"/>
    </row>
    <row r="3" spans="1:32">
      <c r="A3" s="791" t="s">
        <v>0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504"/>
      <c r="W3" s="504"/>
      <c r="X3" s="504"/>
      <c r="Y3" s="504"/>
      <c r="Z3" s="504"/>
      <c r="AA3" s="504"/>
      <c r="AB3" s="504"/>
      <c r="AC3" s="504"/>
      <c r="AD3" s="504"/>
    </row>
    <row r="4" spans="1:32">
      <c r="A4" s="503"/>
      <c r="B4" s="34"/>
      <c r="C4" s="34"/>
      <c r="D4" s="34"/>
      <c r="E4" s="34"/>
      <c r="F4" s="34"/>
      <c r="G4" s="34"/>
      <c r="H4" s="34"/>
      <c r="I4" s="34"/>
      <c r="J4" s="34"/>
      <c r="K4" s="3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2">
      <c r="A5" s="793" t="s">
        <v>1</v>
      </c>
      <c r="B5" s="796" t="s">
        <v>2</v>
      </c>
      <c r="C5" s="796" t="s">
        <v>3</v>
      </c>
      <c r="D5" s="507"/>
      <c r="E5" s="801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37"/>
      <c r="U5" s="803" t="s">
        <v>4</v>
      </c>
      <c r="V5" s="804"/>
      <c r="W5" s="804"/>
      <c r="X5" s="804"/>
      <c r="Y5" s="804"/>
      <c r="Z5" s="804"/>
      <c r="AA5" s="804"/>
      <c r="AB5" s="804"/>
      <c r="AC5" s="804"/>
      <c r="AD5" s="804"/>
      <c r="AE5" s="804"/>
    </row>
    <row r="6" spans="1:32">
      <c r="A6" s="794"/>
      <c r="B6" s="797"/>
      <c r="C6" s="799"/>
      <c r="D6" s="796" t="s">
        <v>6</v>
      </c>
      <c r="E6" s="805" t="s">
        <v>5</v>
      </c>
      <c r="F6" s="805"/>
      <c r="G6" s="805"/>
      <c r="H6" s="805"/>
      <c r="I6" s="805"/>
      <c r="J6" s="805"/>
      <c r="K6" s="784" t="s">
        <v>7</v>
      </c>
      <c r="L6" s="784"/>
      <c r="M6" s="782" t="s">
        <v>8</v>
      </c>
      <c r="N6" s="785"/>
      <c r="O6" s="782" t="s">
        <v>9</v>
      </c>
      <c r="P6" s="785"/>
      <c r="Q6" s="782" t="s">
        <v>10</v>
      </c>
      <c r="R6" s="785"/>
      <c r="S6" s="782" t="s">
        <v>11</v>
      </c>
      <c r="T6" s="785"/>
      <c r="U6" s="38"/>
      <c r="V6" s="782" t="s">
        <v>976</v>
      </c>
      <c r="W6" s="806"/>
      <c r="X6" s="806"/>
      <c r="Y6" s="806"/>
      <c r="Z6" s="806"/>
      <c r="AA6" s="806"/>
      <c r="AB6" s="806"/>
      <c r="AC6" s="782" t="s">
        <v>985</v>
      </c>
      <c r="AD6" s="782" t="s">
        <v>984</v>
      </c>
      <c r="AE6" s="796" t="s">
        <v>986</v>
      </c>
    </row>
    <row r="7" spans="1:32" ht="36" customHeight="1">
      <c r="A7" s="794"/>
      <c r="B7" s="797"/>
      <c r="C7" s="800"/>
      <c r="D7" s="800"/>
      <c r="E7" s="506" t="s">
        <v>16</v>
      </c>
      <c r="F7" s="506" t="s">
        <v>17</v>
      </c>
      <c r="G7" s="506" t="s">
        <v>18</v>
      </c>
      <c r="H7" s="40" t="s">
        <v>19</v>
      </c>
      <c r="I7" s="41" t="s">
        <v>20</v>
      </c>
      <c r="J7" s="41" t="s">
        <v>509</v>
      </c>
      <c r="K7" s="784"/>
      <c r="L7" s="784"/>
      <c r="M7" s="786"/>
      <c r="N7" s="787"/>
      <c r="O7" s="786"/>
      <c r="P7" s="787"/>
      <c r="Q7" s="786"/>
      <c r="R7" s="787"/>
      <c r="S7" s="786"/>
      <c r="T7" s="787"/>
      <c r="U7" s="42"/>
      <c r="V7" s="41" t="s">
        <v>977</v>
      </c>
      <c r="W7" s="41" t="s">
        <v>978</v>
      </c>
      <c r="X7" s="41" t="s">
        <v>979</v>
      </c>
      <c r="Y7" s="41" t="s">
        <v>980</v>
      </c>
      <c r="Z7" s="41" t="s">
        <v>981</v>
      </c>
      <c r="AA7" s="41" t="s">
        <v>982</v>
      </c>
      <c r="AB7" s="41" t="s">
        <v>983</v>
      </c>
      <c r="AC7" s="783"/>
      <c r="AD7" s="783"/>
      <c r="AE7" s="795"/>
    </row>
    <row r="8" spans="1:32" ht="34.5" customHeight="1">
      <c r="A8" s="795"/>
      <c r="B8" s="798"/>
      <c r="C8" s="508" t="s">
        <v>21</v>
      </c>
      <c r="D8" s="508" t="s">
        <v>21</v>
      </c>
      <c r="E8" s="508" t="s">
        <v>21</v>
      </c>
      <c r="F8" s="508" t="s">
        <v>21</v>
      </c>
      <c r="G8" s="508" t="s">
        <v>21</v>
      </c>
      <c r="H8" s="508" t="s">
        <v>21</v>
      </c>
      <c r="I8" s="508" t="s">
        <v>21</v>
      </c>
      <c r="J8" s="508"/>
      <c r="K8" s="44" t="s">
        <v>22</v>
      </c>
      <c r="L8" s="508" t="s">
        <v>21</v>
      </c>
      <c r="M8" s="508" t="s">
        <v>23</v>
      </c>
      <c r="N8" s="508" t="s">
        <v>21</v>
      </c>
      <c r="O8" s="508" t="s">
        <v>23</v>
      </c>
      <c r="P8" s="508" t="s">
        <v>21</v>
      </c>
      <c r="Q8" s="508" t="s">
        <v>23</v>
      </c>
      <c r="R8" s="508" t="s">
        <v>21</v>
      </c>
      <c r="S8" s="508" t="s">
        <v>24</v>
      </c>
      <c r="T8" s="508" t="s">
        <v>21</v>
      </c>
      <c r="U8" s="508" t="s">
        <v>22</v>
      </c>
      <c r="V8" s="508" t="s">
        <v>21</v>
      </c>
      <c r="W8" s="508" t="s">
        <v>21</v>
      </c>
      <c r="X8" s="508" t="s">
        <v>21</v>
      </c>
      <c r="Y8" s="508" t="s">
        <v>21</v>
      </c>
      <c r="Z8" s="508" t="s">
        <v>21</v>
      </c>
      <c r="AA8" s="508" t="s">
        <v>21</v>
      </c>
      <c r="AB8" s="508" t="s">
        <v>21</v>
      </c>
      <c r="AC8" s="508" t="s">
        <v>21</v>
      </c>
      <c r="AD8" s="508" t="s">
        <v>21</v>
      </c>
      <c r="AE8" s="508" t="s">
        <v>21</v>
      </c>
    </row>
    <row r="9" spans="1:32" s="501" customFormat="1">
      <c r="A9" s="94">
        <v>1</v>
      </c>
      <c r="B9" s="95">
        <v>2</v>
      </c>
      <c r="C9" s="94">
        <v>3</v>
      </c>
      <c r="D9" s="95">
        <v>4</v>
      </c>
      <c r="E9" s="94">
        <v>5</v>
      </c>
      <c r="F9" s="95">
        <v>6</v>
      </c>
      <c r="G9" s="94">
        <v>7</v>
      </c>
      <c r="H9" s="95">
        <v>8</v>
      </c>
      <c r="I9" s="94">
        <v>9</v>
      </c>
      <c r="J9" s="95">
        <v>10</v>
      </c>
      <c r="K9" s="94">
        <v>11</v>
      </c>
      <c r="L9" s="95">
        <v>12</v>
      </c>
      <c r="M9" s="94">
        <v>13</v>
      </c>
      <c r="N9" s="95">
        <v>14</v>
      </c>
      <c r="O9" s="94">
        <v>15</v>
      </c>
      <c r="P9" s="95">
        <v>16</v>
      </c>
      <c r="Q9" s="94">
        <v>17</v>
      </c>
      <c r="R9" s="95">
        <v>18</v>
      </c>
      <c r="S9" s="94">
        <v>19</v>
      </c>
      <c r="T9" s="95">
        <v>20</v>
      </c>
      <c r="U9" s="94">
        <v>21</v>
      </c>
      <c r="V9" s="95">
        <v>22</v>
      </c>
      <c r="W9" s="94">
        <v>23</v>
      </c>
      <c r="X9" s="95">
        <v>24</v>
      </c>
      <c r="Y9" s="94">
        <v>25</v>
      </c>
      <c r="Z9" s="95">
        <v>26</v>
      </c>
      <c r="AA9" s="94">
        <v>27</v>
      </c>
      <c r="AB9" s="95">
        <v>28</v>
      </c>
      <c r="AC9" s="94">
        <v>29</v>
      </c>
      <c r="AD9" s="95">
        <v>30</v>
      </c>
      <c r="AE9" s="94">
        <v>31</v>
      </c>
    </row>
    <row r="10" spans="1:32" s="501" customFormat="1">
      <c r="A10" s="162" t="s">
        <v>25</v>
      </c>
      <c r="B10" s="7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2"/>
    </row>
    <row r="11" spans="1:32" s="501" customFormat="1">
      <c r="A11" s="48" t="s">
        <v>108</v>
      </c>
      <c r="B11" s="125" t="s">
        <v>109</v>
      </c>
      <c r="C11" s="87">
        <f>D11+L11+N11+P11+R11+T11+V11+AC11</f>
        <v>2246534</v>
      </c>
      <c r="D11" s="87">
        <f>SUM(E11:J11)</f>
        <v>676907</v>
      </c>
      <c r="E11" s="87"/>
      <c r="F11" s="87"/>
      <c r="G11" s="87"/>
      <c r="H11" s="315">
        <v>676907</v>
      </c>
      <c r="I11" s="87"/>
      <c r="J11" s="87"/>
      <c r="K11" s="87"/>
      <c r="L11" s="87"/>
      <c r="M11" s="87">
        <v>931</v>
      </c>
      <c r="N11" s="87">
        <v>1517530</v>
      </c>
      <c r="O11" s="87"/>
      <c r="P11" s="87"/>
      <c r="Q11" s="87"/>
      <c r="R11" s="87"/>
      <c r="S11" s="87">
        <v>88.6</v>
      </c>
      <c r="T11" s="337">
        <v>52097</v>
      </c>
      <c r="U11" s="87"/>
      <c r="V11" s="87"/>
      <c r="W11" s="87"/>
      <c r="X11" s="87"/>
      <c r="Y11" s="87"/>
      <c r="Z11" s="87"/>
      <c r="AA11" s="87"/>
      <c r="AB11" s="87"/>
      <c r="AC11" s="126"/>
      <c r="AD11" s="127"/>
      <c r="AE11" s="128"/>
      <c r="AF11" s="2"/>
    </row>
    <row r="12" spans="1:32" s="501" customFormat="1">
      <c r="A12" s="48" t="s">
        <v>110</v>
      </c>
      <c r="B12" s="97" t="s">
        <v>111</v>
      </c>
      <c r="C12" s="98">
        <f>D12+L12+N12+P12+R12+T12+V12+AC12</f>
        <v>2648707</v>
      </c>
      <c r="D12" s="98">
        <f t="shared" ref="D12:D61" si="0">SUM(E12:J12)</f>
        <v>864680</v>
      </c>
      <c r="E12" s="315">
        <v>132972</v>
      </c>
      <c r="F12" s="98"/>
      <c r="G12" s="315">
        <v>156633</v>
      </c>
      <c r="H12" s="98">
        <v>575075</v>
      </c>
      <c r="I12" s="98"/>
      <c r="J12" s="98"/>
      <c r="K12" s="98"/>
      <c r="L12" s="98"/>
      <c r="M12" s="98">
        <v>763</v>
      </c>
      <c r="N12" s="337">
        <v>817511</v>
      </c>
      <c r="O12" s="98"/>
      <c r="P12" s="98"/>
      <c r="Q12" s="98">
        <v>570</v>
      </c>
      <c r="R12" s="337">
        <v>906830</v>
      </c>
      <c r="S12" s="98">
        <v>80</v>
      </c>
      <c r="T12" s="337">
        <v>59686</v>
      </c>
      <c r="U12" s="98"/>
      <c r="V12" s="98"/>
      <c r="W12" s="98"/>
      <c r="X12" s="98"/>
      <c r="Y12" s="98"/>
      <c r="Z12" s="98"/>
      <c r="AA12" s="98"/>
      <c r="AB12" s="98"/>
      <c r="AC12" s="99"/>
      <c r="AD12" s="98"/>
      <c r="AE12" s="98"/>
      <c r="AF12" s="2"/>
    </row>
    <row r="13" spans="1:32" s="26" customFormat="1">
      <c r="A13" s="762" t="s">
        <v>72</v>
      </c>
      <c r="B13" s="762"/>
      <c r="C13" s="50">
        <f>SUM(C11:C12)</f>
        <v>4895241</v>
      </c>
      <c r="D13" s="50">
        <f t="shared" ref="D13:T13" si="1">SUM(D11:D12)</f>
        <v>1541587</v>
      </c>
      <c r="E13" s="50">
        <f t="shared" si="1"/>
        <v>132972</v>
      </c>
      <c r="F13" s="50"/>
      <c r="G13" s="50">
        <f t="shared" si="1"/>
        <v>156633</v>
      </c>
      <c r="H13" s="50">
        <f t="shared" si="1"/>
        <v>1251982</v>
      </c>
      <c r="I13" s="50"/>
      <c r="J13" s="50"/>
      <c r="K13" s="50"/>
      <c r="L13" s="50"/>
      <c r="M13" s="50">
        <f t="shared" si="1"/>
        <v>1694</v>
      </c>
      <c r="N13" s="50">
        <f t="shared" si="1"/>
        <v>2335041</v>
      </c>
      <c r="O13" s="50"/>
      <c r="P13" s="50"/>
      <c r="Q13" s="50">
        <f t="shared" si="1"/>
        <v>570</v>
      </c>
      <c r="R13" s="50">
        <f t="shared" si="1"/>
        <v>906830</v>
      </c>
      <c r="S13" s="50">
        <f t="shared" si="1"/>
        <v>168.6</v>
      </c>
      <c r="T13" s="50">
        <f t="shared" si="1"/>
        <v>111783</v>
      </c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185"/>
    </row>
    <row r="14" spans="1:32" s="501" customFormat="1">
      <c r="A14" s="163" t="s">
        <v>26</v>
      </c>
      <c r="B14" s="164"/>
      <c r="C14" s="90"/>
      <c r="D14" s="90"/>
      <c r="E14" s="90"/>
      <c r="F14" s="90"/>
      <c r="G14" s="90"/>
      <c r="H14" s="90"/>
      <c r="I14" s="90"/>
      <c r="J14" s="90"/>
      <c r="K14" s="164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165"/>
      <c r="AD14" s="90"/>
      <c r="AE14" s="128"/>
      <c r="AF14" s="2"/>
    </row>
    <row r="15" spans="1:32" s="501" customFormat="1">
      <c r="A15" s="48" t="s">
        <v>112</v>
      </c>
      <c r="B15" s="192" t="s">
        <v>119</v>
      </c>
      <c r="C15" s="87">
        <f>D15+L15+N15+P15+R15+T15+V15+AC15</f>
        <v>4934122</v>
      </c>
      <c r="D15" s="87">
        <f t="shared" si="0"/>
        <v>2922702</v>
      </c>
      <c r="E15" s="87"/>
      <c r="F15" s="87"/>
      <c r="G15" s="87"/>
      <c r="H15" s="150">
        <v>2922702</v>
      </c>
      <c r="I15" s="87"/>
      <c r="J15" s="87"/>
      <c r="K15" s="129"/>
      <c r="L15" s="87"/>
      <c r="M15" s="87">
        <v>1109</v>
      </c>
      <c r="N15" s="87">
        <v>2011420</v>
      </c>
      <c r="O15" s="87"/>
      <c r="P15" s="87"/>
      <c r="Q15" s="87"/>
      <c r="R15" s="87"/>
      <c r="S15" s="87"/>
      <c r="T15" s="87"/>
      <c r="U15" s="85"/>
      <c r="V15" s="85"/>
      <c r="W15" s="85"/>
      <c r="X15" s="85"/>
      <c r="Y15" s="85"/>
      <c r="Z15" s="85"/>
      <c r="AA15" s="85"/>
      <c r="AB15" s="85"/>
      <c r="AC15" s="86"/>
      <c r="AD15" s="87"/>
      <c r="AE15" s="87"/>
      <c r="AF15" s="2"/>
    </row>
    <row r="16" spans="1:32" s="501" customFormat="1">
      <c r="A16" s="48" t="s">
        <v>113</v>
      </c>
      <c r="B16" s="51" t="s">
        <v>121</v>
      </c>
      <c r="C16" s="49">
        <f t="shared" ref="C16:C42" si="2">D16+L16+N16+P16+R16+T16+V16+AC16</f>
        <v>895900</v>
      </c>
      <c r="D16" s="49"/>
      <c r="E16" s="503"/>
      <c r="F16" s="49"/>
      <c r="G16" s="49"/>
      <c r="H16" s="49"/>
      <c r="I16" s="49"/>
      <c r="J16" s="49"/>
      <c r="K16" s="52"/>
      <c r="L16" s="49"/>
      <c r="M16" s="49">
        <v>578</v>
      </c>
      <c r="N16" s="49">
        <v>895900</v>
      </c>
      <c r="O16" s="49"/>
      <c r="P16" s="49"/>
      <c r="Q16" s="49"/>
      <c r="R16" s="49"/>
      <c r="S16" s="49"/>
      <c r="T16" s="49"/>
      <c r="U16" s="53"/>
      <c r="V16" s="53"/>
      <c r="W16" s="53"/>
      <c r="X16" s="53"/>
      <c r="Y16" s="53"/>
      <c r="Z16" s="53"/>
      <c r="AA16" s="53"/>
      <c r="AB16" s="53"/>
      <c r="AC16" s="56"/>
      <c r="AD16" s="49"/>
      <c r="AE16" s="49"/>
      <c r="AF16" s="2"/>
    </row>
    <row r="17" spans="1:32" s="501" customFormat="1">
      <c r="A17" s="48" t="s">
        <v>115</v>
      </c>
      <c r="B17" s="51" t="s">
        <v>945</v>
      </c>
      <c r="C17" s="49">
        <f t="shared" si="2"/>
        <v>252743</v>
      </c>
      <c r="D17" s="49">
        <f t="shared" si="0"/>
        <v>252743</v>
      </c>
      <c r="E17" s="278">
        <v>252743</v>
      </c>
      <c r="F17" s="49"/>
      <c r="G17" s="49"/>
      <c r="H17" s="49"/>
      <c r="I17" s="49"/>
      <c r="J17" s="49"/>
      <c r="K17" s="52"/>
      <c r="L17" s="49"/>
      <c r="M17" s="49"/>
      <c r="N17" s="49"/>
      <c r="O17" s="49"/>
      <c r="P17" s="54"/>
      <c r="Q17" s="49"/>
      <c r="R17" s="49"/>
      <c r="S17" s="49"/>
      <c r="T17" s="49"/>
      <c r="U17" s="53"/>
      <c r="V17" s="53"/>
      <c r="W17" s="53"/>
      <c r="X17" s="53"/>
      <c r="Y17" s="53"/>
      <c r="Z17" s="53"/>
      <c r="AA17" s="53"/>
      <c r="AB17" s="53"/>
      <c r="AC17" s="56"/>
      <c r="AD17" s="49"/>
      <c r="AE17" s="49"/>
      <c r="AF17" s="2"/>
    </row>
    <row r="18" spans="1:32" s="501" customFormat="1">
      <c r="A18" s="48" t="s">
        <v>117</v>
      </c>
      <c r="B18" s="51" t="s">
        <v>946</v>
      </c>
      <c r="C18" s="49">
        <f t="shared" si="2"/>
        <v>192192</v>
      </c>
      <c r="D18" s="49">
        <f t="shared" si="0"/>
        <v>192192</v>
      </c>
      <c r="E18" s="313">
        <v>192192</v>
      </c>
      <c r="F18" s="49"/>
      <c r="G18" s="49"/>
      <c r="H18" s="49"/>
      <c r="I18" s="49"/>
      <c r="J18" s="49"/>
      <c r="K18" s="52"/>
      <c r="L18" s="49"/>
      <c r="M18" s="49"/>
      <c r="N18" s="49"/>
      <c r="O18" s="49"/>
      <c r="P18" s="54"/>
      <c r="Q18" s="49"/>
      <c r="R18" s="49"/>
      <c r="S18" s="49"/>
      <c r="T18" s="49"/>
      <c r="U18" s="53"/>
      <c r="V18" s="53"/>
      <c r="W18" s="53"/>
      <c r="X18" s="53"/>
      <c r="Y18" s="53"/>
      <c r="Z18" s="53"/>
      <c r="AA18" s="53"/>
      <c r="AB18" s="53"/>
      <c r="AC18" s="56"/>
      <c r="AD18" s="49"/>
      <c r="AE18" s="49"/>
      <c r="AF18" s="2"/>
    </row>
    <row r="19" spans="1:32" s="501" customFormat="1">
      <c r="A19" s="48" t="s">
        <v>118</v>
      </c>
      <c r="B19" s="51" t="s">
        <v>126</v>
      </c>
      <c r="C19" s="49">
        <f t="shared" si="2"/>
        <v>1369607</v>
      </c>
      <c r="D19" s="49">
        <f t="shared" si="0"/>
        <v>1369607</v>
      </c>
      <c r="E19" s="49"/>
      <c r="F19" s="49">
        <v>823327</v>
      </c>
      <c r="G19" s="49">
        <v>546280</v>
      </c>
      <c r="H19" s="49"/>
      <c r="I19" s="49"/>
      <c r="J19" s="49"/>
      <c r="K19" s="52"/>
      <c r="L19" s="49"/>
      <c r="M19" s="49"/>
      <c r="N19" s="49"/>
      <c r="O19" s="49"/>
      <c r="P19" s="54"/>
      <c r="Q19" s="49"/>
      <c r="R19" s="49"/>
      <c r="S19" s="49"/>
      <c r="T19" s="49"/>
      <c r="U19" s="53"/>
      <c r="V19" s="53"/>
      <c r="W19" s="53"/>
      <c r="X19" s="53"/>
      <c r="Y19" s="53"/>
      <c r="Z19" s="53"/>
      <c r="AA19" s="53"/>
      <c r="AB19" s="53"/>
      <c r="AC19" s="56"/>
      <c r="AD19" s="49"/>
      <c r="AE19" s="49"/>
      <c r="AF19" s="2"/>
    </row>
    <row r="20" spans="1:32" s="501" customFormat="1">
      <c r="A20" s="48" t="s">
        <v>120</v>
      </c>
      <c r="B20" s="51" t="s">
        <v>947</v>
      </c>
      <c r="C20" s="49">
        <f t="shared" si="2"/>
        <v>371012</v>
      </c>
      <c r="D20" s="49">
        <f t="shared" si="0"/>
        <v>371012</v>
      </c>
      <c r="E20" s="313">
        <v>371012</v>
      </c>
      <c r="F20" s="49"/>
      <c r="G20" s="49"/>
      <c r="H20" s="49"/>
      <c r="I20" s="49"/>
      <c r="J20" s="49"/>
      <c r="K20" s="52"/>
      <c r="L20" s="49"/>
      <c r="M20" s="49"/>
      <c r="N20" s="49"/>
      <c r="O20" s="49"/>
      <c r="P20" s="54"/>
      <c r="Q20" s="49"/>
      <c r="R20" s="49"/>
      <c r="S20" s="49"/>
      <c r="T20" s="49"/>
      <c r="U20" s="53"/>
      <c r="V20" s="53"/>
      <c r="W20" s="53"/>
      <c r="X20" s="53"/>
      <c r="Y20" s="53"/>
      <c r="Z20" s="53"/>
      <c r="AA20" s="53"/>
      <c r="AB20" s="53"/>
      <c r="AC20" s="56"/>
      <c r="AD20" s="49"/>
      <c r="AE20" s="49"/>
      <c r="AF20" s="2"/>
    </row>
    <row r="21" spans="1:32" s="501" customFormat="1">
      <c r="A21" s="48" t="s">
        <v>122</v>
      </c>
      <c r="B21" s="51" t="s">
        <v>128</v>
      </c>
      <c r="C21" s="49">
        <f t="shared" si="2"/>
        <v>1228813</v>
      </c>
      <c r="D21" s="49"/>
      <c r="E21" s="49"/>
      <c r="F21" s="49"/>
      <c r="G21" s="49"/>
      <c r="H21" s="49"/>
      <c r="I21" s="49"/>
      <c r="J21" s="49"/>
      <c r="K21" s="52"/>
      <c r="L21" s="49"/>
      <c r="M21" s="49">
        <v>887.07</v>
      </c>
      <c r="N21" s="49">
        <v>1228813</v>
      </c>
      <c r="O21" s="49"/>
      <c r="P21" s="54"/>
      <c r="Q21" s="49"/>
      <c r="R21" s="49"/>
      <c r="S21" s="49"/>
      <c r="T21" s="49"/>
      <c r="U21" s="53"/>
      <c r="V21" s="53"/>
      <c r="W21" s="53"/>
      <c r="X21" s="53"/>
      <c r="Y21" s="53"/>
      <c r="Z21" s="53"/>
      <c r="AA21" s="53"/>
      <c r="AB21" s="53"/>
      <c r="AC21" s="56"/>
      <c r="AD21" s="49"/>
      <c r="AE21" s="49"/>
      <c r="AF21" s="2"/>
    </row>
    <row r="22" spans="1:32" s="501" customFormat="1">
      <c r="A22" s="48" t="s">
        <v>123</v>
      </c>
      <c r="B22" s="51" t="s">
        <v>130</v>
      </c>
      <c r="C22" s="49">
        <f t="shared" si="2"/>
        <v>3124355</v>
      </c>
      <c r="D22" s="49"/>
      <c r="E22" s="49"/>
      <c r="F22" s="49"/>
      <c r="G22" s="49"/>
      <c r="H22" s="49"/>
      <c r="I22" s="49"/>
      <c r="J22" s="49"/>
      <c r="K22" s="52"/>
      <c r="L22" s="49"/>
      <c r="M22" s="49"/>
      <c r="N22" s="49"/>
      <c r="O22" s="49"/>
      <c r="P22" s="54"/>
      <c r="Q22" s="49">
        <v>5545.32</v>
      </c>
      <c r="R22" s="49">
        <v>3124355</v>
      </c>
      <c r="S22" s="49"/>
      <c r="T22" s="49"/>
      <c r="U22" s="53"/>
      <c r="V22" s="53"/>
      <c r="W22" s="53"/>
      <c r="X22" s="53"/>
      <c r="Y22" s="53"/>
      <c r="Z22" s="53"/>
      <c r="AA22" s="53"/>
      <c r="AB22" s="53"/>
      <c r="AC22" s="56"/>
      <c r="AD22" s="49"/>
      <c r="AE22" s="49"/>
      <c r="AF22" s="2"/>
    </row>
    <row r="23" spans="1:32" s="501" customFormat="1">
      <c r="A23" s="48" t="s">
        <v>124</v>
      </c>
      <c r="B23" s="51" t="s">
        <v>948</v>
      </c>
      <c r="C23" s="49">
        <f t="shared" si="2"/>
        <v>1785743</v>
      </c>
      <c r="D23" s="49"/>
      <c r="E23" s="49"/>
      <c r="F23" s="49"/>
      <c r="G23" s="49"/>
      <c r="H23" s="49"/>
      <c r="I23" s="49"/>
      <c r="J23" s="49"/>
      <c r="K23" s="52"/>
      <c r="L23" s="49"/>
      <c r="M23" s="49">
        <v>1364.05</v>
      </c>
      <c r="N23" s="49">
        <v>1785743</v>
      </c>
      <c r="O23" s="49"/>
      <c r="P23" s="54"/>
      <c r="Q23" s="49"/>
      <c r="R23" s="49"/>
      <c r="S23" s="49"/>
      <c r="T23" s="49"/>
      <c r="U23" s="53"/>
      <c r="V23" s="53"/>
      <c r="W23" s="53"/>
      <c r="X23" s="53"/>
      <c r="Y23" s="53"/>
      <c r="Z23" s="53"/>
      <c r="AA23" s="53"/>
      <c r="AB23" s="53"/>
      <c r="AC23" s="56"/>
      <c r="AD23" s="49"/>
      <c r="AE23" s="49"/>
      <c r="AF23" s="2"/>
    </row>
    <row r="24" spans="1:32" s="501" customFormat="1">
      <c r="A24" s="48" t="s">
        <v>125</v>
      </c>
      <c r="B24" s="51" t="s">
        <v>132</v>
      </c>
      <c r="C24" s="49">
        <f t="shared" si="2"/>
        <v>1325870</v>
      </c>
      <c r="D24" s="49">
        <f t="shared" si="0"/>
        <v>1325870</v>
      </c>
      <c r="E24" s="49"/>
      <c r="F24" s="49">
        <v>661425</v>
      </c>
      <c r="G24" s="49">
        <v>664445</v>
      </c>
      <c r="H24" s="49"/>
      <c r="I24" s="49"/>
      <c r="J24" s="49"/>
      <c r="K24" s="52"/>
      <c r="L24" s="49"/>
      <c r="M24" s="49"/>
      <c r="N24" s="49"/>
      <c r="O24" s="49"/>
      <c r="P24" s="54"/>
      <c r="Q24" s="49"/>
      <c r="R24" s="49"/>
      <c r="S24" s="49"/>
      <c r="T24" s="49"/>
      <c r="U24" s="53"/>
      <c r="V24" s="53"/>
      <c r="W24" s="53"/>
      <c r="X24" s="53"/>
      <c r="Y24" s="53"/>
      <c r="Z24" s="53"/>
      <c r="AA24" s="53"/>
      <c r="AB24" s="53"/>
      <c r="AC24" s="56"/>
      <c r="AD24" s="49"/>
      <c r="AE24" s="49"/>
      <c r="AF24" s="2"/>
    </row>
    <row r="25" spans="1:32" s="501" customFormat="1">
      <c r="A25" s="48" t="s">
        <v>127</v>
      </c>
      <c r="B25" s="51" t="s">
        <v>949</v>
      </c>
      <c r="C25" s="49">
        <f t="shared" si="2"/>
        <v>135428</v>
      </c>
      <c r="D25" s="49">
        <f t="shared" si="0"/>
        <v>135428</v>
      </c>
      <c r="E25" s="49">
        <v>135428</v>
      </c>
      <c r="F25" s="49"/>
      <c r="G25" s="49"/>
      <c r="H25" s="49"/>
      <c r="I25" s="49"/>
      <c r="J25" s="49"/>
      <c r="K25" s="52"/>
      <c r="L25" s="49"/>
      <c r="M25" s="49"/>
      <c r="N25" s="49"/>
      <c r="O25" s="49"/>
      <c r="P25" s="54"/>
      <c r="Q25" s="49"/>
      <c r="R25" s="49"/>
      <c r="S25" s="49"/>
      <c r="T25" s="49"/>
      <c r="U25" s="53"/>
      <c r="V25" s="53"/>
      <c r="W25" s="53"/>
      <c r="X25" s="53"/>
      <c r="Y25" s="53"/>
      <c r="Z25" s="53"/>
      <c r="AA25" s="53"/>
      <c r="AB25" s="53"/>
      <c r="AC25" s="56"/>
      <c r="AD25" s="49"/>
      <c r="AE25" s="49"/>
      <c r="AF25" s="2"/>
    </row>
    <row r="26" spans="1:32" s="501" customFormat="1">
      <c r="A26" s="48" t="s">
        <v>129</v>
      </c>
      <c r="B26" s="51" t="s">
        <v>134</v>
      </c>
      <c r="C26" s="49">
        <f t="shared" si="2"/>
        <v>1431578</v>
      </c>
      <c r="D26" s="49"/>
      <c r="E26" s="49"/>
      <c r="F26" s="49"/>
      <c r="G26" s="49"/>
      <c r="H26" s="49"/>
      <c r="I26" s="49"/>
      <c r="J26" s="49"/>
      <c r="K26" s="52"/>
      <c r="L26" s="49"/>
      <c r="M26" s="49">
        <v>714</v>
      </c>
      <c r="N26" s="49">
        <v>1431578</v>
      </c>
      <c r="O26" s="49"/>
      <c r="P26" s="54"/>
      <c r="Q26" s="49"/>
      <c r="R26" s="49"/>
      <c r="S26" s="49"/>
      <c r="T26" s="49"/>
      <c r="U26" s="53"/>
      <c r="V26" s="53"/>
      <c r="W26" s="53"/>
      <c r="X26" s="53"/>
      <c r="Y26" s="53"/>
      <c r="Z26" s="53"/>
      <c r="AA26" s="53"/>
      <c r="AB26" s="53"/>
      <c r="AC26" s="56"/>
      <c r="AD26" s="49"/>
      <c r="AE26" s="49"/>
      <c r="AF26" s="2"/>
    </row>
    <row r="27" spans="1:32" s="501" customFormat="1">
      <c r="A27" s="48" t="s">
        <v>131</v>
      </c>
      <c r="B27" s="51" t="s">
        <v>136</v>
      </c>
      <c r="C27" s="49">
        <f t="shared" si="2"/>
        <v>1970652</v>
      </c>
      <c r="D27" s="49"/>
      <c r="E27" s="49"/>
      <c r="F27" s="49"/>
      <c r="G27" s="49"/>
      <c r="H27" s="49"/>
      <c r="I27" s="49"/>
      <c r="J27" s="49"/>
      <c r="K27" s="52"/>
      <c r="L27" s="49"/>
      <c r="M27" s="49">
        <v>1334</v>
      </c>
      <c r="N27" s="49">
        <v>1970652</v>
      </c>
      <c r="O27" s="49"/>
      <c r="P27" s="54"/>
      <c r="Q27" s="49"/>
      <c r="R27" s="49"/>
      <c r="S27" s="49"/>
      <c r="T27" s="49"/>
      <c r="U27" s="53"/>
      <c r="V27" s="53"/>
      <c r="W27" s="53"/>
      <c r="X27" s="53"/>
      <c r="Y27" s="53"/>
      <c r="Z27" s="53"/>
      <c r="AA27" s="53"/>
      <c r="AB27" s="53"/>
      <c r="AC27" s="56"/>
      <c r="AD27" s="49"/>
      <c r="AE27" s="49"/>
      <c r="AF27" s="2"/>
    </row>
    <row r="28" spans="1:32" s="501" customFormat="1">
      <c r="A28" s="48" t="s">
        <v>133</v>
      </c>
      <c r="B28" s="51" t="s">
        <v>950</v>
      </c>
      <c r="C28" s="49">
        <f t="shared" si="2"/>
        <v>367955</v>
      </c>
      <c r="D28" s="49">
        <f t="shared" si="0"/>
        <v>367955</v>
      </c>
      <c r="E28" s="49">
        <v>367955</v>
      </c>
      <c r="F28" s="49"/>
      <c r="G28" s="49"/>
      <c r="H28" s="49"/>
      <c r="I28" s="49"/>
      <c r="J28" s="49"/>
      <c r="K28" s="52"/>
      <c r="L28" s="49"/>
      <c r="M28" s="49"/>
      <c r="N28" s="49"/>
      <c r="O28" s="49"/>
      <c r="P28" s="54"/>
      <c r="Q28" s="49"/>
      <c r="R28" s="49"/>
      <c r="S28" s="49"/>
      <c r="T28" s="49"/>
      <c r="U28" s="53"/>
      <c r="V28" s="53"/>
      <c r="W28" s="53"/>
      <c r="X28" s="53"/>
      <c r="Y28" s="53"/>
      <c r="Z28" s="53"/>
      <c r="AA28" s="53"/>
      <c r="AB28" s="53"/>
      <c r="AC28" s="56"/>
      <c r="AD28" s="49"/>
      <c r="AE28" s="49"/>
      <c r="AF28" s="2"/>
    </row>
    <row r="29" spans="1:32" s="501" customFormat="1">
      <c r="A29" s="48" t="s">
        <v>135</v>
      </c>
      <c r="B29" s="51" t="s">
        <v>142</v>
      </c>
      <c r="C29" s="49">
        <f t="shared" si="2"/>
        <v>374572</v>
      </c>
      <c r="D29" s="49">
        <f t="shared" si="0"/>
        <v>374572</v>
      </c>
      <c r="E29" s="49">
        <v>374572</v>
      </c>
      <c r="F29" s="49"/>
      <c r="G29" s="49"/>
      <c r="H29" s="49"/>
      <c r="I29" s="49"/>
      <c r="J29" s="49"/>
      <c r="K29" s="52"/>
      <c r="L29" s="49"/>
      <c r="M29" s="49"/>
      <c r="N29" s="49"/>
      <c r="O29" s="49"/>
      <c r="P29" s="54"/>
      <c r="Q29" s="49"/>
      <c r="R29" s="49"/>
      <c r="S29" s="49"/>
      <c r="T29" s="49"/>
      <c r="U29" s="53"/>
      <c r="V29" s="53"/>
      <c r="W29" s="53"/>
      <c r="X29" s="53"/>
      <c r="Y29" s="53"/>
      <c r="Z29" s="53"/>
      <c r="AA29" s="53"/>
      <c r="AB29" s="53"/>
      <c r="AC29" s="56"/>
      <c r="AD29" s="49"/>
      <c r="AE29" s="49"/>
      <c r="AF29" s="2"/>
    </row>
    <row r="30" spans="1:32" s="501" customFormat="1">
      <c r="A30" s="48" t="s">
        <v>137</v>
      </c>
      <c r="B30" s="51" t="s">
        <v>144</v>
      </c>
      <c r="C30" s="49">
        <f t="shared" si="2"/>
        <v>1976124</v>
      </c>
      <c r="D30" s="49"/>
      <c r="E30" s="49"/>
      <c r="F30" s="49"/>
      <c r="G30" s="49"/>
      <c r="H30" s="49"/>
      <c r="I30" s="49"/>
      <c r="J30" s="49"/>
      <c r="K30" s="52"/>
      <c r="L30" s="49"/>
      <c r="M30" s="49">
        <v>1098.9000000000001</v>
      </c>
      <c r="N30" s="49">
        <v>1976124</v>
      </c>
      <c r="O30" s="49"/>
      <c r="P30" s="54"/>
      <c r="Q30" s="49"/>
      <c r="R30" s="49"/>
      <c r="S30" s="49"/>
      <c r="T30" s="49"/>
      <c r="U30" s="53"/>
      <c r="V30" s="53"/>
      <c r="W30" s="53"/>
      <c r="X30" s="53"/>
      <c r="Y30" s="53"/>
      <c r="Z30" s="53"/>
      <c r="AA30" s="53"/>
      <c r="AB30" s="53"/>
      <c r="AC30" s="56"/>
      <c r="AD30" s="49"/>
      <c r="AE30" s="49"/>
      <c r="AF30" s="2"/>
    </row>
    <row r="31" spans="1:32" s="501" customFormat="1">
      <c r="A31" s="48" t="s">
        <v>138</v>
      </c>
      <c r="B31" s="51" t="s">
        <v>146</v>
      </c>
      <c r="C31" s="49">
        <f t="shared" si="2"/>
        <v>2180678</v>
      </c>
      <c r="D31" s="49"/>
      <c r="E31" s="49"/>
      <c r="F31" s="49"/>
      <c r="G31" s="49"/>
      <c r="H31" s="49"/>
      <c r="I31" s="49"/>
      <c r="J31" s="49"/>
      <c r="K31" s="52"/>
      <c r="L31" s="49"/>
      <c r="M31" s="49">
        <v>1360</v>
      </c>
      <c r="N31" s="49">
        <v>2180678</v>
      </c>
      <c r="O31" s="49"/>
      <c r="P31" s="54"/>
      <c r="Q31" s="49"/>
      <c r="R31" s="49"/>
      <c r="S31" s="49"/>
      <c r="T31" s="49"/>
      <c r="U31" s="53"/>
      <c r="V31" s="53"/>
      <c r="W31" s="53"/>
      <c r="X31" s="53"/>
      <c r="Y31" s="53"/>
      <c r="Z31" s="53"/>
      <c r="AA31" s="53"/>
      <c r="AB31" s="53"/>
      <c r="AC31" s="56"/>
      <c r="AD31" s="49"/>
      <c r="AE31" s="49"/>
      <c r="AF31" s="2"/>
    </row>
    <row r="32" spans="1:32" s="501" customFormat="1">
      <c r="A32" s="48" t="s">
        <v>139</v>
      </c>
      <c r="B32" s="51" t="s">
        <v>114</v>
      </c>
      <c r="C32" s="49">
        <f t="shared" si="2"/>
        <v>1292700</v>
      </c>
      <c r="D32" s="49"/>
      <c r="E32" s="49"/>
      <c r="F32" s="49"/>
      <c r="G32" s="49"/>
      <c r="H32" s="49"/>
      <c r="I32" s="49"/>
      <c r="J32" s="49"/>
      <c r="K32" s="52"/>
      <c r="L32" s="49"/>
      <c r="M32" s="49">
        <v>760</v>
      </c>
      <c r="N32" s="49">
        <v>1292700</v>
      </c>
      <c r="O32" s="49"/>
      <c r="P32" s="54"/>
      <c r="Q32" s="49"/>
      <c r="R32" s="49"/>
      <c r="S32" s="49"/>
      <c r="T32" s="49"/>
      <c r="U32" s="53"/>
      <c r="V32" s="53"/>
      <c r="W32" s="53"/>
      <c r="X32" s="53"/>
      <c r="Y32" s="53"/>
      <c r="Z32" s="53"/>
      <c r="AA32" s="53"/>
      <c r="AB32" s="53"/>
      <c r="AC32" s="56"/>
      <c r="AD32" s="49"/>
      <c r="AE32" s="49"/>
      <c r="AF32" s="2"/>
    </row>
    <row r="33" spans="1:32" s="501" customFormat="1">
      <c r="A33" s="48" t="s">
        <v>140</v>
      </c>
      <c r="B33" s="51" t="s">
        <v>116</v>
      </c>
      <c r="C33" s="49">
        <f t="shared" si="2"/>
        <v>4419276</v>
      </c>
      <c r="D33" s="49">
        <f t="shared" si="0"/>
        <v>472494</v>
      </c>
      <c r="E33" s="49"/>
      <c r="F33" s="50">
        <v>222211</v>
      </c>
      <c r="G33" s="49">
        <v>250283</v>
      </c>
      <c r="H33" s="49"/>
      <c r="I33" s="49"/>
      <c r="J33" s="49"/>
      <c r="K33" s="52"/>
      <c r="L33" s="49"/>
      <c r="M33" s="49">
        <v>1172</v>
      </c>
      <c r="N33" s="49">
        <v>1934381</v>
      </c>
      <c r="O33" s="49"/>
      <c r="P33" s="54"/>
      <c r="Q33" s="49">
        <v>4060.32</v>
      </c>
      <c r="R33" s="49">
        <v>2012401</v>
      </c>
      <c r="S33" s="49"/>
      <c r="T33" s="49"/>
      <c r="U33" s="53"/>
      <c r="V33" s="53"/>
      <c r="W33" s="53"/>
      <c r="X33" s="53"/>
      <c r="Y33" s="53"/>
      <c r="Z33" s="53"/>
      <c r="AA33" s="53"/>
      <c r="AB33" s="53"/>
      <c r="AC33" s="56"/>
      <c r="AD33" s="49"/>
      <c r="AE33" s="49"/>
      <c r="AF33" s="2"/>
    </row>
    <row r="34" spans="1:32" s="501" customFormat="1">
      <c r="A34" s="48" t="s">
        <v>141</v>
      </c>
      <c r="B34" s="51" t="s">
        <v>951</v>
      </c>
      <c r="C34" s="49">
        <f t="shared" si="2"/>
        <v>1318954</v>
      </c>
      <c r="D34" s="49"/>
      <c r="E34" s="49"/>
      <c r="F34" s="49"/>
      <c r="G34" s="49"/>
      <c r="H34" s="49"/>
      <c r="I34" s="49"/>
      <c r="J34" s="49"/>
      <c r="K34" s="52"/>
      <c r="L34" s="49"/>
      <c r="M34" s="49">
        <v>1103</v>
      </c>
      <c r="N34" s="49">
        <v>1318954</v>
      </c>
      <c r="O34" s="49"/>
      <c r="P34" s="54"/>
      <c r="Q34" s="49"/>
      <c r="R34" s="49"/>
      <c r="S34" s="49"/>
      <c r="T34" s="49"/>
      <c r="U34" s="53"/>
      <c r="V34" s="53"/>
      <c r="W34" s="53"/>
      <c r="X34" s="53"/>
      <c r="Y34" s="53"/>
      <c r="Z34" s="53"/>
      <c r="AA34" s="53"/>
      <c r="AB34" s="53"/>
      <c r="AC34" s="56"/>
      <c r="AD34" s="49"/>
      <c r="AE34" s="49"/>
      <c r="AF34" s="2"/>
    </row>
    <row r="35" spans="1:32" s="501" customFormat="1">
      <c r="A35" s="48" t="s">
        <v>143</v>
      </c>
      <c r="B35" s="190" t="s">
        <v>952</v>
      </c>
      <c r="C35" s="49">
        <f t="shared" si="2"/>
        <v>1032252</v>
      </c>
      <c r="D35" s="49"/>
      <c r="E35" s="49"/>
      <c r="F35" s="49"/>
      <c r="G35" s="49"/>
      <c r="H35" s="49"/>
      <c r="I35" s="49"/>
      <c r="J35" s="49"/>
      <c r="K35" s="52"/>
      <c r="L35" s="49"/>
      <c r="M35" s="278">
        <v>577.5</v>
      </c>
      <c r="N35" s="278">
        <v>1032252</v>
      </c>
      <c r="O35" s="49"/>
      <c r="P35" s="54"/>
      <c r="Q35" s="49"/>
      <c r="R35" s="49"/>
      <c r="S35" s="49"/>
      <c r="T35" s="49"/>
      <c r="U35" s="53"/>
      <c r="V35" s="53"/>
      <c r="W35" s="53"/>
      <c r="X35" s="53"/>
      <c r="Y35" s="53"/>
      <c r="Z35" s="53"/>
      <c r="AA35" s="53"/>
      <c r="AB35" s="53"/>
      <c r="AC35" s="56"/>
      <c r="AD35" s="49"/>
      <c r="AE35" s="49"/>
      <c r="AF35" s="2"/>
    </row>
    <row r="36" spans="1:32" s="501" customFormat="1">
      <c r="A36" s="48" t="s">
        <v>145</v>
      </c>
      <c r="B36" s="51" t="s">
        <v>953</v>
      </c>
      <c r="C36" s="49">
        <f t="shared" si="2"/>
        <v>174379</v>
      </c>
      <c r="D36" s="49">
        <f t="shared" si="0"/>
        <v>174379</v>
      </c>
      <c r="E36" s="313">
        <v>174379</v>
      </c>
      <c r="F36" s="49"/>
      <c r="G36" s="49"/>
      <c r="H36" s="49"/>
      <c r="I36" s="49"/>
      <c r="J36" s="49"/>
      <c r="K36" s="52"/>
      <c r="L36" s="49"/>
      <c r="M36" s="49"/>
      <c r="N36" s="49"/>
      <c r="O36" s="49"/>
      <c r="P36" s="54"/>
      <c r="Q36" s="49"/>
      <c r="R36" s="49"/>
      <c r="S36" s="49"/>
      <c r="T36" s="49"/>
      <c r="U36" s="53"/>
      <c r="V36" s="53"/>
      <c r="W36" s="53"/>
      <c r="X36" s="53"/>
      <c r="Y36" s="53"/>
      <c r="Z36" s="53"/>
      <c r="AA36" s="53"/>
      <c r="AB36" s="53"/>
      <c r="AC36" s="56"/>
      <c r="AD36" s="49"/>
      <c r="AE36" s="49"/>
      <c r="AF36" s="2"/>
    </row>
    <row r="37" spans="1:32" s="501" customFormat="1">
      <c r="A37" s="48" t="s">
        <v>147</v>
      </c>
      <c r="B37" s="100" t="s">
        <v>988</v>
      </c>
      <c r="C37" s="49">
        <f t="shared" si="2"/>
        <v>3276726</v>
      </c>
      <c r="D37" s="49">
        <f t="shared" si="0"/>
        <v>3276726</v>
      </c>
      <c r="E37" s="98"/>
      <c r="F37" s="98"/>
      <c r="G37" s="279"/>
      <c r="H37" s="278">
        <v>3276726</v>
      </c>
      <c r="I37" s="98"/>
      <c r="J37" s="98"/>
      <c r="K37" s="101"/>
      <c r="L37" s="98"/>
      <c r="M37" s="98"/>
      <c r="N37" s="98"/>
      <c r="O37" s="98"/>
      <c r="P37" s="102"/>
      <c r="Q37" s="98"/>
      <c r="R37" s="98"/>
      <c r="S37" s="98"/>
      <c r="T37" s="98"/>
      <c r="U37" s="103"/>
      <c r="V37" s="103"/>
      <c r="W37" s="103"/>
      <c r="X37" s="103"/>
      <c r="Y37" s="103"/>
      <c r="Z37" s="103"/>
      <c r="AA37" s="103"/>
      <c r="AB37" s="103"/>
      <c r="AC37" s="99"/>
      <c r="AD37" s="98"/>
      <c r="AE37" s="98"/>
      <c r="AF37" s="2"/>
    </row>
    <row r="38" spans="1:32" s="501" customFormat="1">
      <c r="A38" s="48" t="s">
        <v>149</v>
      </c>
      <c r="B38" s="286" t="s">
        <v>992</v>
      </c>
      <c r="C38" s="49">
        <f t="shared" si="2"/>
        <v>1021359</v>
      </c>
      <c r="D38" s="49"/>
      <c r="E38" s="98"/>
      <c r="F38" s="98"/>
      <c r="G38" s="98"/>
      <c r="H38" s="98"/>
      <c r="I38" s="98"/>
      <c r="J38" s="98"/>
      <c r="K38" s="101"/>
      <c r="L38" s="98"/>
      <c r="M38" s="279">
        <v>1014.8</v>
      </c>
      <c r="N38" s="279">
        <v>1021359</v>
      </c>
      <c r="O38" s="98"/>
      <c r="P38" s="102"/>
      <c r="Q38" s="98"/>
      <c r="R38" s="98"/>
      <c r="S38" s="98"/>
      <c r="T38" s="98"/>
      <c r="U38" s="103"/>
      <c r="V38" s="103"/>
      <c r="W38" s="103"/>
      <c r="X38" s="103"/>
      <c r="Y38" s="103"/>
      <c r="Z38" s="103"/>
      <c r="AA38" s="103"/>
      <c r="AB38" s="103"/>
      <c r="AC38" s="99"/>
      <c r="AD38" s="98"/>
      <c r="AE38" s="98"/>
      <c r="AF38" s="2"/>
    </row>
    <row r="39" spans="1:32" s="501" customFormat="1">
      <c r="A39" s="48" t="s">
        <v>151</v>
      </c>
      <c r="B39" s="287" t="s">
        <v>993</v>
      </c>
      <c r="C39" s="49">
        <f t="shared" si="2"/>
        <v>571295</v>
      </c>
      <c r="D39" s="49">
        <f t="shared" si="0"/>
        <v>571295</v>
      </c>
      <c r="E39" s="279">
        <v>571295</v>
      </c>
      <c r="F39" s="98"/>
      <c r="G39" s="98"/>
      <c r="H39" s="98"/>
      <c r="I39" s="98"/>
      <c r="J39" s="98"/>
      <c r="K39" s="101"/>
      <c r="L39" s="98"/>
      <c r="M39" s="98"/>
      <c r="N39" s="98"/>
      <c r="O39" s="98"/>
      <c r="P39" s="102"/>
      <c r="Q39" s="98"/>
      <c r="R39" s="98"/>
      <c r="S39" s="98"/>
      <c r="T39" s="98"/>
      <c r="U39" s="103"/>
      <c r="V39" s="103"/>
      <c r="W39" s="103"/>
      <c r="X39" s="103"/>
      <c r="Y39" s="103"/>
      <c r="Z39" s="103"/>
      <c r="AA39" s="103"/>
      <c r="AB39" s="103"/>
      <c r="AC39" s="99"/>
      <c r="AD39" s="98"/>
      <c r="AE39" s="98"/>
      <c r="AF39" s="2"/>
    </row>
    <row r="40" spans="1:32" s="501" customFormat="1">
      <c r="A40" s="48" t="s">
        <v>153</v>
      </c>
      <c r="B40" s="287" t="s">
        <v>994</v>
      </c>
      <c r="C40" s="49">
        <f t="shared" si="2"/>
        <v>1005746</v>
      </c>
      <c r="D40" s="49">
        <f t="shared" si="0"/>
        <v>1005746</v>
      </c>
      <c r="E40" s="279">
        <v>430618</v>
      </c>
      <c r="F40" s="279">
        <v>369458</v>
      </c>
      <c r="G40" s="279">
        <v>205670</v>
      </c>
      <c r="H40" s="98"/>
      <c r="I40" s="98"/>
      <c r="J40" s="98"/>
      <c r="K40" s="101"/>
      <c r="L40" s="98"/>
      <c r="M40" s="98"/>
      <c r="N40" s="98"/>
      <c r="O40" s="98"/>
      <c r="P40" s="102"/>
      <c r="Q40" s="98"/>
      <c r="R40" s="98"/>
      <c r="S40" s="98"/>
      <c r="T40" s="98"/>
      <c r="U40" s="103"/>
      <c r="V40" s="103"/>
      <c r="W40" s="103"/>
      <c r="X40" s="103"/>
      <c r="Y40" s="103"/>
      <c r="Z40" s="103"/>
      <c r="AA40" s="103"/>
      <c r="AB40" s="103"/>
      <c r="AC40" s="99"/>
      <c r="AD40" s="98"/>
      <c r="AE40" s="98"/>
      <c r="AF40" s="2"/>
    </row>
    <row r="41" spans="1:32" s="501" customFormat="1">
      <c r="A41" s="48" t="s">
        <v>155</v>
      </c>
      <c r="B41" s="287" t="s">
        <v>995</v>
      </c>
      <c r="C41" s="49">
        <f t="shared" si="2"/>
        <v>538984</v>
      </c>
      <c r="D41" s="49">
        <f t="shared" si="0"/>
        <v>538984</v>
      </c>
      <c r="E41" s="98"/>
      <c r="F41" s="279">
        <v>353506</v>
      </c>
      <c r="G41" s="279">
        <v>185478</v>
      </c>
      <c r="H41" s="98"/>
      <c r="I41" s="98"/>
      <c r="J41" s="98"/>
      <c r="K41" s="101"/>
      <c r="L41" s="98"/>
      <c r="M41" s="98"/>
      <c r="N41" s="98"/>
      <c r="O41" s="98"/>
      <c r="P41" s="102"/>
      <c r="Q41" s="98"/>
      <c r="R41" s="98"/>
      <c r="S41" s="98"/>
      <c r="T41" s="98"/>
      <c r="U41" s="103"/>
      <c r="V41" s="103"/>
      <c r="W41" s="103"/>
      <c r="X41" s="103"/>
      <c r="Y41" s="103"/>
      <c r="Z41" s="103"/>
      <c r="AA41" s="103"/>
      <c r="AB41" s="103"/>
      <c r="AC41" s="99"/>
      <c r="AD41" s="98"/>
      <c r="AE41" s="98"/>
      <c r="AF41" s="2"/>
    </row>
    <row r="42" spans="1:32" s="501" customFormat="1">
      <c r="A42" s="48" t="s">
        <v>157</v>
      </c>
      <c r="B42" s="287" t="s">
        <v>996</v>
      </c>
      <c r="C42" s="49">
        <f t="shared" si="2"/>
        <v>682610</v>
      </c>
      <c r="D42" s="49">
        <f t="shared" si="0"/>
        <v>682610</v>
      </c>
      <c r="E42" s="279">
        <v>682610</v>
      </c>
      <c r="F42" s="98"/>
      <c r="G42" s="98"/>
      <c r="H42" s="98"/>
      <c r="I42" s="98"/>
      <c r="J42" s="98"/>
      <c r="K42" s="101"/>
      <c r="L42" s="98"/>
      <c r="M42" s="98"/>
      <c r="N42" s="98"/>
      <c r="O42" s="98"/>
      <c r="P42" s="102"/>
      <c r="Q42" s="98"/>
      <c r="R42" s="98"/>
      <c r="S42" s="98"/>
      <c r="T42" s="98"/>
      <c r="U42" s="103"/>
      <c r="V42" s="103"/>
      <c r="W42" s="103"/>
      <c r="X42" s="103"/>
      <c r="Y42" s="103"/>
      <c r="Z42" s="103"/>
      <c r="AA42" s="103"/>
      <c r="AB42" s="103"/>
      <c r="AC42" s="99"/>
      <c r="AD42" s="98"/>
      <c r="AE42" s="98"/>
      <c r="AF42" s="2"/>
    </row>
    <row r="43" spans="1:32" s="26" customFormat="1">
      <c r="A43" s="780" t="s">
        <v>73</v>
      </c>
      <c r="B43" s="780"/>
      <c r="C43" s="50">
        <f>SUM(C15:C42)</f>
        <v>39251625</v>
      </c>
      <c r="D43" s="50">
        <f t="shared" ref="D43:R43" si="3">SUM(D15:D42)</f>
        <v>14034315</v>
      </c>
      <c r="E43" s="50">
        <f t="shared" si="3"/>
        <v>3552804</v>
      </c>
      <c r="F43" s="50">
        <f t="shared" si="3"/>
        <v>2429927</v>
      </c>
      <c r="G43" s="50">
        <f t="shared" si="3"/>
        <v>1852156</v>
      </c>
      <c r="H43" s="50">
        <f t="shared" si="3"/>
        <v>6199428</v>
      </c>
      <c r="I43" s="50"/>
      <c r="J43" s="50"/>
      <c r="K43" s="50"/>
      <c r="L43" s="50"/>
      <c r="M43" s="50">
        <f t="shared" si="3"/>
        <v>13072.32</v>
      </c>
      <c r="N43" s="50">
        <f t="shared" si="3"/>
        <v>20080554</v>
      </c>
      <c r="O43" s="50"/>
      <c r="P43" s="50"/>
      <c r="Q43" s="50">
        <f t="shared" si="3"/>
        <v>9605.64</v>
      </c>
      <c r="R43" s="50">
        <f t="shared" si="3"/>
        <v>5136756</v>
      </c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185"/>
    </row>
    <row r="44" spans="1:32" s="501" customFormat="1">
      <c r="A44" s="163" t="s">
        <v>27</v>
      </c>
      <c r="B44" s="164"/>
      <c r="C44" s="90"/>
      <c r="D44" s="90"/>
      <c r="E44" s="90"/>
      <c r="F44" s="90"/>
      <c r="G44" s="90"/>
      <c r="H44" s="90"/>
      <c r="I44" s="90"/>
      <c r="J44" s="90"/>
      <c r="K44" s="164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165"/>
      <c r="AD44" s="90"/>
      <c r="AE44" s="128"/>
      <c r="AF44" s="2"/>
    </row>
    <row r="45" spans="1:32" s="501" customFormat="1">
      <c r="A45" s="48" t="s">
        <v>159</v>
      </c>
      <c r="B45" s="91" t="s">
        <v>148</v>
      </c>
      <c r="C45" s="49">
        <f t="shared" ref="C45:C46" si="4">D45+L45+N45+P45+R45+T45+V45+AC45</f>
        <v>1014311</v>
      </c>
      <c r="D45" s="87"/>
      <c r="E45" s="87"/>
      <c r="F45" s="87"/>
      <c r="G45" s="87"/>
      <c r="H45" s="87"/>
      <c r="I45" s="87"/>
      <c r="J45" s="87"/>
      <c r="K45" s="87"/>
      <c r="L45" s="87"/>
      <c r="M45" s="87">
        <v>640</v>
      </c>
      <c r="N45" s="87">
        <v>886342</v>
      </c>
      <c r="O45" s="87"/>
      <c r="P45" s="87"/>
      <c r="Q45" s="87"/>
      <c r="R45" s="87"/>
      <c r="S45" s="87">
        <v>75</v>
      </c>
      <c r="T45" s="87">
        <v>88572</v>
      </c>
      <c r="U45" s="87"/>
      <c r="V45" s="87">
        <v>39397</v>
      </c>
      <c r="W45" s="87"/>
      <c r="X45" s="87"/>
      <c r="Y45" s="87"/>
      <c r="Z45" s="87"/>
      <c r="AA45" s="87"/>
      <c r="AB45" s="87"/>
      <c r="AC45" s="86"/>
      <c r="AD45" s="87"/>
      <c r="AE45" s="87"/>
      <c r="AF45" s="2"/>
    </row>
    <row r="46" spans="1:32" s="501" customFormat="1">
      <c r="A46" s="48" t="s">
        <v>161</v>
      </c>
      <c r="B46" s="104" t="s">
        <v>150</v>
      </c>
      <c r="C46" s="49">
        <f t="shared" si="4"/>
        <v>951700</v>
      </c>
      <c r="D46" s="98"/>
      <c r="E46" s="98"/>
      <c r="F46" s="98"/>
      <c r="G46" s="98"/>
      <c r="H46" s="98"/>
      <c r="I46" s="98"/>
      <c r="J46" s="98"/>
      <c r="K46" s="98"/>
      <c r="L46" s="98"/>
      <c r="M46" s="98">
        <v>640</v>
      </c>
      <c r="N46" s="98">
        <v>822758</v>
      </c>
      <c r="O46" s="98"/>
      <c r="P46" s="98"/>
      <c r="Q46" s="98"/>
      <c r="R46" s="98"/>
      <c r="S46" s="98">
        <v>74</v>
      </c>
      <c r="T46" s="98">
        <v>89545</v>
      </c>
      <c r="U46" s="98"/>
      <c r="V46" s="98">
        <v>39397</v>
      </c>
      <c r="W46" s="98"/>
      <c r="X46" s="98"/>
      <c r="Y46" s="98"/>
      <c r="Z46" s="98"/>
      <c r="AA46" s="98"/>
      <c r="AB46" s="98"/>
      <c r="AC46" s="99"/>
      <c r="AD46" s="98"/>
      <c r="AE46" s="98"/>
      <c r="AF46" s="2"/>
    </row>
    <row r="47" spans="1:32" s="26" customFormat="1">
      <c r="A47" s="762" t="s">
        <v>74</v>
      </c>
      <c r="B47" s="762"/>
      <c r="C47" s="50">
        <f>SUM(C45:C46)</f>
        <v>1966011</v>
      </c>
      <c r="D47" s="50"/>
      <c r="E47" s="50"/>
      <c r="F47" s="50"/>
      <c r="G47" s="50"/>
      <c r="H47" s="50"/>
      <c r="I47" s="50"/>
      <c r="J47" s="50"/>
      <c r="K47" s="50"/>
      <c r="L47" s="50"/>
      <c r="M47" s="50">
        <f t="shared" ref="M47:V47" si="5">SUM(M45:M46)</f>
        <v>1280</v>
      </c>
      <c r="N47" s="50">
        <f t="shared" si="5"/>
        <v>1709100</v>
      </c>
      <c r="O47" s="50"/>
      <c r="P47" s="50"/>
      <c r="Q47" s="50"/>
      <c r="R47" s="50"/>
      <c r="S47" s="50">
        <f t="shared" si="5"/>
        <v>149</v>
      </c>
      <c r="T47" s="50">
        <f t="shared" si="5"/>
        <v>178117</v>
      </c>
      <c r="U47" s="50"/>
      <c r="V47" s="50">
        <f t="shared" si="5"/>
        <v>78794</v>
      </c>
      <c r="W47" s="50"/>
      <c r="X47" s="50"/>
      <c r="Y47" s="50"/>
      <c r="Z47" s="50"/>
      <c r="AA47" s="50"/>
      <c r="AB47" s="50"/>
      <c r="AC47" s="93"/>
      <c r="AD47" s="50"/>
      <c r="AE47" s="50"/>
      <c r="AF47" s="185"/>
    </row>
    <row r="48" spans="1:32" s="204" customFormat="1">
      <c r="A48" s="509" t="s">
        <v>28</v>
      </c>
      <c r="B48" s="199"/>
      <c r="C48" s="200"/>
      <c r="D48" s="200"/>
      <c r="E48" s="200"/>
      <c r="F48" s="200"/>
      <c r="G48" s="200"/>
      <c r="H48" s="200"/>
      <c r="I48" s="200"/>
      <c r="J48" s="200"/>
      <c r="K48" s="199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1"/>
      <c r="AD48" s="200"/>
      <c r="AE48" s="202"/>
      <c r="AF48" s="203"/>
    </row>
    <row r="49" spans="1:32" s="330" customFormat="1">
      <c r="A49" s="48" t="s">
        <v>163</v>
      </c>
      <c r="B49" s="335" t="s">
        <v>152</v>
      </c>
      <c r="C49" s="62">
        <f t="shared" ref="C49:C65" si="6">D49+L49+N49+P49+R49+T49+V49+AC49</f>
        <v>1143879</v>
      </c>
      <c r="D49" s="136"/>
      <c r="E49" s="136"/>
      <c r="F49" s="334"/>
      <c r="G49" s="334"/>
      <c r="H49" s="334"/>
      <c r="I49" s="334"/>
      <c r="J49" s="136"/>
      <c r="K49" s="136"/>
      <c r="L49" s="136"/>
      <c r="M49" s="136"/>
      <c r="N49" s="136"/>
      <c r="O49" s="136"/>
      <c r="P49" s="136"/>
      <c r="Q49" s="336">
        <v>1112</v>
      </c>
      <c r="R49" s="136">
        <v>1143879</v>
      </c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308"/>
      <c r="AD49" s="136"/>
      <c r="AE49" s="136"/>
      <c r="AF49" s="329"/>
    </row>
    <row r="50" spans="1:32" s="204" customFormat="1">
      <c r="A50" s="48" t="s">
        <v>165</v>
      </c>
      <c r="B50" s="210" t="s">
        <v>154</v>
      </c>
      <c r="C50" s="193">
        <f t="shared" si="6"/>
        <v>2897455</v>
      </c>
      <c r="D50" s="193">
        <f t="shared" si="0"/>
        <v>1753576</v>
      </c>
      <c r="E50" s="193"/>
      <c r="F50" s="324">
        <v>351255</v>
      </c>
      <c r="G50" s="324">
        <v>259621</v>
      </c>
      <c r="H50" s="193">
        <v>997246</v>
      </c>
      <c r="I50" s="324">
        <v>145454</v>
      </c>
      <c r="J50" s="193"/>
      <c r="K50" s="193"/>
      <c r="L50" s="193"/>
      <c r="M50" s="193"/>
      <c r="N50" s="193"/>
      <c r="O50" s="193"/>
      <c r="P50" s="193"/>
      <c r="Q50" s="211">
        <v>1112</v>
      </c>
      <c r="R50" s="193">
        <v>1143879</v>
      </c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212"/>
      <c r="AD50" s="193"/>
      <c r="AE50" s="193"/>
      <c r="AF50" s="203"/>
    </row>
    <row r="51" spans="1:32" s="330" customFormat="1">
      <c r="A51" s="48" t="s">
        <v>167</v>
      </c>
      <c r="B51" s="326" t="s">
        <v>156</v>
      </c>
      <c r="C51" s="62">
        <f t="shared" si="6"/>
        <v>657031</v>
      </c>
      <c r="D51" s="62"/>
      <c r="E51" s="62"/>
      <c r="F51" s="62"/>
      <c r="G51" s="62"/>
      <c r="H51" s="62"/>
      <c r="I51" s="62"/>
      <c r="J51" s="62"/>
      <c r="K51" s="62"/>
      <c r="L51" s="62"/>
      <c r="M51" s="327">
        <v>530.79999999999995</v>
      </c>
      <c r="N51" s="343">
        <v>657031</v>
      </c>
      <c r="O51" s="62"/>
      <c r="P51" s="62"/>
      <c r="Q51" s="327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328"/>
      <c r="AD51" s="62"/>
      <c r="AE51" s="62"/>
      <c r="AF51" s="329"/>
    </row>
    <row r="52" spans="1:32" s="330" customFormat="1">
      <c r="A52" s="48" t="s">
        <v>168</v>
      </c>
      <c r="B52" s="326" t="s">
        <v>158</v>
      </c>
      <c r="C52" s="62">
        <f t="shared" si="6"/>
        <v>768141</v>
      </c>
      <c r="D52" s="62"/>
      <c r="E52" s="62"/>
      <c r="F52" s="62"/>
      <c r="G52" s="62"/>
      <c r="H52" s="62"/>
      <c r="I52" s="62"/>
      <c r="J52" s="62"/>
      <c r="K52" s="62"/>
      <c r="L52" s="62"/>
      <c r="M52" s="327">
        <v>534.70000000000005</v>
      </c>
      <c r="N52" s="343">
        <v>768141</v>
      </c>
      <c r="O52" s="62"/>
      <c r="P52" s="62"/>
      <c r="Q52" s="327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328"/>
      <c r="AD52" s="62"/>
      <c r="AE52" s="62"/>
      <c r="AF52" s="329"/>
    </row>
    <row r="53" spans="1:32" s="330" customFormat="1">
      <c r="A53" s="48" t="s">
        <v>1028</v>
      </c>
      <c r="B53" s="326" t="s">
        <v>160</v>
      </c>
      <c r="C53" s="62">
        <f t="shared" si="6"/>
        <v>738735</v>
      </c>
      <c r="D53" s="62"/>
      <c r="E53" s="62"/>
      <c r="F53" s="62"/>
      <c r="G53" s="62"/>
      <c r="H53" s="62"/>
      <c r="I53" s="62"/>
      <c r="J53" s="62"/>
      <c r="K53" s="62"/>
      <c r="L53" s="62"/>
      <c r="M53" s="327">
        <v>530.79999999999995</v>
      </c>
      <c r="N53" s="343">
        <v>738735</v>
      </c>
      <c r="O53" s="62"/>
      <c r="P53" s="62"/>
      <c r="Q53" s="327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328"/>
      <c r="AD53" s="62"/>
      <c r="AE53" s="62"/>
      <c r="AF53" s="329"/>
    </row>
    <row r="54" spans="1:32" s="330" customFormat="1">
      <c r="A54" s="48" t="s">
        <v>171</v>
      </c>
      <c r="B54" s="326" t="s">
        <v>162</v>
      </c>
      <c r="C54" s="62">
        <f t="shared" si="6"/>
        <v>1523108</v>
      </c>
      <c r="D54" s="62"/>
      <c r="E54" s="62"/>
      <c r="F54" s="62"/>
      <c r="G54" s="62"/>
      <c r="H54" s="62"/>
      <c r="I54" s="62"/>
      <c r="J54" s="62"/>
      <c r="K54" s="62"/>
      <c r="L54" s="62"/>
      <c r="M54" s="327">
        <v>1373</v>
      </c>
      <c r="N54" s="343">
        <v>1523108</v>
      </c>
      <c r="O54" s="62"/>
      <c r="P54" s="62"/>
      <c r="Q54" s="327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328"/>
      <c r="AD54" s="62"/>
      <c r="AE54" s="62"/>
      <c r="AF54" s="329"/>
    </row>
    <row r="55" spans="1:32" s="330" customFormat="1">
      <c r="A55" s="48" t="s">
        <v>173</v>
      </c>
      <c r="B55" s="326" t="s">
        <v>164</v>
      </c>
      <c r="C55" s="62">
        <f t="shared" si="6"/>
        <v>1470045</v>
      </c>
      <c r="D55" s="62"/>
      <c r="E55" s="62"/>
      <c r="F55" s="62"/>
      <c r="G55" s="62"/>
      <c r="H55" s="62"/>
      <c r="I55" s="62"/>
      <c r="J55" s="62"/>
      <c r="K55" s="62"/>
      <c r="L55" s="62"/>
      <c r="M55" s="327">
        <v>1320</v>
      </c>
      <c r="N55" s="343">
        <v>1470045</v>
      </c>
      <c r="O55" s="62"/>
      <c r="P55" s="62"/>
      <c r="Q55" s="327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328"/>
      <c r="AD55" s="62"/>
      <c r="AE55" s="62"/>
      <c r="AF55" s="329"/>
    </row>
    <row r="56" spans="1:32" s="204" customFormat="1">
      <c r="A56" s="48" t="s">
        <v>175</v>
      </c>
      <c r="B56" s="210" t="s">
        <v>166</v>
      </c>
      <c r="C56" s="193">
        <f t="shared" si="6"/>
        <v>1617486</v>
      </c>
      <c r="D56" s="193">
        <f t="shared" si="0"/>
        <v>560569</v>
      </c>
      <c r="E56" s="193"/>
      <c r="F56" s="193"/>
      <c r="G56" s="193"/>
      <c r="H56" s="193">
        <v>560569</v>
      </c>
      <c r="I56" s="193"/>
      <c r="J56" s="193"/>
      <c r="K56" s="193"/>
      <c r="L56" s="193"/>
      <c r="M56" s="211">
        <v>768</v>
      </c>
      <c r="N56" s="324">
        <v>568675</v>
      </c>
      <c r="O56" s="193"/>
      <c r="P56" s="193"/>
      <c r="Q56" s="211">
        <v>473</v>
      </c>
      <c r="R56" s="193">
        <v>488242</v>
      </c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212"/>
      <c r="AD56" s="193"/>
      <c r="AE56" s="193"/>
      <c r="AF56" s="203"/>
    </row>
    <row r="57" spans="1:32" s="204" customFormat="1">
      <c r="A57" s="48" t="s">
        <v>177</v>
      </c>
      <c r="B57" s="210" t="s">
        <v>169</v>
      </c>
      <c r="C57" s="193">
        <f t="shared" si="6"/>
        <v>1446193</v>
      </c>
      <c r="D57" s="193">
        <f t="shared" si="0"/>
        <v>701645</v>
      </c>
      <c r="E57" s="193"/>
      <c r="F57" s="193"/>
      <c r="G57" s="193"/>
      <c r="H57" s="324">
        <v>701645</v>
      </c>
      <c r="I57" s="193"/>
      <c r="J57" s="193"/>
      <c r="K57" s="193"/>
      <c r="L57" s="193"/>
      <c r="M57" s="211">
        <v>619</v>
      </c>
      <c r="N57" s="324">
        <v>744548</v>
      </c>
      <c r="O57" s="193"/>
      <c r="P57" s="193"/>
      <c r="Q57" s="211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212"/>
      <c r="AD57" s="193"/>
      <c r="AE57" s="193"/>
      <c r="AF57" s="203"/>
    </row>
    <row r="58" spans="1:32" s="204" customFormat="1">
      <c r="A58" s="48" t="s">
        <v>179</v>
      </c>
      <c r="B58" s="210" t="s">
        <v>170</v>
      </c>
      <c r="C58" s="193">
        <f t="shared" si="6"/>
        <v>1740831</v>
      </c>
      <c r="D58" s="193">
        <f t="shared" si="0"/>
        <v>556578</v>
      </c>
      <c r="E58" s="193"/>
      <c r="F58" s="324">
        <v>287033</v>
      </c>
      <c r="G58" s="324">
        <v>269545</v>
      </c>
      <c r="H58" s="193"/>
      <c r="I58" s="193"/>
      <c r="J58" s="193"/>
      <c r="K58" s="193"/>
      <c r="L58" s="193"/>
      <c r="M58" s="211">
        <v>935</v>
      </c>
      <c r="N58" s="324">
        <v>1184253</v>
      </c>
      <c r="O58" s="193"/>
      <c r="P58" s="193"/>
      <c r="Q58" s="211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212"/>
      <c r="AD58" s="193"/>
      <c r="AE58" s="193"/>
      <c r="AF58" s="203"/>
    </row>
    <row r="59" spans="1:32" s="330" customFormat="1">
      <c r="A59" s="48" t="s">
        <v>181</v>
      </c>
      <c r="B59" s="326" t="s">
        <v>172</v>
      </c>
      <c r="C59" s="62">
        <f t="shared" si="6"/>
        <v>936031</v>
      </c>
      <c r="D59" s="62"/>
      <c r="E59" s="62"/>
      <c r="F59" s="62"/>
      <c r="G59" s="62"/>
      <c r="H59" s="62"/>
      <c r="I59" s="62"/>
      <c r="J59" s="62"/>
      <c r="K59" s="62"/>
      <c r="L59" s="62"/>
      <c r="M59" s="327">
        <v>720</v>
      </c>
      <c r="N59" s="343">
        <v>936031</v>
      </c>
      <c r="O59" s="62"/>
      <c r="P59" s="62"/>
      <c r="Q59" s="327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328"/>
      <c r="AD59" s="62"/>
      <c r="AE59" s="62"/>
      <c r="AF59" s="329"/>
    </row>
    <row r="60" spans="1:32" s="330" customFormat="1">
      <c r="A60" s="48" t="s">
        <v>183</v>
      </c>
      <c r="B60" s="326" t="s">
        <v>174</v>
      </c>
      <c r="C60" s="62">
        <f t="shared" si="6"/>
        <v>1035252</v>
      </c>
      <c r="D60" s="62"/>
      <c r="E60" s="62"/>
      <c r="F60" s="62"/>
      <c r="G60" s="62"/>
      <c r="H60" s="62"/>
      <c r="I60" s="62"/>
      <c r="J60" s="62"/>
      <c r="K60" s="62"/>
      <c r="L60" s="62"/>
      <c r="M60" s="327">
        <v>512.5</v>
      </c>
      <c r="N60" s="343">
        <v>611610</v>
      </c>
      <c r="O60" s="62"/>
      <c r="P60" s="62"/>
      <c r="Q60" s="327">
        <v>420</v>
      </c>
      <c r="R60" s="62">
        <v>423642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328"/>
      <c r="AD60" s="62"/>
      <c r="AE60" s="62"/>
      <c r="AF60" s="329"/>
    </row>
    <row r="61" spans="1:32" s="204" customFormat="1">
      <c r="A61" s="48" t="s">
        <v>185</v>
      </c>
      <c r="B61" s="210" t="s">
        <v>176</v>
      </c>
      <c r="C61" s="193">
        <f t="shared" si="6"/>
        <v>2217504</v>
      </c>
      <c r="D61" s="193">
        <f t="shared" si="0"/>
        <v>195083</v>
      </c>
      <c r="E61" s="193"/>
      <c r="F61" s="193"/>
      <c r="G61" s="324">
        <v>195083</v>
      </c>
      <c r="H61" s="193"/>
      <c r="I61" s="193"/>
      <c r="J61" s="193"/>
      <c r="K61" s="193"/>
      <c r="L61" s="193"/>
      <c r="M61" s="211">
        <v>821</v>
      </c>
      <c r="N61" s="324">
        <v>1077072</v>
      </c>
      <c r="O61" s="193"/>
      <c r="P61" s="193"/>
      <c r="Q61" s="211">
        <v>932</v>
      </c>
      <c r="R61" s="193">
        <v>945349</v>
      </c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212"/>
      <c r="AD61" s="193"/>
      <c r="AE61" s="193"/>
      <c r="AF61" s="203"/>
    </row>
    <row r="62" spans="1:32" s="330" customFormat="1">
      <c r="A62" s="48" t="s">
        <v>186</v>
      </c>
      <c r="B62" s="326" t="s">
        <v>178</v>
      </c>
      <c r="C62" s="62">
        <f t="shared" si="6"/>
        <v>1389485</v>
      </c>
      <c r="D62" s="62"/>
      <c r="E62" s="62"/>
      <c r="F62" s="62"/>
      <c r="G62" s="62"/>
      <c r="H62" s="62"/>
      <c r="I62" s="62"/>
      <c r="J62" s="62"/>
      <c r="K62" s="62"/>
      <c r="L62" s="62"/>
      <c r="M62" s="327">
        <v>514</v>
      </c>
      <c r="N62" s="343">
        <v>626594</v>
      </c>
      <c r="O62" s="62"/>
      <c r="P62" s="62"/>
      <c r="Q62" s="328">
        <v>741.3</v>
      </c>
      <c r="R62" s="62">
        <v>762891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328"/>
      <c r="AD62" s="62"/>
      <c r="AE62" s="62"/>
      <c r="AF62" s="329"/>
    </row>
    <row r="63" spans="1:32" s="330" customFormat="1">
      <c r="A63" s="48" t="s">
        <v>187</v>
      </c>
      <c r="B63" s="326" t="s">
        <v>180</v>
      </c>
      <c r="C63" s="62">
        <f t="shared" si="6"/>
        <v>1445745</v>
      </c>
      <c r="D63" s="62"/>
      <c r="E63" s="62"/>
      <c r="F63" s="62"/>
      <c r="G63" s="62"/>
      <c r="H63" s="62"/>
      <c r="I63" s="62"/>
      <c r="J63" s="62"/>
      <c r="K63" s="62"/>
      <c r="L63" s="62"/>
      <c r="M63" s="327">
        <v>521</v>
      </c>
      <c r="N63" s="343">
        <v>633626</v>
      </c>
      <c r="O63" s="62"/>
      <c r="P63" s="62"/>
      <c r="Q63" s="327">
        <v>765</v>
      </c>
      <c r="R63" s="62">
        <v>812119</v>
      </c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328"/>
      <c r="AD63" s="62"/>
      <c r="AE63" s="62"/>
      <c r="AF63" s="329"/>
    </row>
    <row r="64" spans="1:32" s="330" customFormat="1">
      <c r="A64" s="48" t="s">
        <v>188</v>
      </c>
      <c r="B64" s="326" t="s">
        <v>182</v>
      </c>
      <c r="C64" s="62">
        <f t="shared" si="6"/>
        <v>481003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327">
        <v>467.4</v>
      </c>
      <c r="R64" s="62">
        <v>481003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328"/>
      <c r="AD64" s="62"/>
      <c r="AE64" s="62"/>
      <c r="AF64" s="329"/>
    </row>
    <row r="65" spans="1:37" s="330" customFormat="1">
      <c r="A65" s="48" t="s">
        <v>189</v>
      </c>
      <c r="B65" s="331" t="s">
        <v>184</v>
      </c>
      <c r="C65" s="62">
        <f t="shared" si="6"/>
        <v>437247</v>
      </c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332">
        <v>433.8</v>
      </c>
      <c r="R65" s="120">
        <v>437247</v>
      </c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333"/>
      <c r="AD65" s="120"/>
      <c r="AE65" s="120"/>
      <c r="AF65" s="329"/>
    </row>
    <row r="66" spans="1:37" s="221" customFormat="1">
      <c r="A66" s="771" t="s">
        <v>75</v>
      </c>
      <c r="B66" s="771"/>
      <c r="C66" s="218">
        <f>SUM(C49:C65)</f>
        <v>21945171</v>
      </c>
      <c r="D66" s="218">
        <f t="shared" ref="D66:R66" si="7">SUM(D49:D65)</f>
        <v>3767451</v>
      </c>
      <c r="E66" s="218"/>
      <c r="F66" s="218">
        <f t="shared" si="7"/>
        <v>638288</v>
      </c>
      <c r="G66" s="218">
        <f t="shared" si="7"/>
        <v>724249</v>
      </c>
      <c r="H66" s="218">
        <f t="shared" si="7"/>
        <v>2259460</v>
      </c>
      <c r="I66" s="218">
        <f t="shared" si="7"/>
        <v>145454</v>
      </c>
      <c r="J66" s="218"/>
      <c r="K66" s="218"/>
      <c r="L66" s="218"/>
      <c r="M66" s="218">
        <f t="shared" si="7"/>
        <v>9699.7999999999993</v>
      </c>
      <c r="N66" s="218">
        <f t="shared" si="7"/>
        <v>11539469</v>
      </c>
      <c r="O66" s="218"/>
      <c r="P66" s="218"/>
      <c r="Q66" s="218">
        <f t="shared" si="7"/>
        <v>6456.5</v>
      </c>
      <c r="R66" s="218">
        <f t="shared" si="7"/>
        <v>6638251</v>
      </c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9"/>
      <c r="AD66" s="218"/>
      <c r="AE66" s="218"/>
      <c r="AF66" s="220"/>
    </row>
    <row r="67" spans="1:37" s="204" customFormat="1">
      <c r="A67" s="509" t="s">
        <v>29</v>
      </c>
      <c r="B67" s="222"/>
      <c r="C67" s="200"/>
      <c r="D67" s="200"/>
      <c r="E67" s="200"/>
      <c r="F67" s="200"/>
      <c r="G67" s="200"/>
      <c r="H67" s="200"/>
      <c r="I67" s="200"/>
      <c r="J67" s="200"/>
      <c r="K67" s="223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1"/>
      <c r="AD67" s="200"/>
      <c r="AE67" s="202"/>
      <c r="AF67" s="203"/>
    </row>
    <row r="68" spans="1:37" s="204" customFormat="1">
      <c r="A68" s="48" t="s">
        <v>191</v>
      </c>
      <c r="B68" s="224" t="s">
        <v>473</v>
      </c>
      <c r="C68" s="193">
        <f t="shared" ref="C68:C71" si="8">D68+L68+N68+P68+R68+T68+V68+AC68</f>
        <v>16633</v>
      </c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8">
        <f t="shared" ref="AC68:AC72" si="9">SUM(AD68:AE68)</f>
        <v>16633</v>
      </c>
      <c r="AD68" s="225">
        <v>16633</v>
      </c>
      <c r="AE68" s="207"/>
      <c r="AF68" s="203"/>
    </row>
    <row r="69" spans="1:37" s="204" customFormat="1">
      <c r="A69" s="48" t="s">
        <v>193</v>
      </c>
      <c r="B69" s="226" t="s">
        <v>474</v>
      </c>
      <c r="C69" s="193">
        <f t="shared" si="8"/>
        <v>16689</v>
      </c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207"/>
      <c r="R69" s="207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212">
        <f t="shared" si="9"/>
        <v>16689</v>
      </c>
      <c r="AD69" s="227">
        <v>16689</v>
      </c>
      <c r="AE69" s="193"/>
      <c r="AF69" s="203"/>
    </row>
    <row r="70" spans="1:37" s="204" customFormat="1">
      <c r="A70" s="48" t="s">
        <v>195</v>
      </c>
      <c r="B70" s="226" t="s">
        <v>475</v>
      </c>
      <c r="C70" s="193">
        <f t="shared" si="8"/>
        <v>11466</v>
      </c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207"/>
      <c r="R70" s="207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212">
        <f t="shared" si="9"/>
        <v>11466</v>
      </c>
      <c r="AD70" s="227">
        <v>11466</v>
      </c>
      <c r="AE70" s="193"/>
      <c r="AF70" s="203"/>
    </row>
    <row r="71" spans="1:37" s="204" customFormat="1">
      <c r="A71" s="48" t="s">
        <v>197</v>
      </c>
      <c r="B71" s="228" t="s">
        <v>476</v>
      </c>
      <c r="C71" s="193">
        <f t="shared" si="8"/>
        <v>19936</v>
      </c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07"/>
      <c r="R71" s="207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7">
        <f t="shared" si="9"/>
        <v>19936</v>
      </c>
      <c r="AD71" s="229">
        <v>19936</v>
      </c>
      <c r="AE71" s="229"/>
      <c r="AF71" s="203"/>
    </row>
    <row r="72" spans="1:37" s="221" customFormat="1">
      <c r="A72" s="771" t="s">
        <v>76</v>
      </c>
      <c r="B72" s="771"/>
      <c r="C72" s="218">
        <f>SUM(C68:C71)</f>
        <v>64724</v>
      </c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9">
        <f t="shared" si="9"/>
        <v>64724</v>
      </c>
      <c r="AD72" s="218">
        <f>SUM(AD68:AD71)</f>
        <v>64724</v>
      </c>
      <c r="AE72" s="218"/>
      <c r="AF72" s="220"/>
    </row>
    <row r="73" spans="1:37" s="204" customFormat="1">
      <c r="A73" s="781" t="s">
        <v>30</v>
      </c>
      <c r="B73" s="781"/>
      <c r="C73" s="88"/>
      <c r="D73" s="88"/>
      <c r="E73" s="88"/>
      <c r="F73" s="88"/>
      <c r="G73" s="88"/>
      <c r="H73" s="88"/>
      <c r="I73" s="88"/>
      <c r="J73" s="88"/>
      <c r="K73" s="160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161"/>
      <c r="AD73" s="88"/>
      <c r="AE73" s="88"/>
      <c r="AF73" s="2"/>
    </row>
    <row r="74" spans="1:37" s="204" customFormat="1">
      <c r="A74" s="48" t="s">
        <v>199</v>
      </c>
      <c r="B74" s="60" t="s">
        <v>190</v>
      </c>
      <c r="C74" s="49">
        <f t="shared" ref="C74" si="10">D74+L74+N74+P74+R74+T74+V74+AC74</f>
        <v>2490205</v>
      </c>
      <c r="D74" s="49">
        <f>SUM(E74:J74)</f>
        <v>922448</v>
      </c>
      <c r="E74" s="274">
        <v>123729</v>
      </c>
      <c r="F74" s="275"/>
      <c r="G74" s="274">
        <v>266018</v>
      </c>
      <c r="H74" s="274">
        <v>532701</v>
      </c>
      <c r="I74" s="49"/>
      <c r="J74" s="49"/>
      <c r="K74" s="49"/>
      <c r="L74" s="49"/>
      <c r="M74" s="49">
        <v>450</v>
      </c>
      <c r="N74" s="313">
        <v>957517</v>
      </c>
      <c r="O74" s="49"/>
      <c r="P74" s="49"/>
      <c r="Q74" s="49">
        <v>620</v>
      </c>
      <c r="R74" s="49">
        <v>610240</v>
      </c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56"/>
      <c r="AD74" s="49"/>
      <c r="AE74" s="49"/>
      <c r="AF74" s="2"/>
      <c r="AI74" s="204">
        <v>2528836</v>
      </c>
      <c r="AK74" s="342">
        <f>AI74-C74</f>
        <v>38631</v>
      </c>
    </row>
    <row r="75" spans="1:37" s="204" customFormat="1">
      <c r="A75" s="48" t="s">
        <v>201</v>
      </c>
      <c r="B75" s="60" t="s">
        <v>192</v>
      </c>
      <c r="C75" s="49">
        <f t="shared" ref="C75:C129" si="11">D75+L75+N75+P75+R75+T75+V75+AC75</f>
        <v>1936162</v>
      </c>
      <c r="D75" s="49">
        <f t="shared" ref="D75:D129" si="12">SUM(E75:J75)</f>
        <v>694724</v>
      </c>
      <c r="E75" s="274">
        <v>103362</v>
      </c>
      <c r="F75" s="274"/>
      <c r="G75" s="274">
        <v>193540</v>
      </c>
      <c r="H75" s="274">
        <v>397822</v>
      </c>
      <c r="I75" s="49"/>
      <c r="J75" s="49"/>
      <c r="K75" s="49"/>
      <c r="L75" s="49"/>
      <c r="M75" s="49">
        <v>412.2</v>
      </c>
      <c r="N75" s="313">
        <v>616198</v>
      </c>
      <c r="O75" s="49"/>
      <c r="P75" s="49"/>
      <c r="Q75" s="49">
        <v>638</v>
      </c>
      <c r="R75" s="49">
        <v>625240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56"/>
      <c r="AD75" s="49"/>
      <c r="AE75" s="54"/>
      <c r="AF75" s="2"/>
      <c r="AI75" s="204">
        <v>1992328</v>
      </c>
      <c r="AK75" s="342">
        <f t="shared" ref="AK75:AK130" si="13">AI75-C75</f>
        <v>56166</v>
      </c>
    </row>
    <row r="76" spans="1:37" s="204" customFormat="1">
      <c r="A76" s="48" t="s">
        <v>203</v>
      </c>
      <c r="B76" s="60" t="s">
        <v>194</v>
      </c>
      <c r="C76" s="49">
        <f t="shared" si="11"/>
        <v>2668268</v>
      </c>
      <c r="D76" s="49">
        <f t="shared" si="12"/>
        <v>202315</v>
      </c>
      <c r="E76" s="49"/>
      <c r="F76" s="49"/>
      <c r="G76" s="274">
        <v>202315</v>
      </c>
      <c r="H76" s="49"/>
      <c r="I76" s="49"/>
      <c r="J76" s="49"/>
      <c r="K76" s="49"/>
      <c r="L76" s="49"/>
      <c r="M76" s="49">
        <v>824</v>
      </c>
      <c r="N76" s="313">
        <v>1217953</v>
      </c>
      <c r="O76" s="49"/>
      <c r="P76" s="49"/>
      <c r="Q76" s="49">
        <v>1276</v>
      </c>
      <c r="R76" s="49">
        <v>1248000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56"/>
      <c r="AD76" s="49"/>
      <c r="AE76" s="49"/>
      <c r="AF76" s="2"/>
      <c r="AI76" s="204">
        <v>2663353</v>
      </c>
      <c r="AK76" s="342">
        <f t="shared" si="13"/>
        <v>-4915</v>
      </c>
    </row>
    <row r="77" spans="1:37" s="204" customFormat="1" ht="16.5" customHeight="1">
      <c r="A77" s="48" t="s">
        <v>205</v>
      </c>
      <c r="B77" s="60" t="s">
        <v>196</v>
      </c>
      <c r="C77" s="49">
        <f t="shared" si="11"/>
        <v>276360</v>
      </c>
      <c r="D77" s="49">
        <f t="shared" si="12"/>
        <v>276360</v>
      </c>
      <c r="E77" s="49"/>
      <c r="F77" s="49"/>
      <c r="G77" s="49">
        <v>276360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56"/>
      <c r="AD77" s="49"/>
      <c r="AE77" s="49"/>
      <c r="AF77" s="2"/>
      <c r="AI77" s="204">
        <v>276360</v>
      </c>
      <c r="AK77" s="342">
        <f t="shared" si="13"/>
        <v>0</v>
      </c>
    </row>
    <row r="78" spans="1:37" s="204" customFormat="1">
      <c r="A78" s="48" t="s">
        <v>207</v>
      </c>
      <c r="B78" s="60" t="s">
        <v>198</v>
      </c>
      <c r="C78" s="49">
        <f t="shared" si="11"/>
        <v>3156200</v>
      </c>
      <c r="D78" s="49"/>
      <c r="E78" s="49"/>
      <c r="F78" s="49"/>
      <c r="G78" s="49"/>
      <c r="H78" s="49"/>
      <c r="I78" s="49"/>
      <c r="J78" s="49"/>
      <c r="K78" s="49"/>
      <c r="L78" s="49"/>
      <c r="M78" s="49">
        <v>956</v>
      </c>
      <c r="N78" s="49">
        <v>1481800</v>
      </c>
      <c r="O78" s="49"/>
      <c r="P78" s="49"/>
      <c r="Q78" s="49">
        <v>1610</v>
      </c>
      <c r="R78" s="49">
        <v>1674400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56"/>
      <c r="AD78" s="49"/>
      <c r="AE78" s="49"/>
      <c r="AF78" s="2"/>
      <c r="AI78" s="204">
        <v>3156200</v>
      </c>
      <c r="AK78" s="342">
        <f t="shared" si="13"/>
        <v>0</v>
      </c>
    </row>
    <row r="79" spans="1:37" s="204" customFormat="1">
      <c r="A79" s="48" t="s">
        <v>209</v>
      </c>
      <c r="B79" s="60" t="s">
        <v>200</v>
      </c>
      <c r="C79" s="49">
        <f t="shared" si="11"/>
        <v>4885049</v>
      </c>
      <c r="D79" s="49">
        <f t="shared" si="12"/>
        <v>1203259</v>
      </c>
      <c r="E79" s="49"/>
      <c r="F79" s="49"/>
      <c r="G79" s="49"/>
      <c r="H79" s="274">
        <v>1203259</v>
      </c>
      <c r="I79" s="49"/>
      <c r="J79" s="49"/>
      <c r="K79" s="49"/>
      <c r="L79" s="49"/>
      <c r="M79" s="49">
        <v>1250</v>
      </c>
      <c r="N79" s="49">
        <v>2146750</v>
      </c>
      <c r="O79" s="49"/>
      <c r="P79" s="49"/>
      <c r="Q79" s="49">
        <v>1458</v>
      </c>
      <c r="R79" s="49">
        <v>1535040</v>
      </c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56"/>
      <c r="AD79" s="49"/>
      <c r="AE79" s="49"/>
      <c r="AF79" s="2"/>
      <c r="AI79" s="204">
        <v>4853590</v>
      </c>
      <c r="AK79" s="342">
        <f t="shared" si="13"/>
        <v>-31459</v>
      </c>
    </row>
    <row r="80" spans="1:37" s="204" customFormat="1">
      <c r="A80" s="48" t="s">
        <v>210</v>
      </c>
      <c r="B80" s="60" t="s">
        <v>202</v>
      </c>
      <c r="C80" s="49">
        <f t="shared" si="11"/>
        <v>4451830</v>
      </c>
      <c r="D80" s="49"/>
      <c r="E80" s="49"/>
      <c r="F80" s="49"/>
      <c r="G80" s="49"/>
      <c r="H80" s="49"/>
      <c r="I80" s="49"/>
      <c r="J80" s="49"/>
      <c r="K80" s="49"/>
      <c r="L80" s="49"/>
      <c r="M80" s="49">
        <v>1549</v>
      </c>
      <c r="N80" s="49">
        <v>2400950</v>
      </c>
      <c r="O80" s="49"/>
      <c r="P80" s="49"/>
      <c r="Q80" s="49">
        <v>1972</v>
      </c>
      <c r="R80" s="49">
        <v>2050880</v>
      </c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56"/>
      <c r="AD80" s="49"/>
      <c r="AE80" s="49"/>
      <c r="AF80" s="2"/>
      <c r="AI80" s="204">
        <v>4451830</v>
      </c>
      <c r="AK80" s="342">
        <f t="shared" si="13"/>
        <v>0</v>
      </c>
    </row>
    <row r="81" spans="1:37" s="204" customFormat="1">
      <c r="A81" s="48" t="s">
        <v>212</v>
      </c>
      <c r="B81" s="60" t="s">
        <v>204</v>
      </c>
      <c r="C81" s="49">
        <f t="shared" si="11"/>
        <v>2016182</v>
      </c>
      <c r="D81" s="49">
        <f t="shared" si="12"/>
        <v>2016182</v>
      </c>
      <c r="E81" s="49"/>
      <c r="F81" s="49"/>
      <c r="G81" s="49"/>
      <c r="H81" s="274">
        <v>2016182</v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56"/>
      <c r="AD81" s="49"/>
      <c r="AE81" s="49"/>
      <c r="AF81" s="2"/>
      <c r="AI81" s="204">
        <v>697500</v>
      </c>
      <c r="AK81" s="342">
        <f t="shared" si="13"/>
        <v>-1318682</v>
      </c>
    </row>
    <row r="82" spans="1:37" s="204" customFormat="1">
      <c r="A82" s="48" t="s">
        <v>518</v>
      </c>
      <c r="B82" s="60" t="s">
        <v>206</v>
      </c>
      <c r="C82" s="49">
        <f t="shared" si="11"/>
        <v>1400492</v>
      </c>
      <c r="D82" s="49">
        <f t="shared" si="12"/>
        <v>1400492</v>
      </c>
      <c r="E82" s="49"/>
      <c r="F82" s="49"/>
      <c r="G82" s="49"/>
      <c r="H82" s="274">
        <v>1400492</v>
      </c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56"/>
      <c r="AD82" s="49"/>
      <c r="AE82" s="49"/>
      <c r="AF82" s="2"/>
      <c r="AI82" s="204">
        <v>334800</v>
      </c>
      <c r="AK82" s="342">
        <f t="shared" si="13"/>
        <v>-1065692</v>
      </c>
    </row>
    <row r="83" spans="1:37" s="204" customFormat="1">
      <c r="A83" s="48" t="s">
        <v>519</v>
      </c>
      <c r="B83" s="59" t="s">
        <v>208</v>
      </c>
      <c r="C83" s="49">
        <f t="shared" si="11"/>
        <v>446400</v>
      </c>
      <c r="D83" s="49">
        <f t="shared" si="12"/>
        <v>446400</v>
      </c>
      <c r="E83" s="49"/>
      <c r="F83" s="49">
        <v>178560</v>
      </c>
      <c r="G83" s="49">
        <v>267840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56"/>
      <c r="AD83" s="49"/>
      <c r="AE83" s="49"/>
      <c r="AF83" s="2"/>
      <c r="AI83" s="204">
        <v>446400</v>
      </c>
      <c r="AK83" s="342">
        <f t="shared" si="13"/>
        <v>0</v>
      </c>
    </row>
    <row r="84" spans="1:37" s="204" customFormat="1">
      <c r="A84" s="48" t="s">
        <v>520</v>
      </c>
      <c r="B84" s="59" t="s">
        <v>989</v>
      </c>
      <c r="C84" s="49">
        <f t="shared" si="11"/>
        <v>2287693</v>
      </c>
      <c r="D84" s="49">
        <f t="shared" si="12"/>
        <v>1364098</v>
      </c>
      <c r="E84" s="341">
        <v>220795</v>
      </c>
      <c r="F84" s="274">
        <v>389643</v>
      </c>
      <c r="G84" s="274">
        <v>405660</v>
      </c>
      <c r="H84" s="274">
        <v>348000</v>
      </c>
      <c r="I84" s="49"/>
      <c r="J84" s="49"/>
      <c r="K84" s="49"/>
      <c r="L84" s="49"/>
      <c r="M84" s="49">
        <v>460</v>
      </c>
      <c r="N84" s="49">
        <v>667000</v>
      </c>
      <c r="O84" s="49"/>
      <c r="P84" s="49"/>
      <c r="Q84" s="49">
        <v>240</v>
      </c>
      <c r="R84" s="49">
        <v>235200</v>
      </c>
      <c r="S84" s="49"/>
      <c r="T84" s="49"/>
      <c r="U84" s="49">
        <v>1</v>
      </c>
      <c r="V84" s="313">
        <v>21395</v>
      </c>
      <c r="W84" s="49"/>
      <c r="X84" s="49"/>
      <c r="Y84" s="49"/>
      <c r="Z84" s="49"/>
      <c r="AA84" s="49"/>
      <c r="AB84" s="49"/>
      <c r="AC84" s="56"/>
      <c r="AD84" s="49"/>
      <c r="AE84" s="49"/>
      <c r="AF84" s="2"/>
      <c r="AI84" s="204">
        <v>2167685</v>
      </c>
      <c r="AK84" s="342">
        <f t="shared" si="13"/>
        <v>-120008</v>
      </c>
    </row>
    <row r="85" spans="1:37" s="204" customFormat="1">
      <c r="A85" s="48" t="s">
        <v>521</v>
      </c>
      <c r="B85" s="59" t="s">
        <v>211</v>
      </c>
      <c r="C85" s="49">
        <f t="shared" si="11"/>
        <v>8745323</v>
      </c>
      <c r="D85" s="49"/>
      <c r="E85" s="313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>
        <v>5830.4</v>
      </c>
      <c r="R85" s="49">
        <v>8745323</v>
      </c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56"/>
      <c r="AD85" s="49"/>
      <c r="AE85" s="49"/>
      <c r="AF85" s="2"/>
      <c r="AI85" s="204">
        <v>8745323</v>
      </c>
      <c r="AK85" s="342">
        <f t="shared" si="13"/>
        <v>0</v>
      </c>
    </row>
    <row r="86" spans="1:37" s="204" customFormat="1">
      <c r="A86" s="48" t="s">
        <v>522</v>
      </c>
      <c r="B86" s="60" t="s">
        <v>213</v>
      </c>
      <c r="C86" s="49">
        <f t="shared" si="11"/>
        <v>4088067</v>
      </c>
      <c r="D86" s="49">
        <f t="shared" si="12"/>
        <v>2646309</v>
      </c>
      <c r="E86" s="341">
        <v>220795</v>
      </c>
      <c r="F86" s="274">
        <v>387722</v>
      </c>
      <c r="G86" s="274">
        <v>499392</v>
      </c>
      <c r="H86" s="274">
        <v>772850</v>
      </c>
      <c r="I86" s="274">
        <v>765550</v>
      </c>
      <c r="J86" s="49"/>
      <c r="K86" s="49"/>
      <c r="L86" s="49"/>
      <c r="M86" s="313">
        <v>900</v>
      </c>
      <c r="N86" s="313">
        <v>1194259</v>
      </c>
      <c r="O86" s="49"/>
      <c r="P86" s="49"/>
      <c r="Q86" s="49">
        <v>220</v>
      </c>
      <c r="R86" s="49">
        <v>247499</v>
      </c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56"/>
      <c r="AD86" s="49"/>
      <c r="AE86" s="49"/>
      <c r="AF86" s="2"/>
      <c r="AI86" s="204">
        <v>4014078</v>
      </c>
      <c r="AK86" s="342">
        <f t="shared" si="13"/>
        <v>-73989</v>
      </c>
    </row>
    <row r="87" spans="1:37" s="204" customFormat="1">
      <c r="A87" s="48" t="s">
        <v>523</v>
      </c>
      <c r="B87" s="60" t="s">
        <v>214</v>
      </c>
      <c r="C87" s="49">
        <f t="shared" si="11"/>
        <v>913880</v>
      </c>
      <c r="D87" s="49"/>
      <c r="E87" s="49"/>
      <c r="F87" s="49"/>
      <c r="G87" s="49"/>
      <c r="H87" s="49"/>
      <c r="I87" s="49"/>
      <c r="J87" s="49"/>
      <c r="K87" s="49"/>
      <c r="L87" s="49"/>
      <c r="M87" s="49">
        <v>589.6</v>
      </c>
      <c r="N87" s="49">
        <v>913880</v>
      </c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56"/>
      <c r="AD87" s="49"/>
      <c r="AE87" s="49"/>
      <c r="AF87" s="2"/>
      <c r="AI87" s="204">
        <v>913880</v>
      </c>
      <c r="AK87" s="342">
        <f t="shared" si="13"/>
        <v>0</v>
      </c>
    </row>
    <row r="88" spans="1:37" s="204" customFormat="1">
      <c r="A88" s="48" t="s">
        <v>524</v>
      </c>
      <c r="B88" s="60" t="s">
        <v>215</v>
      </c>
      <c r="C88" s="49">
        <f t="shared" si="11"/>
        <v>1084550</v>
      </c>
      <c r="D88" s="49"/>
      <c r="E88" s="49"/>
      <c r="F88" s="49"/>
      <c r="G88" s="49"/>
      <c r="H88" s="49"/>
      <c r="I88" s="49"/>
      <c r="J88" s="49"/>
      <c r="K88" s="49"/>
      <c r="L88" s="49"/>
      <c r="M88" s="49">
        <v>533.79999999999995</v>
      </c>
      <c r="N88" s="313">
        <v>830635</v>
      </c>
      <c r="O88" s="49"/>
      <c r="P88" s="49"/>
      <c r="Q88" s="49">
        <v>300</v>
      </c>
      <c r="R88" s="49">
        <v>253915</v>
      </c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56"/>
      <c r="AD88" s="49"/>
      <c r="AE88" s="49"/>
      <c r="AF88" s="2"/>
      <c r="AI88" s="204">
        <v>1084550</v>
      </c>
      <c r="AK88" s="342">
        <f t="shared" si="13"/>
        <v>0</v>
      </c>
    </row>
    <row r="89" spans="1:37" s="204" customFormat="1">
      <c r="A89" s="48" t="s">
        <v>525</v>
      </c>
      <c r="B89" s="60" t="s">
        <v>216</v>
      </c>
      <c r="C89" s="49">
        <f t="shared" si="11"/>
        <v>415400</v>
      </c>
      <c r="D89" s="49"/>
      <c r="E89" s="49"/>
      <c r="F89" s="49"/>
      <c r="G89" s="49"/>
      <c r="H89" s="49"/>
      <c r="I89" s="49"/>
      <c r="J89" s="49"/>
      <c r="K89" s="49"/>
      <c r="L89" s="49"/>
      <c r="M89" s="49">
        <v>268</v>
      </c>
      <c r="N89" s="49">
        <v>415400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56"/>
      <c r="AD89" s="49"/>
      <c r="AE89" s="49"/>
      <c r="AF89" s="2"/>
      <c r="AI89" s="204">
        <v>415400</v>
      </c>
      <c r="AK89" s="342">
        <f t="shared" si="13"/>
        <v>0</v>
      </c>
    </row>
    <row r="90" spans="1:37" s="204" customFormat="1">
      <c r="A90" s="48" t="s">
        <v>526</v>
      </c>
      <c r="B90" s="60" t="s">
        <v>217</v>
      </c>
      <c r="C90" s="49">
        <f t="shared" si="11"/>
        <v>916174</v>
      </c>
      <c r="D90" s="49"/>
      <c r="E90" s="49"/>
      <c r="F90" s="49"/>
      <c r="G90" s="49"/>
      <c r="H90" s="49"/>
      <c r="I90" s="49"/>
      <c r="J90" s="49"/>
      <c r="K90" s="49"/>
      <c r="L90" s="49"/>
      <c r="M90" s="49">
        <v>591.08000000000004</v>
      </c>
      <c r="N90" s="49">
        <v>916174</v>
      </c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56"/>
      <c r="AD90" s="49"/>
      <c r="AE90" s="49"/>
      <c r="AF90" s="2"/>
      <c r="AI90" s="204">
        <v>916174</v>
      </c>
      <c r="AK90" s="342">
        <f t="shared" si="13"/>
        <v>0</v>
      </c>
    </row>
    <row r="91" spans="1:37" s="204" customFormat="1">
      <c r="A91" s="48" t="s">
        <v>527</v>
      </c>
      <c r="B91" s="59" t="s">
        <v>218</v>
      </c>
      <c r="C91" s="49">
        <f t="shared" si="11"/>
        <v>919360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>
        <v>884</v>
      </c>
      <c r="R91" s="49">
        <v>919360</v>
      </c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56"/>
      <c r="AD91" s="49"/>
      <c r="AE91" s="49"/>
      <c r="AF91" s="2"/>
      <c r="AI91" s="204">
        <v>919360</v>
      </c>
      <c r="AK91" s="342">
        <f t="shared" si="13"/>
        <v>0</v>
      </c>
    </row>
    <row r="92" spans="1:37" s="204" customFormat="1">
      <c r="A92" s="48" t="s">
        <v>528</v>
      </c>
      <c r="B92" s="59" t="s">
        <v>219</v>
      </c>
      <c r="C92" s="49">
        <f t="shared" si="11"/>
        <v>900085</v>
      </c>
      <c r="D92" s="49"/>
      <c r="E92" s="49"/>
      <c r="F92" s="49"/>
      <c r="G92" s="49"/>
      <c r="H92" s="49"/>
      <c r="I92" s="49"/>
      <c r="J92" s="49"/>
      <c r="K92" s="49"/>
      <c r="L92" s="49"/>
      <c r="M92" s="278">
        <v>580.70000000000005</v>
      </c>
      <c r="N92" s="278">
        <v>900085</v>
      </c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56"/>
      <c r="AD92" s="49"/>
      <c r="AE92" s="49"/>
      <c r="AF92" s="2"/>
      <c r="AI92" s="204">
        <v>908997</v>
      </c>
      <c r="AK92" s="342">
        <f t="shared" si="13"/>
        <v>8912</v>
      </c>
    </row>
    <row r="93" spans="1:37" s="204" customFormat="1">
      <c r="A93" s="48" t="s">
        <v>529</v>
      </c>
      <c r="B93" s="59" t="s">
        <v>220</v>
      </c>
      <c r="C93" s="49">
        <f t="shared" si="11"/>
        <v>1866595</v>
      </c>
      <c r="D93" s="49"/>
      <c r="E93" s="49"/>
      <c r="F93" s="49"/>
      <c r="G93" s="49"/>
      <c r="H93" s="49"/>
      <c r="I93" s="49"/>
      <c r="J93" s="49"/>
      <c r="K93" s="49"/>
      <c r="L93" s="49"/>
      <c r="M93" s="49">
        <v>1050.8</v>
      </c>
      <c r="N93" s="313">
        <v>1866595</v>
      </c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56"/>
      <c r="AD93" s="49"/>
      <c r="AE93" s="49"/>
      <c r="AF93" s="2"/>
      <c r="AI93" s="204">
        <v>1866595</v>
      </c>
      <c r="AK93" s="342">
        <f t="shared" si="13"/>
        <v>0</v>
      </c>
    </row>
    <row r="94" spans="1:37" s="232" customFormat="1">
      <c r="A94" s="48" t="s">
        <v>530</v>
      </c>
      <c r="B94" s="59" t="s">
        <v>221</v>
      </c>
      <c r="C94" s="49">
        <f t="shared" si="11"/>
        <v>888770</v>
      </c>
      <c r="D94" s="49"/>
      <c r="E94" s="49"/>
      <c r="F94" s="49"/>
      <c r="G94" s="49"/>
      <c r="H94" s="49"/>
      <c r="I94" s="49"/>
      <c r="J94" s="49"/>
      <c r="K94" s="49"/>
      <c r="L94" s="49"/>
      <c r="M94" s="49">
        <v>573.4</v>
      </c>
      <c r="N94" s="49">
        <v>888770</v>
      </c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56"/>
      <c r="AD94" s="49"/>
      <c r="AE94" s="49"/>
      <c r="AF94" s="186"/>
      <c r="AI94" s="232">
        <v>888770</v>
      </c>
      <c r="AK94" s="342">
        <f t="shared" si="13"/>
        <v>0</v>
      </c>
    </row>
    <row r="95" spans="1:37" s="232" customFormat="1">
      <c r="A95" s="48" t="s">
        <v>531</v>
      </c>
      <c r="B95" s="59" t="s">
        <v>222</v>
      </c>
      <c r="C95" s="49">
        <f t="shared" si="11"/>
        <v>1717462</v>
      </c>
      <c r="D95" s="49">
        <f t="shared" si="12"/>
        <v>732170</v>
      </c>
      <c r="E95" s="278">
        <v>81510</v>
      </c>
      <c r="F95" s="278">
        <v>195360</v>
      </c>
      <c r="G95" s="49"/>
      <c r="H95" s="278">
        <v>455300</v>
      </c>
      <c r="I95" s="49"/>
      <c r="J95" s="49"/>
      <c r="K95" s="49"/>
      <c r="L95" s="49"/>
      <c r="M95" s="278">
        <v>400</v>
      </c>
      <c r="N95" s="278">
        <v>554190</v>
      </c>
      <c r="O95" s="49"/>
      <c r="P95" s="49"/>
      <c r="Q95" s="278">
        <v>400</v>
      </c>
      <c r="R95" s="278">
        <v>431102</v>
      </c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56"/>
      <c r="AD95" s="49"/>
      <c r="AE95" s="49"/>
      <c r="AF95" s="186"/>
      <c r="AI95" s="232">
        <v>1754103</v>
      </c>
      <c r="AK95" s="342">
        <f t="shared" si="13"/>
        <v>36641</v>
      </c>
    </row>
    <row r="96" spans="1:37" s="232" customFormat="1">
      <c r="A96" s="48" t="s">
        <v>532</v>
      </c>
      <c r="B96" s="59" t="s">
        <v>223</v>
      </c>
      <c r="C96" s="49">
        <f t="shared" si="11"/>
        <v>2305272</v>
      </c>
      <c r="D96" s="49">
        <f t="shared" si="12"/>
        <v>939082</v>
      </c>
      <c r="E96" s="274">
        <v>84049</v>
      </c>
      <c r="F96" s="274"/>
      <c r="G96" s="274">
        <v>195360</v>
      </c>
      <c r="H96" s="274">
        <v>455300</v>
      </c>
      <c r="I96" s="274">
        <v>204373</v>
      </c>
      <c r="J96" s="49"/>
      <c r="K96" s="49"/>
      <c r="L96" s="49"/>
      <c r="M96" s="49">
        <v>450</v>
      </c>
      <c r="N96" s="49">
        <v>740950</v>
      </c>
      <c r="O96" s="49"/>
      <c r="P96" s="49"/>
      <c r="Q96" s="49">
        <v>700</v>
      </c>
      <c r="R96" s="49">
        <v>625240</v>
      </c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56"/>
      <c r="AD96" s="49"/>
      <c r="AE96" s="49"/>
      <c r="AF96" s="186"/>
      <c r="AI96" s="232">
        <v>2298110</v>
      </c>
      <c r="AK96" s="342">
        <f t="shared" si="13"/>
        <v>-7162</v>
      </c>
    </row>
    <row r="97" spans="1:37" s="232" customFormat="1">
      <c r="A97" s="48" t="s">
        <v>533</v>
      </c>
      <c r="B97" s="59" t="s">
        <v>224</v>
      </c>
      <c r="C97" s="49">
        <f t="shared" si="11"/>
        <v>860405</v>
      </c>
      <c r="D97" s="49"/>
      <c r="E97" s="49"/>
      <c r="F97" s="49"/>
      <c r="G97" s="49"/>
      <c r="H97" s="49"/>
      <c r="I97" s="49"/>
      <c r="J97" s="49"/>
      <c r="K97" s="49"/>
      <c r="L97" s="49"/>
      <c r="M97" s="49">
        <v>555.1</v>
      </c>
      <c r="N97" s="49">
        <v>860405</v>
      </c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56"/>
      <c r="AD97" s="49"/>
      <c r="AE97" s="49"/>
      <c r="AF97" s="186"/>
      <c r="AI97" s="232">
        <v>860405</v>
      </c>
      <c r="AK97" s="342">
        <f t="shared" si="13"/>
        <v>0</v>
      </c>
    </row>
    <row r="98" spans="1:37" s="232" customFormat="1">
      <c r="A98" s="48" t="s">
        <v>534</v>
      </c>
      <c r="B98" s="59" t="s">
        <v>225</v>
      </c>
      <c r="C98" s="49">
        <f t="shared" si="11"/>
        <v>3916884</v>
      </c>
      <c r="D98" s="49">
        <f t="shared" si="12"/>
        <v>973880</v>
      </c>
      <c r="E98" s="49"/>
      <c r="F98" s="49"/>
      <c r="G98" s="49">
        <v>486940</v>
      </c>
      <c r="H98" s="49"/>
      <c r="I98" s="49">
        <v>486940</v>
      </c>
      <c r="J98" s="49"/>
      <c r="K98" s="49"/>
      <c r="L98" s="49"/>
      <c r="M98" s="49">
        <v>1031</v>
      </c>
      <c r="N98" s="49">
        <v>1225064</v>
      </c>
      <c r="O98" s="49"/>
      <c r="P98" s="49"/>
      <c r="Q98" s="49">
        <v>1753</v>
      </c>
      <c r="R98" s="49">
        <v>1717940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56"/>
      <c r="AD98" s="49"/>
      <c r="AE98" s="49"/>
      <c r="AF98" s="186"/>
      <c r="AI98" s="232">
        <v>3916884</v>
      </c>
      <c r="AK98" s="342">
        <f t="shared" si="13"/>
        <v>0</v>
      </c>
    </row>
    <row r="99" spans="1:37" s="232" customFormat="1">
      <c r="A99" s="48" t="s">
        <v>535</v>
      </c>
      <c r="B99" s="59" t="s">
        <v>226</v>
      </c>
      <c r="C99" s="49">
        <f t="shared" si="11"/>
        <v>3071300</v>
      </c>
      <c r="D99" s="49"/>
      <c r="E99" s="49"/>
      <c r="F99" s="49"/>
      <c r="G99" s="49"/>
      <c r="H99" s="49"/>
      <c r="I99" s="49"/>
      <c r="J99" s="49"/>
      <c r="K99" s="49"/>
      <c r="L99" s="49"/>
      <c r="M99" s="49">
        <v>1022</v>
      </c>
      <c r="N99" s="49">
        <v>1584100</v>
      </c>
      <c r="O99" s="49"/>
      <c r="P99" s="49"/>
      <c r="Q99" s="49">
        <v>1430</v>
      </c>
      <c r="R99" s="49">
        <v>1487200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56"/>
      <c r="AD99" s="49"/>
      <c r="AE99" s="49"/>
      <c r="AF99" s="186"/>
      <c r="AI99" s="232">
        <v>3071300</v>
      </c>
      <c r="AK99" s="342">
        <f t="shared" si="13"/>
        <v>0</v>
      </c>
    </row>
    <row r="100" spans="1:37" s="232" customFormat="1">
      <c r="A100" s="48" t="s">
        <v>536</v>
      </c>
      <c r="B100" s="59" t="s">
        <v>227</v>
      </c>
      <c r="C100" s="49">
        <f t="shared" si="11"/>
        <v>707599</v>
      </c>
      <c r="D100" s="49">
        <f t="shared" si="12"/>
        <v>707599</v>
      </c>
      <c r="E100" s="49"/>
      <c r="F100" s="49"/>
      <c r="G100" s="49"/>
      <c r="H100" s="274">
        <v>707599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56"/>
      <c r="AD100" s="49"/>
      <c r="AE100" s="49"/>
      <c r="AF100" s="186"/>
      <c r="AI100" s="232">
        <v>558000</v>
      </c>
      <c r="AK100" s="342">
        <f t="shared" si="13"/>
        <v>-149599</v>
      </c>
    </row>
    <row r="101" spans="1:37" s="232" customFormat="1">
      <c r="A101" s="48" t="s">
        <v>537</v>
      </c>
      <c r="B101" s="59" t="s">
        <v>228</v>
      </c>
      <c r="C101" s="49">
        <f t="shared" si="11"/>
        <v>862975</v>
      </c>
      <c r="D101" s="49">
        <f t="shared" si="12"/>
        <v>862975</v>
      </c>
      <c r="E101" s="49"/>
      <c r="F101" s="49"/>
      <c r="G101" s="49"/>
      <c r="H101" s="274">
        <v>862975</v>
      </c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56"/>
      <c r="AD101" s="49"/>
      <c r="AE101" s="49"/>
      <c r="AF101" s="186"/>
      <c r="AI101" s="232">
        <v>558000</v>
      </c>
      <c r="AK101" s="342">
        <f t="shared" si="13"/>
        <v>-304975</v>
      </c>
    </row>
    <row r="102" spans="1:37" s="232" customFormat="1">
      <c r="A102" s="48" t="s">
        <v>538</v>
      </c>
      <c r="B102" s="59" t="s">
        <v>229</v>
      </c>
      <c r="C102" s="49">
        <f t="shared" si="11"/>
        <v>651730</v>
      </c>
      <c r="D102" s="49">
        <f t="shared" si="12"/>
        <v>651730</v>
      </c>
      <c r="E102" s="49"/>
      <c r="F102" s="49"/>
      <c r="G102" s="49"/>
      <c r="H102" s="274">
        <v>651730</v>
      </c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56"/>
      <c r="AD102" s="49"/>
      <c r="AE102" s="49"/>
      <c r="AF102" s="186"/>
      <c r="AI102" s="232">
        <v>558000</v>
      </c>
      <c r="AK102" s="342">
        <f t="shared" si="13"/>
        <v>-93730</v>
      </c>
    </row>
    <row r="103" spans="1:37" s="232" customFormat="1">
      <c r="A103" s="48" t="s">
        <v>539</v>
      </c>
      <c r="B103" s="59" t="s">
        <v>230</v>
      </c>
      <c r="C103" s="49">
        <f t="shared" si="11"/>
        <v>2945729</v>
      </c>
      <c r="D103" s="49">
        <f t="shared" si="12"/>
        <v>2945729</v>
      </c>
      <c r="E103" s="49"/>
      <c r="F103" s="49"/>
      <c r="G103" s="49"/>
      <c r="H103" s="274">
        <v>2945729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56"/>
      <c r="AD103" s="49"/>
      <c r="AE103" s="49"/>
      <c r="AF103" s="186"/>
      <c r="AI103" s="232">
        <v>837000</v>
      </c>
      <c r="AK103" s="342">
        <f t="shared" si="13"/>
        <v>-2108729</v>
      </c>
    </row>
    <row r="104" spans="1:37" s="232" customFormat="1">
      <c r="A104" s="48" t="s">
        <v>540</v>
      </c>
      <c r="B104" s="59" t="s">
        <v>231</v>
      </c>
      <c r="C104" s="49">
        <f t="shared" si="11"/>
        <v>1826100</v>
      </c>
      <c r="D104" s="49">
        <f t="shared" si="12"/>
        <v>1826100</v>
      </c>
      <c r="E104" s="49"/>
      <c r="F104" s="49"/>
      <c r="G104" s="49"/>
      <c r="H104" s="274">
        <v>1826100</v>
      </c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56"/>
      <c r="AD104" s="49"/>
      <c r="AE104" s="49"/>
      <c r="AF104" s="186"/>
      <c r="AI104" s="232">
        <v>334800</v>
      </c>
      <c r="AK104" s="342">
        <f t="shared" si="13"/>
        <v>-1491300</v>
      </c>
    </row>
    <row r="105" spans="1:37" s="232" customFormat="1">
      <c r="A105" s="48" t="s">
        <v>541</v>
      </c>
      <c r="B105" s="287" t="s">
        <v>1020</v>
      </c>
      <c r="C105" s="49">
        <f t="shared" si="11"/>
        <v>1794169</v>
      </c>
      <c r="D105" s="49"/>
      <c r="E105" s="49"/>
      <c r="F105" s="49"/>
      <c r="G105" s="49"/>
      <c r="H105" s="274"/>
      <c r="I105" s="49"/>
      <c r="J105" s="49"/>
      <c r="K105" s="300">
        <v>1</v>
      </c>
      <c r="L105" s="301">
        <v>1794169</v>
      </c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56"/>
      <c r="AD105" s="49"/>
      <c r="AE105" s="49"/>
      <c r="AF105" s="186"/>
      <c r="AI105" s="232">
        <v>1794169</v>
      </c>
      <c r="AK105" s="342">
        <f t="shared" si="13"/>
        <v>0</v>
      </c>
    </row>
    <row r="106" spans="1:37" s="232" customFormat="1">
      <c r="A106" s="48" t="s">
        <v>542</v>
      </c>
      <c r="B106" s="59" t="s">
        <v>232</v>
      </c>
      <c r="C106" s="49">
        <f t="shared" si="11"/>
        <v>1436787</v>
      </c>
      <c r="D106" s="49">
        <f t="shared" si="12"/>
        <v>1436787</v>
      </c>
      <c r="E106" s="49"/>
      <c r="F106" s="274">
        <v>458863</v>
      </c>
      <c r="G106" s="274">
        <v>688295</v>
      </c>
      <c r="H106" s="274"/>
      <c r="I106" s="274">
        <v>289629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56"/>
      <c r="AD106" s="49"/>
      <c r="AE106" s="49"/>
      <c r="AF106" s="186"/>
      <c r="AI106" s="232">
        <v>1433948</v>
      </c>
      <c r="AK106" s="342">
        <f t="shared" si="13"/>
        <v>-2839</v>
      </c>
    </row>
    <row r="107" spans="1:37" s="232" customFormat="1">
      <c r="A107" s="48" t="s">
        <v>543</v>
      </c>
      <c r="B107" s="59" t="s">
        <v>233</v>
      </c>
      <c r="C107" s="49">
        <f t="shared" si="11"/>
        <v>1719840</v>
      </c>
      <c r="D107" s="49"/>
      <c r="E107" s="49"/>
      <c r="F107" s="49"/>
      <c r="G107" s="49"/>
      <c r="H107" s="49"/>
      <c r="I107" s="49"/>
      <c r="J107" s="49"/>
      <c r="K107" s="45">
        <v>1</v>
      </c>
      <c r="L107" s="49">
        <v>1719840</v>
      </c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56"/>
      <c r="AD107" s="49"/>
      <c r="AE107" s="49"/>
      <c r="AF107" s="186"/>
      <c r="AI107" s="232">
        <v>1719840</v>
      </c>
      <c r="AK107" s="342">
        <f t="shared" si="13"/>
        <v>0</v>
      </c>
    </row>
    <row r="108" spans="1:37" s="232" customFormat="1">
      <c r="A108" s="48" t="s">
        <v>544</v>
      </c>
      <c r="B108" s="59" t="s">
        <v>234</v>
      </c>
      <c r="C108" s="49">
        <f t="shared" si="11"/>
        <v>1017875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313">
        <v>702.05</v>
      </c>
      <c r="N108" s="313">
        <v>1017875</v>
      </c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56"/>
      <c r="AD108" s="49"/>
      <c r="AE108" s="49"/>
      <c r="AF108" s="186"/>
      <c r="AI108" s="232">
        <v>1017875</v>
      </c>
      <c r="AK108" s="342">
        <f t="shared" si="13"/>
        <v>0</v>
      </c>
    </row>
    <row r="109" spans="1:37" s="232" customFormat="1">
      <c r="A109" s="48" t="s">
        <v>545</v>
      </c>
      <c r="B109" s="59" t="s">
        <v>235</v>
      </c>
      <c r="C109" s="49">
        <f t="shared" si="11"/>
        <v>1775014</v>
      </c>
      <c r="D109" s="49">
        <f t="shared" si="12"/>
        <v>729433</v>
      </c>
      <c r="E109" s="49"/>
      <c r="F109" s="49"/>
      <c r="G109" s="49"/>
      <c r="H109" s="274">
        <v>729433</v>
      </c>
      <c r="I109" s="49"/>
      <c r="J109" s="49"/>
      <c r="K109" s="49"/>
      <c r="L109" s="49"/>
      <c r="M109" s="313">
        <v>671.8</v>
      </c>
      <c r="N109" s="313">
        <v>1045581</v>
      </c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56"/>
      <c r="AD109" s="49"/>
      <c r="AE109" s="49"/>
      <c r="AF109" s="186"/>
      <c r="AI109" s="232">
        <v>1767881</v>
      </c>
      <c r="AK109" s="342">
        <f t="shared" si="13"/>
        <v>-7133</v>
      </c>
    </row>
    <row r="110" spans="1:37" s="232" customFormat="1">
      <c r="A110" s="48" t="s">
        <v>546</v>
      </c>
      <c r="B110" s="59" t="s">
        <v>236</v>
      </c>
      <c r="C110" s="49">
        <f t="shared" si="11"/>
        <v>2274491</v>
      </c>
      <c r="D110" s="49">
        <f t="shared" si="12"/>
        <v>1037670</v>
      </c>
      <c r="E110" s="49"/>
      <c r="F110" s="49"/>
      <c r="G110" s="49"/>
      <c r="H110" s="274">
        <v>1037670</v>
      </c>
      <c r="I110" s="49"/>
      <c r="J110" s="49"/>
      <c r="K110" s="49"/>
      <c r="L110" s="49"/>
      <c r="M110" s="313">
        <v>795</v>
      </c>
      <c r="N110" s="313">
        <v>1236821</v>
      </c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56"/>
      <c r="AD110" s="49"/>
      <c r="AE110" s="49"/>
      <c r="AF110" s="186"/>
      <c r="AI110" s="232">
        <v>1959121</v>
      </c>
      <c r="AK110" s="342">
        <f t="shared" si="13"/>
        <v>-315370</v>
      </c>
    </row>
    <row r="111" spans="1:37" s="232" customFormat="1">
      <c r="A111" s="48" t="s">
        <v>547</v>
      </c>
      <c r="B111" s="59" t="s">
        <v>237</v>
      </c>
      <c r="C111" s="49">
        <f t="shared" si="11"/>
        <v>1626676</v>
      </c>
      <c r="D111" s="49">
        <f t="shared" si="12"/>
        <v>817514</v>
      </c>
      <c r="E111" s="49"/>
      <c r="F111" s="49"/>
      <c r="G111" s="49"/>
      <c r="H111" s="274">
        <v>817514</v>
      </c>
      <c r="I111" s="49"/>
      <c r="J111" s="49"/>
      <c r="K111" s="49"/>
      <c r="L111" s="49"/>
      <c r="M111" s="49">
        <v>522</v>
      </c>
      <c r="N111" s="49">
        <v>809162</v>
      </c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56"/>
      <c r="AD111" s="49"/>
      <c r="AE111" s="49"/>
      <c r="AF111" s="186"/>
      <c r="AI111" s="232">
        <v>1531462</v>
      </c>
      <c r="AK111" s="342">
        <f t="shared" si="13"/>
        <v>-95214</v>
      </c>
    </row>
    <row r="112" spans="1:37" s="232" customFormat="1">
      <c r="A112" s="48" t="s">
        <v>548</v>
      </c>
      <c r="B112" s="59" t="s">
        <v>238</v>
      </c>
      <c r="C112" s="49">
        <f t="shared" si="11"/>
        <v>1014897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313">
        <v>651</v>
      </c>
      <c r="N112" s="313">
        <v>1014897</v>
      </c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56"/>
      <c r="AD112" s="49"/>
      <c r="AE112" s="49"/>
      <c r="AF112" s="186"/>
      <c r="AI112" s="232">
        <v>1014897</v>
      </c>
      <c r="AK112" s="342">
        <f t="shared" si="13"/>
        <v>0</v>
      </c>
    </row>
    <row r="113" spans="1:37" s="232" customFormat="1">
      <c r="A113" s="48" t="s">
        <v>549</v>
      </c>
      <c r="B113" s="59" t="s">
        <v>239</v>
      </c>
      <c r="C113" s="49">
        <f t="shared" si="11"/>
        <v>933830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313">
        <v>669.3</v>
      </c>
      <c r="N113" s="313">
        <v>933830</v>
      </c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56"/>
      <c r="AD113" s="49"/>
      <c r="AE113" s="49"/>
      <c r="AF113" s="186"/>
      <c r="AI113" s="232">
        <v>933830</v>
      </c>
      <c r="AK113" s="342">
        <f t="shared" si="13"/>
        <v>0</v>
      </c>
    </row>
    <row r="114" spans="1:37" s="232" customFormat="1">
      <c r="A114" s="48" t="s">
        <v>550</v>
      </c>
      <c r="B114" s="59" t="s">
        <v>240</v>
      </c>
      <c r="C114" s="49">
        <f t="shared" si="11"/>
        <v>984374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>
        <v>635.08000000000004</v>
      </c>
      <c r="N114" s="49">
        <v>984374</v>
      </c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56"/>
      <c r="AD114" s="49"/>
      <c r="AE114" s="49"/>
      <c r="AF114" s="186"/>
      <c r="AI114" s="232">
        <v>984374</v>
      </c>
      <c r="AK114" s="342">
        <f t="shared" si="13"/>
        <v>0</v>
      </c>
    </row>
    <row r="115" spans="1:37" s="232" customFormat="1">
      <c r="A115" s="48" t="s">
        <v>551</v>
      </c>
      <c r="B115" s="59" t="s">
        <v>241</v>
      </c>
      <c r="C115" s="49">
        <f t="shared" si="11"/>
        <v>1316105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278">
        <v>849.1</v>
      </c>
      <c r="N115" s="278">
        <v>1316105</v>
      </c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56"/>
      <c r="AD115" s="49"/>
      <c r="AE115" s="49"/>
      <c r="AF115" s="186"/>
      <c r="AI115" s="232">
        <v>1329135</v>
      </c>
      <c r="AK115" s="342">
        <f t="shared" si="13"/>
        <v>13030</v>
      </c>
    </row>
    <row r="116" spans="1:37" s="232" customFormat="1">
      <c r="A116" s="48" t="s">
        <v>552</v>
      </c>
      <c r="B116" s="59" t="s">
        <v>242</v>
      </c>
      <c r="C116" s="49">
        <f t="shared" si="11"/>
        <v>2047631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313">
        <v>850</v>
      </c>
      <c r="N116" s="313">
        <v>1527820</v>
      </c>
      <c r="O116" s="49"/>
      <c r="P116" s="49"/>
      <c r="Q116" s="49">
        <v>600</v>
      </c>
      <c r="R116" s="49">
        <v>519811</v>
      </c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56"/>
      <c r="AD116" s="49"/>
      <c r="AE116" s="49"/>
      <c r="AF116" s="186"/>
      <c r="AI116" s="232">
        <v>2047631</v>
      </c>
      <c r="AK116" s="342">
        <f t="shared" si="13"/>
        <v>0</v>
      </c>
    </row>
    <row r="117" spans="1:37" s="232" customFormat="1">
      <c r="A117" s="48" t="s">
        <v>553</v>
      </c>
      <c r="B117" s="59" t="s">
        <v>243</v>
      </c>
      <c r="C117" s="49">
        <f t="shared" si="11"/>
        <v>7049985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313">
        <v>2124</v>
      </c>
      <c r="N117" s="313">
        <v>4096385</v>
      </c>
      <c r="O117" s="49"/>
      <c r="P117" s="49"/>
      <c r="Q117" s="49">
        <v>2840</v>
      </c>
      <c r="R117" s="49">
        <v>2953600</v>
      </c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56"/>
      <c r="AD117" s="49"/>
      <c r="AE117" s="49"/>
      <c r="AF117" s="186"/>
      <c r="AI117" s="232">
        <v>7049985</v>
      </c>
      <c r="AK117" s="342">
        <f t="shared" si="13"/>
        <v>0</v>
      </c>
    </row>
    <row r="118" spans="1:37" s="232" customFormat="1">
      <c r="A118" s="48" t="s">
        <v>554</v>
      </c>
      <c r="B118" s="59" t="s">
        <v>244</v>
      </c>
      <c r="C118" s="49">
        <f t="shared" si="11"/>
        <v>3018636</v>
      </c>
      <c r="D118" s="49">
        <f t="shared" si="12"/>
        <v>1957236</v>
      </c>
      <c r="E118" s="313">
        <v>155650</v>
      </c>
      <c r="F118" s="274">
        <v>243180</v>
      </c>
      <c r="G118" s="274">
        <v>364770</v>
      </c>
      <c r="H118" s="274">
        <v>674066</v>
      </c>
      <c r="I118" s="274">
        <v>519570</v>
      </c>
      <c r="J118" s="49"/>
      <c r="K118" s="49"/>
      <c r="L118" s="49"/>
      <c r="M118" s="49">
        <v>732</v>
      </c>
      <c r="N118" s="49">
        <v>1061400</v>
      </c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56"/>
      <c r="AD118" s="49"/>
      <c r="AE118" s="49"/>
      <c r="AF118" s="186"/>
      <c r="AI118" s="232">
        <v>3012870</v>
      </c>
      <c r="AK118" s="342">
        <f t="shared" si="13"/>
        <v>-5766</v>
      </c>
    </row>
    <row r="119" spans="1:37" s="232" customFormat="1">
      <c r="A119" s="48" t="s">
        <v>555</v>
      </c>
      <c r="B119" s="59" t="s">
        <v>245</v>
      </c>
      <c r="C119" s="49">
        <f t="shared" si="11"/>
        <v>870150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>
        <v>523</v>
      </c>
      <c r="N119" s="49">
        <v>810650</v>
      </c>
      <c r="O119" s="49"/>
      <c r="P119" s="49"/>
      <c r="Q119" s="49"/>
      <c r="R119" s="49"/>
      <c r="S119" s="49">
        <v>76</v>
      </c>
      <c r="T119" s="49">
        <v>59500</v>
      </c>
      <c r="U119" s="49"/>
      <c r="V119" s="49"/>
      <c r="W119" s="49"/>
      <c r="X119" s="49"/>
      <c r="Y119" s="49"/>
      <c r="Z119" s="49"/>
      <c r="AA119" s="49"/>
      <c r="AB119" s="49"/>
      <c r="AC119" s="56"/>
      <c r="AD119" s="49"/>
      <c r="AE119" s="49"/>
      <c r="AF119" s="186"/>
      <c r="AI119" s="232">
        <v>870150</v>
      </c>
      <c r="AK119" s="342">
        <f t="shared" si="13"/>
        <v>0</v>
      </c>
    </row>
    <row r="120" spans="1:37" s="232" customFormat="1">
      <c r="A120" s="48" t="s">
        <v>556</v>
      </c>
      <c r="B120" s="60" t="s">
        <v>246</v>
      </c>
      <c r="C120" s="49">
        <f t="shared" si="11"/>
        <v>810650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>
        <v>523</v>
      </c>
      <c r="N120" s="49">
        <v>810650</v>
      </c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56"/>
      <c r="AD120" s="49"/>
      <c r="AE120" s="49"/>
      <c r="AF120" s="186"/>
      <c r="AI120" s="232">
        <v>810650</v>
      </c>
      <c r="AK120" s="342">
        <f t="shared" si="13"/>
        <v>0</v>
      </c>
    </row>
    <row r="121" spans="1:37" s="232" customFormat="1">
      <c r="A121" s="48" t="s">
        <v>557</v>
      </c>
      <c r="B121" s="60" t="s">
        <v>247</v>
      </c>
      <c r="C121" s="49">
        <f t="shared" si="11"/>
        <v>810650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>
        <v>474</v>
      </c>
      <c r="N121" s="49">
        <v>810650</v>
      </c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56"/>
      <c r="AD121" s="49"/>
      <c r="AE121" s="49"/>
      <c r="AF121" s="186"/>
      <c r="AI121" s="232">
        <v>810650</v>
      </c>
      <c r="AK121" s="342">
        <f t="shared" si="13"/>
        <v>0</v>
      </c>
    </row>
    <row r="122" spans="1:37" s="232" customFormat="1">
      <c r="A122" s="48" t="s">
        <v>558</v>
      </c>
      <c r="B122" s="59" t="s">
        <v>248</v>
      </c>
      <c r="C122" s="49">
        <f t="shared" si="11"/>
        <v>1619163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313">
        <v>1050</v>
      </c>
      <c r="N122" s="313">
        <v>1619163</v>
      </c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56"/>
      <c r="AD122" s="49"/>
      <c r="AE122" s="49"/>
      <c r="AF122" s="186"/>
      <c r="AI122" s="232">
        <v>1619163</v>
      </c>
      <c r="AK122" s="342">
        <f t="shared" si="13"/>
        <v>0</v>
      </c>
    </row>
    <row r="123" spans="1:37" s="232" customFormat="1">
      <c r="A123" s="48" t="s">
        <v>559</v>
      </c>
      <c r="B123" s="59" t="s">
        <v>249</v>
      </c>
      <c r="C123" s="49">
        <f t="shared" si="11"/>
        <v>2245684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>
        <v>2055.8000000000002</v>
      </c>
      <c r="R123" s="50">
        <v>2245684</v>
      </c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56"/>
      <c r="AD123" s="49"/>
      <c r="AE123" s="49"/>
      <c r="AF123" s="186"/>
      <c r="AI123" s="232">
        <v>2287267</v>
      </c>
      <c r="AK123" s="342">
        <f t="shared" si="13"/>
        <v>41583</v>
      </c>
    </row>
    <row r="124" spans="1:37" s="232" customFormat="1">
      <c r="A124" s="48" t="s">
        <v>560</v>
      </c>
      <c r="B124" s="59" t="s">
        <v>250</v>
      </c>
      <c r="C124" s="49">
        <f t="shared" si="11"/>
        <v>466550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278">
        <v>270</v>
      </c>
      <c r="N124" s="278">
        <v>466550</v>
      </c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56"/>
      <c r="AD124" s="49"/>
      <c r="AE124" s="49"/>
      <c r="AF124" s="186"/>
      <c r="AI124" s="232">
        <v>471169</v>
      </c>
      <c r="AK124" s="342">
        <f t="shared" si="13"/>
        <v>4619</v>
      </c>
    </row>
    <row r="125" spans="1:37" s="232" customFormat="1">
      <c r="A125" s="48" t="s">
        <v>561</v>
      </c>
      <c r="B125" s="59" t="s">
        <v>251</v>
      </c>
      <c r="C125" s="49">
        <f t="shared" si="11"/>
        <v>1251610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313">
        <v>913.6</v>
      </c>
      <c r="N125" s="313">
        <v>1251610</v>
      </c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56"/>
      <c r="AD125" s="49"/>
      <c r="AE125" s="49"/>
      <c r="AF125" s="186"/>
      <c r="AI125" s="232">
        <v>1251610</v>
      </c>
      <c r="AK125" s="342">
        <f t="shared" si="13"/>
        <v>0</v>
      </c>
    </row>
    <row r="126" spans="1:37" s="232" customFormat="1">
      <c r="A126" s="48" t="s">
        <v>562</v>
      </c>
      <c r="B126" s="60" t="s">
        <v>252</v>
      </c>
      <c r="C126" s="49">
        <f t="shared" si="11"/>
        <v>2560296</v>
      </c>
      <c r="D126" s="49">
        <f t="shared" si="12"/>
        <v>2560296</v>
      </c>
      <c r="E126" s="49"/>
      <c r="F126" s="274">
        <v>425383</v>
      </c>
      <c r="G126" s="274">
        <v>298421</v>
      </c>
      <c r="H126" s="274">
        <v>1019350</v>
      </c>
      <c r="I126" s="274">
        <v>817142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56"/>
      <c r="AD126" s="49"/>
      <c r="AE126" s="49"/>
      <c r="AF126" s="186"/>
      <c r="AI126" s="232">
        <v>3351500</v>
      </c>
      <c r="AK126" s="342">
        <f t="shared" si="13"/>
        <v>791204</v>
      </c>
    </row>
    <row r="127" spans="1:37" s="232" customFormat="1">
      <c r="A127" s="48" t="s">
        <v>563</v>
      </c>
      <c r="B127" s="60" t="s">
        <v>253</v>
      </c>
      <c r="C127" s="49">
        <f t="shared" si="11"/>
        <v>1730683</v>
      </c>
      <c r="D127" s="49">
        <f t="shared" si="12"/>
        <v>1730683</v>
      </c>
      <c r="E127" s="49"/>
      <c r="F127" s="49"/>
      <c r="G127" s="49"/>
      <c r="H127" s="274">
        <v>914060</v>
      </c>
      <c r="I127" s="274">
        <v>816623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56"/>
      <c r="AD127" s="49"/>
      <c r="AE127" s="49"/>
      <c r="AF127" s="186"/>
      <c r="AI127" s="232">
        <v>1305800</v>
      </c>
      <c r="AK127" s="342">
        <f t="shared" si="13"/>
        <v>-424883</v>
      </c>
    </row>
    <row r="128" spans="1:37" s="232" customFormat="1">
      <c r="A128" s="48" t="s">
        <v>564</v>
      </c>
      <c r="B128" s="60" t="s">
        <v>254</v>
      </c>
      <c r="C128" s="49">
        <f t="shared" si="11"/>
        <v>1730683</v>
      </c>
      <c r="D128" s="49">
        <f t="shared" si="12"/>
        <v>1730683</v>
      </c>
      <c r="E128" s="49"/>
      <c r="F128" s="49"/>
      <c r="G128" s="49"/>
      <c r="H128" s="274">
        <v>914060</v>
      </c>
      <c r="I128" s="274">
        <v>816623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56"/>
      <c r="AD128" s="49"/>
      <c r="AE128" s="49"/>
      <c r="AF128" s="186"/>
      <c r="AI128" s="232">
        <v>1305800</v>
      </c>
      <c r="AK128" s="342">
        <f t="shared" si="13"/>
        <v>-424883</v>
      </c>
    </row>
    <row r="129" spans="1:37" s="232" customFormat="1">
      <c r="A129" s="48" t="s">
        <v>565</v>
      </c>
      <c r="B129" s="109" t="s">
        <v>255</v>
      </c>
      <c r="C129" s="49">
        <f t="shared" si="11"/>
        <v>1730683</v>
      </c>
      <c r="D129" s="49">
        <f t="shared" si="12"/>
        <v>1730683</v>
      </c>
      <c r="E129" s="98"/>
      <c r="F129" s="98"/>
      <c r="G129" s="98"/>
      <c r="H129" s="276">
        <v>914060</v>
      </c>
      <c r="I129" s="276">
        <v>816623</v>
      </c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9"/>
      <c r="AD129" s="98"/>
      <c r="AE129" s="98"/>
      <c r="AF129" s="186"/>
      <c r="AI129" s="232">
        <v>1305800</v>
      </c>
      <c r="AK129" s="342">
        <f t="shared" si="13"/>
        <v>-424883</v>
      </c>
    </row>
    <row r="130" spans="1:37" s="234" customFormat="1">
      <c r="A130" s="762" t="s">
        <v>77</v>
      </c>
      <c r="B130" s="762"/>
      <c r="C130" s="50">
        <f>SUM(C74:C129)</f>
        <v>109455613</v>
      </c>
      <c r="D130" s="50">
        <f t="shared" ref="D130:V130" si="14">SUM(D74:D129)</f>
        <v>34542837</v>
      </c>
      <c r="E130" s="50">
        <f t="shared" si="14"/>
        <v>989890</v>
      </c>
      <c r="F130" s="50">
        <f t="shared" si="14"/>
        <v>2278711</v>
      </c>
      <c r="G130" s="50">
        <f t="shared" si="14"/>
        <v>4144911</v>
      </c>
      <c r="H130" s="50">
        <f t="shared" si="14"/>
        <v>21596252</v>
      </c>
      <c r="I130" s="50">
        <f t="shared" si="14"/>
        <v>5533073</v>
      </c>
      <c r="J130" s="50"/>
      <c r="K130" s="50">
        <f t="shared" si="14"/>
        <v>2</v>
      </c>
      <c r="L130" s="50">
        <f t="shared" si="14"/>
        <v>3514009</v>
      </c>
      <c r="M130" s="50">
        <f t="shared" si="14"/>
        <v>27401.609999999997</v>
      </c>
      <c r="N130" s="50">
        <f t="shared" si="14"/>
        <v>43192198</v>
      </c>
      <c r="O130" s="50"/>
      <c r="P130" s="50"/>
      <c r="Q130" s="50">
        <f t="shared" si="14"/>
        <v>24827.200000000001</v>
      </c>
      <c r="R130" s="50">
        <f t="shared" si="14"/>
        <v>28125674</v>
      </c>
      <c r="S130" s="50">
        <f t="shared" si="14"/>
        <v>76</v>
      </c>
      <c r="T130" s="50">
        <f t="shared" si="14"/>
        <v>59500</v>
      </c>
      <c r="U130" s="50">
        <f t="shared" si="14"/>
        <v>1</v>
      </c>
      <c r="V130" s="50">
        <f t="shared" si="14"/>
        <v>21395</v>
      </c>
      <c r="W130" s="50"/>
      <c r="X130" s="50"/>
      <c r="Y130" s="50"/>
      <c r="Z130" s="50"/>
      <c r="AA130" s="50"/>
      <c r="AB130" s="50"/>
      <c r="AC130" s="50"/>
      <c r="AD130" s="50"/>
      <c r="AE130" s="50"/>
      <c r="AF130" s="187"/>
      <c r="AI130" s="234">
        <v>101975188</v>
      </c>
      <c r="AK130" s="342">
        <f t="shared" si="13"/>
        <v>-7480425</v>
      </c>
    </row>
    <row r="131" spans="1:37" s="234" customFormat="1">
      <c r="A131" s="235" t="s">
        <v>31</v>
      </c>
      <c r="B131" s="236"/>
      <c r="C131" s="237"/>
      <c r="D131" s="237"/>
      <c r="E131" s="237"/>
      <c r="F131" s="237"/>
      <c r="G131" s="237"/>
      <c r="H131" s="237"/>
      <c r="I131" s="237"/>
      <c r="J131" s="237"/>
      <c r="K131" s="236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01"/>
      <c r="AD131" s="237"/>
      <c r="AE131" s="238"/>
      <c r="AF131" s="233"/>
    </row>
    <row r="132" spans="1:37" s="232" customFormat="1">
      <c r="A132" s="48" t="s">
        <v>566</v>
      </c>
      <c r="B132" s="239" t="s">
        <v>256</v>
      </c>
      <c r="C132" s="193">
        <f t="shared" ref="C132:C145" si="15">D132+L132+N132+P132+R132+T132+V132+AC132</f>
        <v>1336075</v>
      </c>
      <c r="D132" s="207"/>
      <c r="E132" s="207"/>
      <c r="F132" s="207"/>
      <c r="G132" s="207"/>
      <c r="H132" s="207"/>
      <c r="I132" s="207"/>
      <c r="J132" s="207"/>
      <c r="K132" s="240"/>
      <c r="L132" s="207"/>
      <c r="M132" s="207"/>
      <c r="N132" s="207"/>
      <c r="O132" s="207"/>
      <c r="P132" s="225"/>
      <c r="Q132" s="207">
        <v>1372</v>
      </c>
      <c r="R132" s="510">
        <v>1336075</v>
      </c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8"/>
      <c r="AD132" s="207"/>
      <c r="AE132" s="207"/>
      <c r="AF132" s="231"/>
    </row>
    <row r="133" spans="1:37" s="232" customFormat="1">
      <c r="A133" s="48" t="s">
        <v>567</v>
      </c>
      <c r="B133" s="241" t="s">
        <v>257</v>
      </c>
      <c r="C133" s="193">
        <f t="shared" si="15"/>
        <v>3129128</v>
      </c>
      <c r="D133" s="193"/>
      <c r="E133" s="193"/>
      <c r="F133" s="193"/>
      <c r="G133" s="193"/>
      <c r="H133" s="193"/>
      <c r="I133" s="193"/>
      <c r="J133" s="193"/>
      <c r="K133" s="242"/>
      <c r="L133" s="193"/>
      <c r="M133" s="193">
        <v>991</v>
      </c>
      <c r="N133" s="193">
        <v>1410600</v>
      </c>
      <c r="O133" s="193"/>
      <c r="P133" s="227"/>
      <c r="Q133" s="193">
        <v>1683</v>
      </c>
      <c r="R133" s="193">
        <v>1718528</v>
      </c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212"/>
      <c r="AD133" s="193"/>
      <c r="AE133" s="193"/>
      <c r="AF133" s="231"/>
    </row>
    <row r="134" spans="1:37" s="232" customFormat="1">
      <c r="A134" s="48" t="s">
        <v>568</v>
      </c>
      <c r="B134" s="241" t="s">
        <v>258</v>
      </c>
      <c r="C134" s="193">
        <f t="shared" si="15"/>
        <v>2619156</v>
      </c>
      <c r="D134" s="193"/>
      <c r="E134" s="193"/>
      <c r="F134" s="193"/>
      <c r="G134" s="193"/>
      <c r="H134" s="193"/>
      <c r="I134" s="193"/>
      <c r="J134" s="193"/>
      <c r="K134" s="242"/>
      <c r="L134" s="193"/>
      <c r="M134" s="193">
        <v>810</v>
      </c>
      <c r="N134" s="193">
        <v>1108934</v>
      </c>
      <c r="O134" s="193"/>
      <c r="P134" s="227"/>
      <c r="Q134" s="193">
        <v>1479</v>
      </c>
      <c r="R134" s="193">
        <v>1510222</v>
      </c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212"/>
      <c r="AD134" s="193"/>
      <c r="AE134" s="193"/>
      <c r="AF134" s="231"/>
    </row>
    <row r="135" spans="1:37" s="232" customFormat="1">
      <c r="A135" s="48" t="s">
        <v>569</v>
      </c>
      <c r="B135" s="241" t="s">
        <v>259</v>
      </c>
      <c r="C135" s="193">
        <f t="shared" si="15"/>
        <v>3116988</v>
      </c>
      <c r="D135" s="193"/>
      <c r="E135" s="193"/>
      <c r="F135" s="193"/>
      <c r="G135" s="193"/>
      <c r="H135" s="193"/>
      <c r="I135" s="193"/>
      <c r="J135" s="193"/>
      <c r="K135" s="242"/>
      <c r="L135" s="193"/>
      <c r="M135" s="193"/>
      <c r="N135" s="193"/>
      <c r="O135" s="193"/>
      <c r="P135" s="227"/>
      <c r="Q135" s="193">
        <v>3181</v>
      </c>
      <c r="R135" s="269">
        <v>3116988</v>
      </c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212"/>
      <c r="AD135" s="193"/>
      <c r="AE135" s="193"/>
      <c r="AF135" s="231"/>
    </row>
    <row r="136" spans="1:37" s="232" customFormat="1">
      <c r="A136" s="48" t="s">
        <v>570</v>
      </c>
      <c r="B136" s="241" t="s">
        <v>260</v>
      </c>
      <c r="C136" s="193">
        <f t="shared" si="15"/>
        <v>3138522</v>
      </c>
      <c r="D136" s="193"/>
      <c r="E136" s="193"/>
      <c r="F136" s="193"/>
      <c r="G136" s="193"/>
      <c r="H136" s="193"/>
      <c r="I136" s="193"/>
      <c r="J136" s="193"/>
      <c r="K136" s="242"/>
      <c r="L136" s="193"/>
      <c r="M136" s="193"/>
      <c r="N136" s="193"/>
      <c r="O136" s="193"/>
      <c r="P136" s="227"/>
      <c r="Q136" s="193">
        <v>3174</v>
      </c>
      <c r="R136" s="193">
        <v>3138522</v>
      </c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212"/>
      <c r="AD136" s="193"/>
      <c r="AE136" s="193"/>
      <c r="AF136" s="231"/>
    </row>
    <row r="137" spans="1:37" s="232" customFormat="1">
      <c r="A137" s="48" t="s">
        <v>571</v>
      </c>
      <c r="B137" s="241" t="s">
        <v>261</v>
      </c>
      <c r="C137" s="193">
        <f t="shared" si="15"/>
        <v>2830617</v>
      </c>
      <c r="D137" s="193"/>
      <c r="E137" s="193"/>
      <c r="F137" s="193"/>
      <c r="G137" s="193"/>
      <c r="H137" s="193"/>
      <c r="I137" s="193"/>
      <c r="J137" s="193"/>
      <c r="K137" s="242"/>
      <c r="L137" s="193"/>
      <c r="M137" s="193"/>
      <c r="N137" s="193"/>
      <c r="O137" s="193"/>
      <c r="P137" s="227"/>
      <c r="Q137" s="193">
        <v>1922</v>
      </c>
      <c r="R137" s="193">
        <v>2830617</v>
      </c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212"/>
      <c r="AD137" s="193"/>
      <c r="AE137" s="193"/>
      <c r="AF137" s="231"/>
    </row>
    <row r="138" spans="1:37" s="232" customFormat="1">
      <c r="A138" s="48" t="s">
        <v>572</v>
      </c>
      <c r="B138" s="241" t="s">
        <v>262</v>
      </c>
      <c r="C138" s="193">
        <f t="shared" si="15"/>
        <v>1227029</v>
      </c>
      <c r="D138" s="193"/>
      <c r="E138" s="193"/>
      <c r="F138" s="193"/>
      <c r="G138" s="193"/>
      <c r="H138" s="193"/>
      <c r="I138" s="193"/>
      <c r="J138" s="193"/>
      <c r="K138" s="242"/>
      <c r="L138" s="193"/>
      <c r="M138" s="193"/>
      <c r="N138" s="193"/>
      <c r="O138" s="193"/>
      <c r="P138" s="227"/>
      <c r="Q138" s="193">
        <v>1250</v>
      </c>
      <c r="R138" s="193">
        <v>1227029</v>
      </c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212"/>
      <c r="AD138" s="193"/>
      <c r="AE138" s="193"/>
      <c r="AF138" s="231"/>
    </row>
    <row r="139" spans="1:37" s="232" customFormat="1">
      <c r="A139" s="48" t="s">
        <v>573</v>
      </c>
      <c r="B139" s="241" t="s">
        <v>263</v>
      </c>
      <c r="C139" s="193">
        <f t="shared" si="15"/>
        <v>1426859</v>
      </c>
      <c r="D139" s="193"/>
      <c r="E139" s="193"/>
      <c r="F139" s="193"/>
      <c r="G139" s="193"/>
      <c r="H139" s="193"/>
      <c r="I139" s="193"/>
      <c r="J139" s="193"/>
      <c r="K139" s="242"/>
      <c r="L139" s="193"/>
      <c r="M139" s="193"/>
      <c r="N139" s="193"/>
      <c r="O139" s="193"/>
      <c r="P139" s="227"/>
      <c r="Q139" s="193">
        <v>1640</v>
      </c>
      <c r="R139" s="193">
        <v>1426859</v>
      </c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212"/>
      <c r="AD139" s="193"/>
      <c r="AE139" s="193"/>
      <c r="AF139" s="231"/>
    </row>
    <row r="140" spans="1:37" s="232" customFormat="1">
      <c r="A140" s="48" t="s">
        <v>1029</v>
      </c>
      <c r="B140" s="241" t="s">
        <v>264</v>
      </c>
      <c r="C140" s="193">
        <f t="shared" si="15"/>
        <v>1528047</v>
      </c>
      <c r="D140" s="193"/>
      <c r="E140" s="193"/>
      <c r="F140" s="193"/>
      <c r="G140" s="193"/>
      <c r="H140" s="193"/>
      <c r="I140" s="193"/>
      <c r="J140" s="193"/>
      <c r="K140" s="242"/>
      <c r="L140" s="193"/>
      <c r="M140" s="193"/>
      <c r="N140" s="193"/>
      <c r="O140" s="193"/>
      <c r="P140" s="227"/>
      <c r="Q140" s="193">
        <v>1710</v>
      </c>
      <c r="R140" s="193">
        <v>1528047</v>
      </c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212"/>
      <c r="AD140" s="193"/>
      <c r="AE140" s="193"/>
      <c r="AF140" s="231"/>
    </row>
    <row r="141" spans="1:37" s="232" customFormat="1">
      <c r="A141" s="48" t="s">
        <v>1030</v>
      </c>
      <c r="B141" s="241" t="s">
        <v>942</v>
      </c>
      <c r="C141" s="193">
        <f t="shared" si="15"/>
        <v>511280</v>
      </c>
      <c r="D141" s="193">
        <f t="shared" ref="D141" si="16">SUM(E141:J141)</f>
        <v>511280</v>
      </c>
      <c r="E141" s="193"/>
      <c r="F141" s="218">
        <v>195458</v>
      </c>
      <c r="G141" s="193"/>
      <c r="H141" s="218">
        <v>315822</v>
      </c>
      <c r="I141" s="193"/>
      <c r="J141" s="193"/>
      <c r="K141" s="242"/>
      <c r="L141" s="193"/>
      <c r="M141" s="193"/>
      <c r="N141" s="193"/>
      <c r="O141" s="193"/>
      <c r="P141" s="227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212"/>
      <c r="AD141" s="193"/>
      <c r="AE141" s="193"/>
      <c r="AF141" s="231"/>
    </row>
    <row r="142" spans="1:37" s="232" customFormat="1">
      <c r="A142" s="48" t="s">
        <v>574</v>
      </c>
      <c r="B142" s="241" t="s">
        <v>267</v>
      </c>
      <c r="C142" s="193">
        <f t="shared" si="15"/>
        <v>784973</v>
      </c>
      <c r="D142" s="193"/>
      <c r="E142" s="193"/>
      <c r="F142" s="193"/>
      <c r="G142" s="193"/>
      <c r="H142" s="193"/>
      <c r="I142" s="193"/>
      <c r="J142" s="193"/>
      <c r="K142" s="242"/>
      <c r="L142" s="193"/>
      <c r="M142" s="193">
        <v>944</v>
      </c>
      <c r="N142" s="218">
        <v>784973</v>
      </c>
      <c r="O142" s="193"/>
      <c r="P142" s="227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212"/>
      <c r="AD142" s="193"/>
      <c r="AE142" s="193"/>
      <c r="AF142" s="231"/>
    </row>
    <row r="143" spans="1:37" s="232" customFormat="1">
      <c r="A143" s="48" t="s">
        <v>575</v>
      </c>
      <c r="B143" s="241" t="s">
        <v>477</v>
      </c>
      <c r="C143" s="193">
        <f t="shared" si="15"/>
        <v>1070034</v>
      </c>
      <c r="D143" s="193"/>
      <c r="E143" s="193"/>
      <c r="F143" s="193"/>
      <c r="G143" s="193"/>
      <c r="H143" s="193"/>
      <c r="I143" s="193"/>
      <c r="J143" s="193"/>
      <c r="K143" s="242"/>
      <c r="L143" s="193"/>
      <c r="M143" s="193">
        <v>600</v>
      </c>
      <c r="N143" s="218">
        <v>1070034</v>
      </c>
      <c r="O143" s="193"/>
      <c r="P143" s="227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212"/>
      <c r="AD143" s="193"/>
      <c r="AE143" s="193"/>
      <c r="AF143" s="231"/>
    </row>
    <row r="144" spans="1:37" s="232" customFormat="1">
      <c r="A144" s="48" t="s">
        <v>576</v>
      </c>
      <c r="B144" s="241" t="s">
        <v>265</v>
      </c>
      <c r="C144" s="193">
        <f t="shared" si="15"/>
        <v>198826</v>
      </c>
      <c r="D144" s="193">
        <f t="shared" ref="D144:D184" si="17">SUM(E144:J144)</f>
        <v>198826</v>
      </c>
      <c r="E144" s="193"/>
      <c r="F144" s="193"/>
      <c r="G144" s="218">
        <v>198826</v>
      </c>
      <c r="H144" s="193"/>
      <c r="I144" s="193"/>
      <c r="J144" s="193"/>
      <c r="K144" s="242"/>
      <c r="L144" s="193"/>
      <c r="M144" s="193"/>
      <c r="N144" s="193"/>
      <c r="O144" s="193"/>
      <c r="P144" s="227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212"/>
      <c r="AD144" s="193"/>
      <c r="AE144" s="193"/>
      <c r="AF144" s="231"/>
    </row>
    <row r="145" spans="1:32" s="232" customFormat="1">
      <c r="A145" s="48" t="s">
        <v>577</v>
      </c>
      <c r="B145" s="243" t="s">
        <v>266</v>
      </c>
      <c r="C145" s="193">
        <f t="shared" si="15"/>
        <v>468498</v>
      </c>
      <c r="D145" s="215">
        <f t="shared" si="17"/>
        <v>204671</v>
      </c>
      <c r="E145" s="215"/>
      <c r="F145" s="288">
        <v>204671</v>
      </c>
      <c r="G145" s="215"/>
      <c r="H145" s="215"/>
      <c r="I145" s="215"/>
      <c r="J145" s="215"/>
      <c r="K145" s="244"/>
      <c r="L145" s="215"/>
      <c r="M145" s="215"/>
      <c r="N145" s="215"/>
      <c r="O145" s="215"/>
      <c r="P145" s="229"/>
      <c r="Q145" s="215">
        <v>1123</v>
      </c>
      <c r="R145" s="215">
        <v>263827</v>
      </c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7"/>
      <c r="AD145" s="215"/>
      <c r="AE145" s="215"/>
      <c r="AF145" s="231"/>
    </row>
    <row r="146" spans="1:32" s="234" customFormat="1">
      <c r="A146" s="771" t="s">
        <v>78</v>
      </c>
      <c r="B146" s="771"/>
      <c r="C146" s="218">
        <f>SUM(C132:C145)</f>
        <v>23386032</v>
      </c>
      <c r="D146" s="218">
        <f>SUM(D132:D145)</f>
        <v>914777</v>
      </c>
      <c r="E146" s="218"/>
      <c r="F146" s="218">
        <f>SUM(F132:F145)</f>
        <v>400129</v>
      </c>
      <c r="G146" s="218">
        <f>SUM(G132:G145)</f>
        <v>198826</v>
      </c>
      <c r="H146" s="218">
        <f>SUM(H132:H145)</f>
        <v>315822</v>
      </c>
      <c r="I146" s="218"/>
      <c r="J146" s="218"/>
      <c r="K146" s="218"/>
      <c r="L146" s="218"/>
      <c r="M146" s="218">
        <f>SUM(M132:M145)</f>
        <v>3345</v>
      </c>
      <c r="N146" s="218">
        <f>SUM(N132:N145)</f>
        <v>4374541</v>
      </c>
      <c r="O146" s="218"/>
      <c r="P146" s="218"/>
      <c r="Q146" s="218">
        <f>SUM(Q132:Q145)</f>
        <v>18534</v>
      </c>
      <c r="R146" s="218">
        <f>SUM(R132:R145)</f>
        <v>18096714</v>
      </c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33"/>
    </row>
    <row r="147" spans="1:32" s="234" customFormat="1">
      <c r="A147" s="774" t="s">
        <v>35</v>
      </c>
      <c r="B147" s="775"/>
      <c r="C147" s="237"/>
      <c r="D147" s="237"/>
      <c r="E147" s="237"/>
      <c r="F147" s="237"/>
      <c r="G147" s="237"/>
      <c r="H147" s="237"/>
      <c r="I147" s="237"/>
      <c r="J147" s="237"/>
      <c r="K147" s="245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01"/>
      <c r="AD147" s="237"/>
      <c r="AE147" s="238"/>
      <c r="AF147" s="233"/>
    </row>
    <row r="148" spans="1:32" s="232" customFormat="1">
      <c r="A148" s="48" t="s">
        <v>578</v>
      </c>
      <c r="B148" s="206" t="s">
        <v>268</v>
      </c>
      <c r="C148" s="193">
        <f t="shared" ref="C148:C161" si="18">D148+L148+N148+P148+R148+T148+V148+AC148</f>
        <v>228628</v>
      </c>
      <c r="D148" s="207">
        <f t="shared" si="17"/>
        <v>228628</v>
      </c>
      <c r="E148" s="207">
        <v>228628</v>
      </c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8"/>
      <c r="AD148" s="207"/>
      <c r="AE148" s="207"/>
      <c r="AF148" s="231"/>
    </row>
    <row r="149" spans="1:32" s="232" customFormat="1">
      <c r="A149" s="48" t="s">
        <v>579</v>
      </c>
      <c r="B149" s="210" t="s">
        <v>269</v>
      </c>
      <c r="C149" s="193">
        <f t="shared" si="18"/>
        <v>2340165</v>
      </c>
      <c r="D149" s="193">
        <f t="shared" si="17"/>
        <v>2340165</v>
      </c>
      <c r="E149" s="193"/>
      <c r="F149" s="193"/>
      <c r="G149" s="193"/>
      <c r="H149" s="193">
        <v>2340165</v>
      </c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212"/>
      <c r="AD149" s="193"/>
      <c r="AE149" s="193"/>
      <c r="AF149" s="231"/>
    </row>
    <row r="150" spans="1:32" s="232" customFormat="1">
      <c r="A150" s="48" t="s">
        <v>580</v>
      </c>
      <c r="B150" s="210" t="s">
        <v>270</v>
      </c>
      <c r="C150" s="193">
        <f t="shared" si="18"/>
        <v>1845900</v>
      </c>
      <c r="D150" s="193"/>
      <c r="E150" s="193"/>
      <c r="F150" s="193"/>
      <c r="G150" s="193"/>
      <c r="H150" s="193"/>
      <c r="I150" s="193"/>
      <c r="J150" s="193"/>
      <c r="K150" s="193"/>
      <c r="L150" s="193"/>
      <c r="M150" s="193">
        <v>642</v>
      </c>
      <c r="N150" s="193">
        <v>995100</v>
      </c>
      <c r="O150" s="193"/>
      <c r="P150" s="193"/>
      <c r="Q150" s="193">
        <v>720</v>
      </c>
      <c r="R150" s="193">
        <v>748800</v>
      </c>
      <c r="S150" s="193">
        <v>120</v>
      </c>
      <c r="T150" s="193">
        <v>102000</v>
      </c>
      <c r="U150" s="193"/>
      <c r="V150" s="193"/>
      <c r="W150" s="193"/>
      <c r="X150" s="193"/>
      <c r="Y150" s="193"/>
      <c r="Z150" s="193"/>
      <c r="AA150" s="193"/>
      <c r="AB150" s="193"/>
      <c r="AC150" s="212"/>
      <c r="AD150" s="193"/>
      <c r="AE150" s="193"/>
      <c r="AF150" s="231"/>
    </row>
    <row r="151" spans="1:32" s="232" customFormat="1">
      <c r="A151" s="48" t="s">
        <v>581</v>
      </c>
      <c r="B151" s="210" t="s">
        <v>271</v>
      </c>
      <c r="C151" s="193">
        <f t="shared" si="18"/>
        <v>995100</v>
      </c>
      <c r="D151" s="193"/>
      <c r="E151" s="193"/>
      <c r="F151" s="193"/>
      <c r="G151" s="193"/>
      <c r="H151" s="278"/>
      <c r="I151" s="193"/>
      <c r="J151" s="193"/>
      <c r="K151" s="193"/>
      <c r="L151" s="193"/>
      <c r="M151" s="193">
        <v>642</v>
      </c>
      <c r="N151" s="193">
        <v>995100</v>
      </c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212"/>
      <c r="AD151" s="193"/>
      <c r="AE151" s="193"/>
      <c r="AF151" s="231"/>
    </row>
    <row r="152" spans="1:32" s="232" customFormat="1">
      <c r="A152" s="48" t="s">
        <v>582</v>
      </c>
      <c r="B152" s="210" t="s">
        <v>272</v>
      </c>
      <c r="C152" s="193">
        <f t="shared" si="18"/>
        <v>990450</v>
      </c>
      <c r="D152" s="193"/>
      <c r="E152" s="193"/>
      <c r="F152" s="193"/>
      <c r="G152" s="193"/>
      <c r="H152" s="193"/>
      <c r="I152" s="193"/>
      <c r="J152" s="193"/>
      <c r="K152" s="193"/>
      <c r="L152" s="193"/>
      <c r="M152" s="193">
        <v>639</v>
      </c>
      <c r="N152" s="193">
        <v>990450</v>
      </c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212"/>
      <c r="AD152" s="193"/>
      <c r="AE152" s="193"/>
      <c r="AF152" s="231"/>
    </row>
    <row r="153" spans="1:32" s="232" customFormat="1">
      <c r="A153" s="48" t="s">
        <v>583</v>
      </c>
      <c r="B153" s="210" t="s">
        <v>273</v>
      </c>
      <c r="C153" s="193">
        <f t="shared" si="18"/>
        <v>937532</v>
      </c>
      <c r="D153" s="193">
        <f t="shared" si="17"/>
        <v>937532</v>
      </c>
      <c r="E153" s="193"/>
      <c r="F153" s="193"/>
      <c r="G153" s="193"/>
      <c r="H153" s="193">
        <v>576092</v>
      </c>
      <c r="I153" s="193">
        <v>361440</v>
      </c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212"/>
      <c r="AD153" s="193"/>
      <c r="AE153" s="193"/>
      <c r="AF153" s="231"/>
    </row>
    <row r="154" spans="1:32" s="232" customFormat="1">
      <c r="A154" s="48" t="s">
        <v>1031</v>
      </c>
      <c r="B154" s="210" t="s">
        <v>274</v>
      </c>
      <c r="C154" s="193">
        <f t="shared" si="18"/>
        <v>3232662</v>
      </c>
      <c r="D154" s="193">
        <f t="shared" si="17"/>
        <v>401600</v>
      </c>
      <c r="E154" s="193"/>
      <c r="F154" s="193"/>
      <c r="G154" s="193"/>
      <c r="H154" s="193"/>
      <c r="I154" s="193">
        <v>401600</v>
      </c>
      <c r="J154" s="193"/>
      <c r="K154" s="193"/>
      <c r="L154" s="193"/>
      <c r="M154" s="193">
        <v>868</v>
      </c>
      <c r="N154" s="193">
        <v>1386563</v>
      </c>
      <c r="O154" s="193"/>
      <c r="P154" s="193"/>
      <c r="Q154" s="193">
        <v>1743</v>
      </c>
      <c r="R154" s="193">
        <v>1444499</v>
      </c>
      <c r="S154" s="193"/>
      <c r="T154" s="193"/>
      <c r="U154" s="193">
        <v>1</v>
      </c>
      <c r="V154" s="193"/>
      <c r="W154" s="193"/>
      <c r="X154" s="193"/>
      <c r="Y154" s="193"/>
      <c r="Z154" s="193"/>
      <c r="AA154" s="193"/>
      <c r="AB154" s="193"/>
      <c r="AC154" s="212"/>
      <c r="AD154" s="193"/>
      <c r="AE154" s="193"/>
      <c r="AF154" s="231"/>
    </row>
    <row r="155" spans="1:32" s="232" customFormat="1">
      <c r="A155" s="48" t="s">
        <v>584</v>
      </c>
      <c r="B155" s="210" t="s">
        <v>275</v>
      </c>
      <c r="C155" s="193">
        <f t="shared" si="18"/>
        <v>6232542</v>
      </c>
      <c r="D155" s="193">
        <f t="shared" si="17"/>
        <v>799117</v>
      </c>
      <c r="E155" s="193"/>
      <c r="F155" s="193"/>
      <c r="G155" s="193"/>
      <c r="H155" s="193"/>
      <c r="I155" s="193">
        <v>799117</v>
      </c>
      <c r="J155" s="193"/>
      <c r="K155" s="193"/>
      <c r="L155" s="193"/>
      <c r="M155" s="193">
        <v>1803</v>
      </c>
      <c r="N155" s="193">
        <v>2664535</v>
      </c>
      <c r="O155" s="193"/>
      <c r="P155" s="193"/>
      <c r="Q155" s="193">
        <v>2968</v>
      </c>
      <c r="R155" s="193">
        <v>2768890</v>
      </c>
      <c r="S155" s="193"/>
      <c r="T155" s="193"/>
      <c r="U155" s="193">
        <v>1</v>
      </c>
      <c r="V155" s="193"/>
      <c r="W155" s="193"/>
      <c r="X155" s="193"/>
      <c r="Y155" s="193"/>
      <c r="Z155" s="193"/>
      <c r="AA155" s="193"/>
      <c r="AB155" s="193"/>
      <c r="AC155" s="212"/>
      <c r="AD155" s="193"/>
      <c r="AE155" s="193"/>
      <c r="AF155" s="231"/>
    </row>
    <row r="156" spans="1:32" s="232" customFormat="1">
      <c r="A156" s="48" t="s">
        <v>585</v>
      </c>
      <c r="B156" s="210" t="s">
        <v>276</v>
      </c>
      <c r="C156" s="193">
        <f t="shared" si="18"/>
        <v>1861501</v>
      </c>
      <c r="D156" s="193"/>
      <c r="E156" s="193"/>
      <c r="F156" s="193"/>
      <c r="G156" s="193"/>
      <c r="H156" s="193"/>
      <c r="I156" s="193"/>
      <c r="J156" s="193"/>
      <c r="K156" s="193"/>
      <c r="L156" s="193"/>
      <c r="M156" s="193">
        <v>1619</v>
      </c>
      <c r="N156" s="193">
        <v>1861501</v>
      </c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212"/>
      <c r="AD156" s="193"/>
      <c r="AE156" s="193"/>
      <c r="AF156" s="231"/>
    </row>
    <row r="157" spans="1:32" s="232" customFormat="1">
      <c r="A157" s="48" t="s">
        <v>586</v>
      </c>
      <c r="B157" s="210" t="s">
        <v>277</v>
      </c>
      <c r="C157" s="193">
        <f t="shared" si="18"/>
        <v>1289700</v>
      </c>
      <c r="D157" s="193">
        <f t="shared" si="17"/>
        <v>294600</v>
      </c>
      <c r="E157" s="193"/>
      <c r="F157" s="193">
        <v>170520</v>
      </c>
      <c r="G157" s="193">
        <v>124080</v>
      </c>
      <c r="H157" s="193"/>
      <c r="I157" s="193"/>
      <c r="J157" s="193"/>
      <c r="K157" s="193"/>
      <c r="L157" s="193"/>
      <c r="M157" s="193">
        <v>642</v>
      </c>
      <c r="N157" s="193">
        <v>995100</v>
      </c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212"/>
      <c r="AD157" s="193"/>
      <c r="AE157" s="193"/>
      <c r="AF157" s="231"/>
    </row>
    <row r="158" spans="1:32" s="232" customFormat="1">
      <c r="A158" s="48" t="s">
        <v>587</v>
      </c>
      <c r="B158" s="210" t="s">
        <v>278</v>
      </c>
      <c r="C158" s="193">
        <f t="shared" si="18"/>
        <v>2673900</v>
      </c>
      <c r="D158" s="193"/>
      <c r="E158" s="193"/>
      <c r="F158" s="193"/>
      <c r="G158" s="193"/>
      <c r="H158" s="193"/>
      <c r="I158" s="193"/>
      <c r="J158" s="193"/>
      <c r="K158" s="193"/>
      <c r="L158" s="193"/>
      <c r="M158" s="193">
        <v>826</v>
      </c>
      <c r="N158" s="193">
        <v>1280300</v>
      </c>
      <c r="O158" s="193"/>
      <c r="P158" s="193"/>
      <c r="Q158" s="193">
        <v>1340</v>
      </c>
      <c r="R158" s="193">
        <v>1393600</v>
      </c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212"/>
      <c r="AD158" s="193"/>
      <c r="AE158" s="193"/>
      <c r="AF158" s="231"/>
    </row>
    <row r="159" spans="1:32" s="232" customFormat="1">
      <c r="A159" s="48" t="s">
        <v>588</v>
      </c>
      <c r="B159" s="210" t="s">
        <v>279</v>
      </c>
      <c r="C159" s="193">
        <f t="shared" si="18"/>
        <v>460414</v>
      </c>
      <c r="D159" s="193">
        <f t="shared" si="17"/>
        <v>460414</v>
      </c>
      <c r="E159" s="193"/>
      <c r="F159" s="324">
        <v>241557</v>
      </c>
      <c r="G159" s="324">
        <v>218857</v>
      </c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212"/>
      <c r="AD159" s="193"/>
      <c r="AE159" s="193"/>
      <c r="AF159" s="231"/>
    </row>
    <row r="160" spans="1:32" s="232" customFormat="1">
      <c r="A160" s="48" t="s">
        <v>589</v>
      </c>
      <c r="B160" s="210" t="s">
        <v>280</v>
      </c>
      <c r="C160" s="193">
        <f t="shared" si="18"/>
        <v>942805</v>
      </c>
      <c r="D160" s="193">
        <f t="shared" si="17"/>
        <v>942805</v>
      </c>
      <c r="E160" s="193"/>
      <c r="F160" s="193"/>
      <c r="G160" s="193"/>
      <c r="H160" s="193">
        <v>942805</v>
      </c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212"/>
      <c r="AD160" s="193"/>
      <c r="AE160" s="193"/>
      <c r="AF160" s="231"/>
    </row>
    <row r="161" spans="1:32" s="232" customFormat="1">
      <c r="A161" s="48" t="s">
        <v>590</v>
      </c>
      <c r="B161" s="214" t="s">
        <v>281</v>
      </c>
      <c r="C161" s="193">
        <f t="shared" si="18"/>
        <v>1144687</v>
      </c>
      <c r="D161" s="215">
        <f t="shared" si="17"/>
        <v>1144687</v>
      </c>
      <c r="E161" s="215"/>
      <c r="F161" s="215">
        <v>158048</v>
      </c>
      <c r="G161" s="215">
        <v>167363</v>
      </c>
      <c r="H161" s="215">
        <v>539910</v>
      </c>
      <c r="I161" s="215">
        <v>279366</v>
      </c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7"/>
      <c r="AD161" s="215"/>
      <c r="AE161" s="215"/>
      <c r="AF161" s="231"/>
    </row>
    <row r="162" spans="1:32" s="232" customFormat="1">
      <c r="A162" s="779" t="s">
        <v>79</v>
      </c>
      <c r="B162" s="779"/>
      <c r="C162" s="218">
        <f>SUM(C148:C161)</f>
        <v>25175986</v>
      </c>
      <c r="D162" s="218">
        <f t="shared" ref="D162:U162" si="19">SUM(D148:D161)</f>
        <v>7549548</v>
      </c>
      <c r="E162" s="218">
        <f t="shared" si="19"/>
        <v>228628</v>
      </c>
      <c r="F162" s="218">
        <f t="shared" si="19"/>
        <v>570125</v>
      </c>
      <c r="G162" s="218">
        <f t="shared" si="19"/>
        <v>510300</v>
      </c>
      <c r="H162" s="218">
        <f t="shared" si="19"/>
        <v>4398972</v>
      </c>
      <c r="I162" s="218">
        <f t="shared" si="19"/>
        <v>1841523</v>
      </c>
      <c r="J162" s="218"/>
      <c r="K162" s="218"/>
      <c r="L162" s="218"/>
      <c r="M162" s="218">
        <f t="shared" si="19"/>
        <v>7681</v>
      </c>
      <c r="N162" s="218">
        <f t="shared" si="19"/>
        <v>11168649</v>
      </c>
      <c r="O162" s="218"/>
      <c r="P162" s="218"/>
      <c r="Q162" s="218">
        <f t="shared" si="19"/>
        <v>6771</v>
      </c>
      <c r="R162" s="218">
        <f t="shared" si="19"/>
        <v>6355789</v>
      </c>
      <c r="S162" s="218">
        <f t="shared" si="19"/>
        <v>120</v>
      </c>
      <c r="T162" s="218">
        <f t="shared" si="19"/>
        <v>102000</v>
      </c>
      <c r="U162" s="218">
        <f t="shared" si="19"/>
        <v>2</v>
      </c>
      <c r="V162" s="218"/>
      <c r="W162" s="218"/>
      <c r="X162" s="218"/>
      <c r="Y162" s="218"/>
      <c r="Z162" s="218"/>
      <c r="AA162" s="218"/>
      <c r="AB162" s="218"/>
      <c r="AC162" s="219"/>
      <c r="AD162" s="218"/>
      <c r="AE162" s="218"/>
      <c r="AF162" s="231"/>
    </row>
    <row r="163" spans="1:32" s="73" customFormat="1">
      <c r="A163" s="173" t="s">
        <v>36</v>
      </c>
      <c r="B163" s="169"/>
      <c r="C163" s="170"/>
      <c r="D163" s="170"/>
      <c r="E163" s="170"/>
      <c r="F163" s="170"/>
      <c r="G163" s="170"/>
      <c r="H163" s="170"/>
      <c r="I163" s="170"/>
      <c r="J163" s="170"/>
      <c r="K163" s="169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65"/>
      <c r="AD163" s="170"/>
      <c r="AE163" s="171"/>
      <c r="AF163" s="187"/>
    </row>
    <row r="164" spans="1:32">
      <c r="A164" s="48" t="s">
        <v>591</v>
      </c>
      <c r="B164" s="137" t="s">
        <v>282</v>
      </c>
      <c r="C164" s="191">
        <f t="shared" ref="C164:C173" si="20">D164+L164+N164+P164+R164+T164+V164+AC164</f>
        <v>937275</v>
      </c>
      <c r="D164" s="194">
        <v>188068</v>
      </c>
      <c r="E164" s="138"/>
      <c r="F164" s="138"/>
      <c r="G164" s="339">
        <v>142151</v>
      </c>
      <c r="H164" s="138"/>
      <c r="I164" s="138"/>
      <c r="J164" s="138"/>
      <c r="K164" s="87"/>
      <c r="L164" s="87"/>
      <c r="M164" s="139">
        <v>423</v>
      </c>
      <c r="N164" s="195">
        <v>676173</v>
      </c>
      <c r="O164" s="139"/>
      <c r="P164" s="139"/>
      <c r="Q164" s="139"/>
      <c r="R164" s="139"/>
      <c r="S164" s="139">
        <v>53</v>
      </c>
      <c r="T164" s="195">
        <v>73034</v>
      </c>
      <c r="U164" s="87"/>
      <c r="V164" s="87"/>
      <c r="W164" s="87"/>
      <c r="X164" s="87"/>
      <c r="Y164" s="87"/>
      <c r="Z164" s="87"/>
      <c r="AA164" s="87"/>
      <c r="AB164" s="87"/>
      <c r="AC164" s="86"/>
      <c r="AD164" s="87"/>
      <c r="AE164" s="87"/>
      <c r="AF164" s="186"/>
    </row>
    <row r="165" spans="1:32">
      <c r="A165" s="48" t="s">
        <v>592</v>
      </c>
      <c r="B165" s="59" t="s">
        <v>283</v>
      </c>
      <c r="C165" s="49">
        <f t="shared" si="20"/>
        <v>1109571</v>
      </c>
      <c r="D165" s="49">
        <f t="shared" si="17"/>
        <v>252382</v>
      </c>
      <c r="E165" s="63">
        <v>163487</v>
      </c>
      <c r="F165" s="63"/>
      <c r="G165" s="340">
        <v>88895</v>
      </c>
      <c r="H165" s="63"/>
      <c r="I165" s="63"/>
      <c r="J165" s="63"/>
      <c r="K165" s="49"/>
      <c r="L165" s="49"/>
      <c r="M165" s="64">
        <v>477</v>
      </c>
      <c r="N165" s="64">
        <v>762492</v>
      </c>
      <c r="O165" s="64"/>
      <c r="P165" s="64"/>
      <c r="Q165" s="64"/>
      <c r="R165" s="64"/>
      <c r="S165" s="64">
        <v>67</v>
      </c>
      <c r="T165" s="64">
        <v>94697</v>
      </c>
      <c r="U165" s="49"/>
      <c r="V165" s="49"/>
      <c r="W165" s="49"/>
      <c r="X165" s="49"/>
      <c r="Y165" s="49"/>
      <c r="Z165" s="49"/>
      <c r="AA165" s="49"/>
      <c r="AB165" s="49"/>
      <c r="AC165" s="56"/>
      <c r="AD165" s="49"/>
      <c r="AE165" s="49"/>
      <c r="AF165" s="186"/>
    </row>
    <row r="166" spans="1:32">
      <c r="A166" s="48" t="s">
        <v>593</v>
      </c>
      <c r="B166" s="59" t="s">
        <v>284</v>
      </c>
      <c r="C166" s="49">
        <f t="shared" si="20"/>
        <v>1755288</v>
      </c>
      <c r="D166" s="49">
        <f t="shared" si="17"/>
        <v>773081</v>
      </c>
      <c r="E166" s="63">
        <v>156736</v>
      </c>
      <c r="F166" s="63"/>
      <c r="G166" s="340">
        <v>150837</v>
      </c>
      <c r="H166" s="63"/>
      <c r="I166" s="340">
        <v>465508</v>
      </c>
      <c r="J166" s="63"/>
      <c r="K166" s="49"/>
      <c r="L166" s="49"/>
      <c r="M166" s="64">
        <v>555</v>
      </c>
      <c r="N166" s="64">
        <v>887176</v>
      </c>
      <c r="O166" s="64"/>
      <c r="P166" s="64"/>
      <c r="Q166" s="64"/>
      <c r="R166" s="64"/>
      <c r="S166" s="64">
        <v>106.7</v>
      </c>
      <c r="T166" s="64">
        <v>95031</v>
      </c>
      <c r="U166" s="49"/>
      <c r="V166" s="49"/>
      <c r="W166" s="49"/>
      <c r="X166" s="49"/>
      <c r="Y166" s="49"/>
      <c r="Z166" s="49"/>
      <c r="AA166" s="49"/>
      <c r="AB166" s="49"/>
      <c r="AC166" s="56"/>
      <c r="AD166" s="49"/>
      <c r="AE166" s="49"/>
      <c r="AF166" s="186"/>
    </row>
    <row r="167" spans="1:32">
      <c r="A167" s="48" t="s">
        <v>594</v>
      </c>
      <c r="B167" s="59" t="s">
        <v>285</v>
      </c>
      <c r="C167" s="49">
        <f t="shared" si="20"/>
        <v>1784777</v>
      </c>
      <c r="D167" s="49">
        <f t="shared" si="17"/>
        <v>438057</v>
      </c>
      <c r="E167" s="63">
        <v>180802</v>
      </c>
      <c r="F167" s="63"/>
      <c r="G167" s="340">
        <v>28835</v>
      </c>
      <c r="H167" s="63"/>
      <c r="I167" s="340">
        <v>228420</v>
      </c>
      <c r="J167" s="63"/>
      <c r="K167" s="49"/>
      <c r="L167" s="49"/>
      <c r="M167" s="64"/>
      <c r="N167" s="64"/>
      <c r="O167" s="64"/>
      <c r="P167" s="64"/>
      <c r="Q167" s="280">
        <v>1223</v>
      </c>
      <c r="R167" s="280">
        <v>1271920</v>
      </c>
      <c r="S167" s="280">
        <v>88</v>
      </c>
      <c r="T167" s="280">
        <v>74800</v>
      </c>
      <c r="U167" s="49"/>
      <c r="V167" s="49"/>
      <c r="W167" s="49"/>
      <c r="X167" s="49"/>
      <c r="Y167" s="49"/>
      <c r="Z167" s="49"/>
      <c r="AA167" s="49"/>
      <c r="AB167" s="49"/>
      <c r="AC167" s="56"/>
      <c r="AD167" s="49"/>
      <c r="AE167" s="49"/>
      <c r="AF167" s="186"/>
    </row>
    <row r="168" spans="1:32">
      <c r="A168" s="48" t="s">
        <v>595</v>
      </c>
      <c r="B168" s="59" t="s">
        <v>286</v>
      </c>
      <c r="C168" s="49">
        <f t="shared" si="20"/>
        <v>1718265</v>
      </c>
      <c r="D168" s="49">
        <f t="shared" si="17"/>
        <v>342953</v>
      </c>
      <c r="E168" s="63">
        <v>180802</v>
      </c>
      <c r="F168" s="63"/>
      <c r="G168" s="340">
        <v>11936</v>
      </c>
      <c r="H168" s="63"/>
      <c r="I168" s="340">
        <v>150215</v>
      </c>
      <c r="J168" s="63"/>
      <c r="K168" s="49"/>
      <c r="L168" s="49"/>
      <c r="M168" s="64"/>
      <c r="N168" s="64"/>
      <c r="O168" s="64"/>
      <c r="P168" s="64"/>
      <c r="Q168" s="64">
        <v>1223</v>
      </c>
      <c r="R168" s="64">
        <v>1271920</v>
      </c>
      <c r="S168" s="64">
        <v>84</v>
      </c>
      <c r="T168" s="64">
        <v>103392</v>
      </c>
      <c r="U168" s="49"/>
      <c r="V168" s="49"/>
      <c r="W168" s="49"/>
      <c r="X168" s="49"/>
      <c r="Y168" s="49"/>
      <c r="Z168" s="49"/>
      <c r="AA168" s="49"/>
      <c r="AB168" s="49"/>
      <c r="AC168" s="56"/>
      <c r="AD168" s="49"/>
      <c r="AE168" s="49"/>
      <c r="AF168" s="186"/>
    </row>
    <row r="169" spans="1:32">
      <c r="A169" s="48" t="s">
        <v>596</v>
      </c>
      <c r="B169" s="59" t="s">
        <v>287</v>
      </c>
      <c r="C169" s="49">
        <f t="shared" si="20"/>
        <v>1667762</v>
      </c>
      <c r="D169" s="49"/>
      <c r="E169" s="63"/>
      <c r="F169" s="63"/>
      <c r="G169" s="63"/>
      <c r="H169" s="63"/>
      <c r="I169" s="63"/>
      <c r="J169" s="63"/>
      <c r="K169" s="49"/>
      <c r="L169" s="49"/>
      <c r="M169" s="64">
        <v>315.8</v>
      </c>
      <c r="N169" s="64">
        <v>504811</v>
      </c>
      <c r="O169" s="64"/>
      <c r="P169" s="64"/>
      <c r="Q169" s="64">
        <v>402</v>
      </c>
      <c r="R169" s="64">
        <v>1106936</v>
      </c>
      <c r="S169" s="64">
        <v>63.9</v>
      </c>
      <c r="T169" s="64">
        <v>56015</v>
      </c>
      <c r="U169" s="49"/>
      <c r="V169" s="49"/>
      <c r="W169" s="49"/>
      <c r="X169" s="49"/>
      <c r="Y169" s="49"/>
      <c r="Z169" s="49"/>
      <c r="AA169" s="49"/>
      <c r="AB169" s="49"/>
      <c r="AC169" s="56"/>
      <c r="AD169" s="49"/>
      <c r="AE169" s="49"/>
      <c r="AF169" s="186"/>
    </row>
    <row r="170" spans="1:32">
      <c r="A170" s="48" t="s">
        <v>597</v>
      </c>
      <c r="B170" s="59" t="s">
        <v>288</v>
      </c>
      <c r="C170" s="49">
        <f t="shared" si="20"/>
        <v>1629387</v>
      </c>
      <c r="D170" s="49"/>
      <c r="E170" s="63"/>
      <c r="F170" s="63"/>
      <c r="G170" s="63"/>
      <c r="H170" s="63"/>
      <c r="I170" s="63"/>
      <c r="J170" s="63"/>
      <c r="K170" s="49"/>
      <c r="L170" s="49"/>
      <c r="M170" s="64">
        <v>685</v>
      </c>
      <c r="N170" s="64">
        <v>1094983</v>
      </c>
      <c r="O170" s="64"/>
      <c r="P170" s="64"/>
      <c r="Q170" s="64">
        <v>439</v>
      </c>
      <c r="R170" s="64">
        <v>470850</v>
      </c>
      <c r="S170" s="64">
        <v>72.5</v>
      </c>
      <c r="T170" s="64">
        <v>63554</v>
      </c>
      <c r="U170" s="49"/>
      <c r="V170" s="49"/>
      <c r="W170" s="49"/>
      <c r="X170" s="49"/>
      <c r="Y170" s="49"/>
      <c r="Z170" s="49"/>
      <c r="AA170" s="49"/>
      <c r="AB170" s="49"/>
      <c r="AC170" s="56"/>
      <c r="AD170" s="49"/>
      <c r="AE170" s="49"/>
      <c r="AF170" s="186"/>
    </row>
    <row r="171" spans="1:32">
      <c r="A171" s="48" t="s">
        <v>598</v>
      </c>
      <c r="B171" s="59" t="s">
        <v>289</v>
      </c>
      <c r="C171" s="49">
        <f t="shared" si="20"/>
        <v>391262</v>
      </c>
      <c r="D171" s="49">
        <f t="shared" si="17"/>
        <v>391262</v>
      </c>
      <c r="E171" s="63">
        <v>85922</v>
      </c>
      <c r="F171" s="63">
        <v>156822</v>
      </c>
      <c r="G171" s="63">
        <v>148518</v>
      </c>
      <c r="H171" s="63"/>
      <c r="I171" s="63"/>
      <c r="J171" s="63"/>
      <c r="K171" s="49"/>
      <c r="L171" s="49"/>
      <c r="M171" s="64"/>
      <c r="N171" s="64"/>
      <c r="O171" s="64"/>
      <c r="P171" s="64"/>
      <c r="Q171" s="64"/>
      <c r="R171" s="64"/>
      <c r="S171" s="64"/>
      <c r="T171" s="64"/>
      <c r="U171" s="49"/>
      <c r="V171" s="49"/>
      <c r="W171" s="49"/>
      <c r="X171" s="49"/>
      <c r="Y171" s="49"/>
      <c r="Z171" s="49"/>
      <c r="AA171" s="49"/>
      <c r="AB171" s="49"/>
      <c r="AC171" s="56"/>
      <c r="AD171" s="49"/>
      <c r="AE171" s="49"/>
      <c r="AF171" s="186"/>
    </row>
    <row r="172" spans="1:32">
      <c r="A172" s="48" t="s">
        <v>599</v>
      </c>
      <c r="B172" s="59" t="s">
        <v>290</v>
      </c>
      <c r="C172" s="49">
        <f t="shared" si="20"/>
        <v>391262</v>
      </c>
      <c r="D172" s="49">
        <f t="shared" si="17"/>
        <v>391262</v>
      </c>
      <c r="E172" s="63">
        <v>85922</v>
      </c>
      <c r="F172" s="63">
        <v>156822</v>
      </c>
      <c r="G172" s="63">
        <v>148518</v>
      </c>
      <c r="H172" s="63"/>
      <c r="I172" s="63"/>
      <c r="J172" s="63"/>
      <c r="K172" s="49"/>
      <c r="L172" s="49"/>
      <c r="M172" s="64"/>
      <c r="N172" s="64"/>
      <c r="O172" s="64"/>
      <c r="P172" s="64"/>
      <c r="Q172" s="64"/>
      <c r="R172" s="64"/>
      <c r="S172" s="64"/>
      <c r="T172" s="64"/>
      <c r="U172" s="49"/>
      <c r="V172" s="49"/>
      <c r="W172" s="49"/>
      <c r="X172" s="49"/>
      <c r="Y172" s="49"/>
      <c r="Z172" s="49"/>
      <c r="AA172" s="49"/>
      <c r="AB172" s="49"/>
      <c r="AC172" s="56"/>
      <c r="AD172" s="49"/>
      <c r="AE172" s="49"/>
      <c r="AF172" s="186"/>
    </row>
    <row r="173" spans="1:32">
      <c r="A173" s="48" t="s">
        <v>600</v>
      </c>
      <c r="B173" s="111" t="s">
        <v>291</v>
      </c>
      <c r="C173" s="49">
        <f t="shared" si="20"/>
        <v>2482126</v>
      </c>
      <c r="D173" s="98">
        <f t="shared" si="17"/>
        <v>602453</v>
      </c>
      <c r="E173" s="112">
        <v>96046</v>
      </c>
      <c r="F173" s="112">
        <v>156822</v>
      </c>
      <c r="G173" s="112"/>
      <c r="H173" s="112">
        <v>349585</v>
      </c>
      <c r="I173" s="112"/>
      <c r="J173" s="112"/>
      <c r="K173" s="98"/>
      <c r="L173" s="98"/>
      <c r="M173" s="113">
        <v>428</v>
      </c>
      <c r="N173" s="113">
        <v>684165</v>
      </c>
      <c r="O173" s="113"/>
      <c r="P173" s="113"/>
      <c r="Q173" s="113">
        <v>68</v>
      </c>
      <c r="R173" s="113">
        <v>1195508</v>
      </c>
      <c r="S173" s="113"/>
      <c r="T173" s="113"/>
      <c r="U173" s="98"/>
      <c r="V173" s="98"/>
      <c r="W173" s="98"/>
      <c r="X173" s="98"/>
      <c r="Y173" s="98"/>
      <c r="Z173" s="98"/>
      <c r="AA173" s="98"/>
      <c r="AB173" s="98"/>
      <c r="AC173" s="99"/>
      <c r="AD173" s="98"/>
      <c r="AE173" s="98"/>
      <c r="AF173" s="186"/>
    </row>
    <row r="174" spans="1:32" s="73" customFormat="1">
      <c r="A174" s="776" t="s">
        <v>80</v>
      </c>
      <c r="B174" s="776"/>
      <c r="C174" s="50">
        <f>SUM(C164:C173)</f>
        <v>13866975</v>
      </c>
      <c r="D174" s="50">
        <f t="shared" ref="D174:T174" si="21">SUM(D164:D173)</f>
        <v>3379518</v>
      </c>
      <c r="E174" s="50">
        <f t="shared" si="21"/>
        <v>949717</v>
      </c>
      <c r="F174" s="50">
        <f t="shared" si="21"/>
        <v>470466</v>
      </c>
      <c r="G174" s="50">
        <f t="shared" si="21"/>
        <v>719690</v>
      </c>
      <c r="H174" s="50">
        <f t="shared" si="21"/>
        <v>349585</v>
      </c>
      <c r="I174" s="50">
        <f t="shared" si="21"/>
        <v>844143</v>
      </c>
      <c r="J174" s="50"/>
      <c r="K174" s="50"/>
      <c r="L174" s="50"/>
      <c r="M174" s="50">
        <f t="shared" si="21"/>
        <v>2883.8</v>
      </c>
      <c r="N174" s="50">
        <f t="shared" si="21"/>
        <v>4609800</v>
      </c>
      <c r="O174" s="50"/>
      <c r="P174" s="50"/>
      <c r="Q174" s="50">
        <f t="shared" si="21"/>
        <v>3355</v>
      </c>
      <c r="R174" s="50">
        <f t="shared" si="21"/>
        <v>5317134</v>
      </c>
      <c r="S174" s="50">
        <f t="shared" si="21"/>
        <v>535.09999999999991</v>
      </c>
      <c r="T174" s="50">
        <f t="shared" si="21"/>
        <v>560523</v>
      </c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187"/>
    </row>
    <row r="175" spans="1:32" s="73" customFormat="1">
      <c r="A175" s="777" t="s">
        <v>37</v>
      </c>
      <c r="B175" s="778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65"/>
      <c r="AD175" s="170"/>
      <c r="AE175" s="171"/>
      <c r="AF175" s="187"/>
    </row>
    <row r="176" spans="1:32">
      <c r="A176" s="48" t="s">
        <v>601</v>
      </c>
      <c r="B176" s="137" t="s">
        <v>292</v>
      </c>
      <c r="C176" s="49">
        <f t="shared" ref="C176:C181" si="22">D176+L176+N176+P176+R176+T176+V176+AC176</f>
        <v>2407310</v>
      </c>
      <c r="D176" s="313">
        <f t="shared" si="17"/>
        <v>433427</v>
      </c>
      <c r="E176" s="314"/>
      <c r="F176" s="315">
        <v>64576</v>
      </c>
      <c r="G176" s="315">
        <v>70197</v>
      </c>
      <c r="H176" s="315">
        <v>298654</v>
      </c>
      <c r="I176" s="87"/>
      <c r="J176" s="87"/>
      <c r="K176" s="87"/>
      <c r="L176" s="87"/>
      <c r="M176" s="87">
        <v>871</v>
      </c>
      <c r="N176" s="315">
        <v>867614</v>
      </c>
      <c r="O176" s="87"/>
      <c r="P176" s="87"/>
      <c r="Q176" s="87">
        <v>1838</v>
      </c>
      <c r="R176" s="315">
        <v>1106269</v>
      </c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6"/>
      <c r="AD176" s="87"/>
      <c r="AE176" s="87"/>
      <c r="AF176" s="186"/>
    </row>
    <row r="177" spans="1:32">
      <c r="A177" s="48" t="s">
        <v>602</v>
      </c>
      <c r="B177" s="65" t="s">
        <v>293</v>
      </c>
      <c r="C177" s="49">
        <f t="shared" si="22"/>
        <v>1607357</v>
      </c>
      <c r="D177" s="49">
        <f t="shared" si="17"/>
        <v>40281</v>
      </c>
      <c r="E177" s="49"/>
      <c r="F177" s="49"/>
      <c r="G177" s="50">
        <v>40281</v>
      </c>
      <c r="H177" s="49"/>
      <c r="I177" s="49"/>
      <c r="J177" s="49"/>
      <c r="K177" s="49"/>
      <c r="L177" s="49"/>
      <c r="M177" s="49">
        <v>1146</v>
      </c>
      <c r="N177" s="50">
        <v>1488153</v>
      </c>
      <c r="O177" s="49"/>
      <c r="P177" s="49"/>
      <c r="Q177" s="49">
        <v>750</v>
      </c>
      <c r="R177" s="50">
        <v>78923</v>
      </c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56"/>
      <c r="AD177" s="49"/>
      <c r="AE177" s="49"/>
      <c r="AF177" s="186"/>
    </row>
    <row r="178" spans="1:32">
      <c r="A178" s="48" t="s">
        <v>603</v>
      </c>
      <c r="B178" s="59" t="s">
        <v>294</v>
      </c>
      <c r="C178" s="49">
        <f t="shared" si="22"/>
        <v>1548053</v>
      </c>
      <c r="D178" s="49">
        <f t="shared" si="17"/>
        <v>445741</v>
      </c>
      <c r="E178" s="49"/>
      <c r="F178" s="313">
        <v>86677</v>
      </c>
      <c r="G178" s="313">
        <v>86677</v>
      </c>
      <c r="H178" s="313">
        <v>272387</v>
      </c>
      <c r="I178" s="49"/>
      <c r="J178" s="49"/>
      <c r="K178" s="49"/>
      <c r="L178" s="49"/>
      <c r="M178" s="49">
        <v>498</v>
      </c>
      <c r="N178" s="313">
        <v>595633</v>
      </c>
      <c r="O178" s="49"/>
      <c r="P178" s="49"/>
      <c r="Q178" s="49">
        <v>503</v>
      </c>
      <c r="R178" s="313">
        <v>479256</v>
      </c>
      <c r="S178" s="49">
        <v>68</v>
      </c>
      <c r="T178" s="313">
        <v>27423</v>
      </c>
      <c r="U178" s="49"/>
      <c r="V178" s="49"/>
      <c r="W178" s="49"/>
      <c r="X178" s="49"/>
      <c r="Y178" s="49"/>
      <c r="Z178" s="49"/>
      <c r="AA178" s="49"/>
      <c r="AB178" s="49"/>
      <c r="AC178" s="56"/>
      <c r="AD178" s="49"/>
      <c r="AE178" s="49"/>
      <c r="AF178" s="186"/>
    </row>
    <row r="179" spans="1:32">
      <c r="A179" s="48" t="s">
        <v>604</v>
      </c>
      <c r="B179" s="59" t="s">
        <v>295</v>
      </c>
      <c r="C179" s="49">
        <f t="shared" si="22"/>
        <v>618256</v>
      </c>
      <c r="D179" s="49">
        <f t="shared" si="17"/>
        <v>464123</v>
      </c>
      <c r="E179" s="313">
        <v>464123</v>
      </c>
      <c r="F179" s="49"/>
      <c r="G179" s="49"/>
      <c r="H179" s="49"/>
      <c r="I179" s="49"/>
      <c r="J179" s="49"/>
      <c r="K179" s="49"/>
      <c r="L179" s="49"/>
      <c r="M179" s="49"/>
      <c r="N179" s="49"/>
      <c r="O179" s="49">
        <v>684.1</v>
      </c>
      <c r="P179" s="313">
        <v>112332</v>
      </c>
      <c r="Q179" s="49"/>
      <c r="R179" s="49"/>
      <c r="S179" s="49">
        <v>86.1</v>
      </c>
      <c r="T179" s="313">
        <v>41801</v>
      </c>
      <c r="U179" s="49"/>
      <c r="V179" s="49"/>
      <c r="W179" s="49"/>
      <c r="X179" s="49"/>
      <c r="Y179" s="49"/>
      <c r="Z179" s="49"/>
      <c r="AA179" s="49"/>
      <c r="AB179" s="49"/>
      <c r="AC179" s="56"/>
      <c r="AD179" s="49"/>
      <c r="AE179" s="49"/>
      <c r="AF179" s="186"/>
    </row>
    <row r="180" spans="1:32">
      <c r="A180" s="48" t="s">
        <v>605</v>
      </c>
      <c r="B180" s="65" t="s">
        <v>296</v>
      </c>
      <c r="C180" s="191">
        <f t="shared" si="22"/>
        <v>480689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>
        <v>326</v>
      </c>
      <c r="N180" s="292">
        <v>480689</v>
      </c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56"/>
      <c r="AD180" s="49"/>
      <c r="AE180" s="49"/>
      <c r="AF180" s="186"/>
    </row>
    <row r="181" spans="1:32">
      <c r="A181" s="48" t="s">
        <v>606</v>
      </c>
      <c r="B181" s="114" t="s">
        <v>297</v>
      </c>
      <c r="C181" s="49">
        <f t="shared" si="22"/>
        <v>469869</v>
      </c>
      <c r="D181" s="98"/>
      <c r="E181" s="98"/>
      <c r="F181" s="98"/>
      <c r="G181" s="98"/>
      <c r="H181" s="98"/>
      <c r="I181" s="98"/>
      <c r="J181" s="98"/>
      <c r="K181" s="98"/>
      <c r="L181" s="98"/>
      <c r="M181" s="98">
        <v>326</v>
      </c>
      <c r="N181" s="291">
        <v>469869</v>
      </c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9"/>
      <c r="AD181" s="98"/>
      <c r="AE181" s="98"/>
      <c r="AF181" s="186"/>
    </row>
    <row r="182" spans="1:32" s="73" customFormat="1">
      <c r="A182" s="762" t="s">
        <v>81</v>
      </c>
      <c r="B182" s="762"/>
      <c r="C182" s="50">
        <f>SUM(C176:C181)</f>
        <v>7131534</v>
      </c>
      <c r="D182" s="50">
        <f t="shared" ref="D182:T182" si="23">SUM(D176:D181)</f>
        <v>1383572</v>
      </c>
      <c r="E182" s="50">
        <f t="shared" si="23"/>
        <v>464123</v>
      </c>
      <c r="F182" s="50">
        <f t="shared" si="23"/>
        <v>151253</v>
      </c>
      <c r="G182" s="50">
        <f t="shared" si="23"/>
        <v>197155</v>
      </c>
      <c r="H182" s="50">
        <f t="shared" si="23"/>
        <v>571041</v>
      </c>
      <c r="I182" s="50"/>
      <c r="J182" s="50"/>
      <c r="K182" s="50"/>
      <c r="L182" s="50"/>
      <c r="M182" s="50">
        <f t="shared" si="23"/>
        <v>3167</v>
      </c>
      <c r="N182" s="50">
        <f t="shared" si="23"/>
        <v>3901958</v>
      </c>
      <c r="O182" s="50">
        <f t="shared" si="23"/>
        <v>684.1</v>
      </c>
      <c r="P182" s="50">
        <f t="shared" si="23"/>
        <v>112332</v>
      </c>
      <c r="Q182" s="50">
        <f t="shared" si="23"/>
        <v>3091</v>
      </c>
      <c r="R182" s="50">
        <f t="shared" si="23"/>
        <v>1664448</v>
      </c>
      <c r="S182" s="50">
        <f t="shared" si="23"/>
        <v>154.1</v>
      </c>
      <c r="T182" s="50">
        <f t="shared" si="23"/>
        <v>69224</v>
      </c>
      <c r="U182" s="50"/>
      <c r="V182" s="50"/>
      <c r="W182" s="50"/>
      <c r="X182" s="50"/>
      <c r="Y182" s="50"/>
      <c r="Z182" s="50"/>
      <c r="AA182" s="50"/>
      <c r="AB182" s="50"/>
      <c r="AC182" s="93"/>
      <c r="AD182" s="50"/>
      <c r="AE182" s="50"/>
      <c r="AF182" s="187"/>
    </row>
    <row r="183" spans="1:32" s="234" customFormat="1">
      <c r="A183" s="774" t="s">
        <v>38</v>
      </c>
      <c r="B183" s="775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01"/>
      <c r="AD183" s="237"/>
      <c r="AE183" s="238"/>
      <c r="AF183" s="233"/>
    </row>
    <row r="184" spans="1:32" s="232" customFormat="1">
      <c r="A184" s="48" t="s">
        <v>607</v>
      </c>
      <c r="B184" s="249" t="s">
        <v>299</v>
      </c>
      <c r="C184" s="193">
        <f t="shared" ref="C184:C185" si="24">D184+L184+N184+P184+R184+T184+V184+AC184</f>
        <v>3341989</v>
      </c>
      <c r="D184" s="207">
        <f t="shared" si="17"/>
        <v>3341989</v>
      </c>
      <c r="E184" s="207"/>
      <c r="F184" s="207">
        <v>884510</v>
      </c>
      <c r="G184" s="207">
        <v>869989</v>
      </c>
      <c r="H184" s="207">
        <v>1587490</v>
      </c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8"/>
      <c r="AD184" s="207"/>
      <c r="AE184" s="207"/>
      <c r="AF184" s="231"/>
    </row>
    <row r="185" spans="1:32" s="232" customFormat="1">
      <c r="A185" s="48" t="s">
        <v>608</v>
      </c>
      <c r="B185" s="250" t="s">
        <v>975</v>
      </c>
      <c r="C185" s="193">
        <f t="shared" si="24"/>
        <v>327228</v>
      </c>
      <c r="D185" s="215"/>
      <c r="E185" s="215"/>
      <c r="F185" s="215"/>
      <c r="G185" s="215"/>
      <c r="H185" s="215"/>
      <c r="I185" s="215"/>
      <c r="J185" s="215"/>
      <c r="K185" s="215"/>
      <c r="L185" s="215"/>
      <c r="M185" s="215">
        <v>303</v>
      </c>
      <c r="N185" s="216">
        <v>327228</v>
      </c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7"/>
      <c r="AD185" s="215"/>
      <c r="AE185" s="215"/>
      <c r="AF185" s="231"/>
    </row>
    <row r="186" spans="1:32" s="234" customFormat="1">
      <c r="A186" s="771" t="s">
        <v>83</v>
      </c>
      <c r="B186" s="771"/>
      <c r="C186" s="218">
        <f>SUM(C184:C185)</f>
        <v>3669217</v>
      </c>
      <c r="D186" s="218">
        <f t="shared" ref="D186:N186" si="25">SUM(D184:D185)</f>
        <v>3341989</v>
      </c>
      <c r="E186" s="218"/>
      <c r="F186" s="218">
        <f t="shared" si="25"/>
        <v>884510</v>
      </c>
      <c r="G186" s="218">
        <f t="shared" si="25"/>
        <v>869989</v>
      </c>
      <c r="H186" s="218">
        <f t="shared" si="25"/>
        <v>1587490</v>
      </c>
      <c r="I186" s="218"/>
      <c r="J186" s="218"/>
      <c r="K186" s="218"/>
      <c r="L186" s="218"/>
      <c r="M186" s="218">
        <f t="shared" si="25"/>
        <v>303</v>
      </c>
      <c r="N186" s="218">
        <f t="shared" si="25"/>
        <v>327228</v>
      </c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9"/>
      <c r="AD186" s="218"/>
      <c r="AE186" s="218"/>
      <c r="AF186" s="233"/>
    </row>
    <row r="187" spans="1:32" s="234" customFormat="1">
      <c r="A187" s="509" t="s">
        <v>39</v>
      </c>
      <c r="B187" s="251"/>
      <c r="C187" s="237"/>
      <c r="D187" s="237"/>
      <c r="E187" s="237"/>
      <c r="F187" s="237"/>
      <c r="G187" s="237"/>
      <c r="H187" s="237"/>
      <c r="I187" s="237"/>
      <c r="J187" s="237"/>
      <c r="K187" s="252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  <c r="AC187" s="201"/>
      <c r="AD187" s="237"/>
      <c r="AE187" s="238"/>
      <c r="AF187" s="233"/>
    </row>
    <row r="188" spans="1:32" s="232" customFormat="1">
      <c r="A188" s="48" t="s">
        <v>609</v>
      </c>
      <c r="B188" s="249" t="s">
        <v>300</v>
      </c>
      <c r="C188" s="193">
        <f t="shared" ref="C188:C192" si="26">D188+L188+N188+P188+R188+T188+V188+AC188</f>
        <v>1435229</v>
      </c>
      <c r="D188" s="207"/>
      <c r="E188" s="207"/>
      <c r="F188" s="207"/>
      <c r="G188" s="207"/>
      <c r="H188" s="207"/>
      <c r="I188" s="207"/>
      <c r="J188" s="207"/>
      <c r="K188" s="240"/>
      <c r="L188" s="207"/>
      <c r="M188" s="207">
        <v>630</v>
      </c>
      <c r="N188" s="316">
        <v>685264</v>
      </c>
      <c r="O188" s="207"/>
      <c r="P188" s="207"/>
      <c r="Q188" s="207">
        <v>928</v>
      </c>
      <c r="R188" s="316">
        <v>749965</v>
      </c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8"/>
      <c r="AD188" s="207"/>
      <c r="AE188" s="207"/>
      <c r="AF188" s="231"/>
    </row>
    <row r="189" spans="1:32" s="232" customFormat="1">
      <c r="A189" s="48" t="s">
        <v>1032</v>
      </c>
      <c r="B189" s="230" t="s">
        <v>301</v>
      </c>
      <c r="C189" s="193">
        <f t="shared" si="26"/>
        <v>1658272</v>
      </c>
      <c r="D189" s="193"/>
      <c r="E189" s="193"/>
      <c r="F189" s="193"/>
      <c r="G189" s="193"/>
      <c r="H189" s="193"/>
      <c r="I189" s="193"/>
      <c r="J189" s="193"/>
      <c r="K189" s="242"/>
      <c r="L189" s="193"/>
      <c r="M189" s="193">
        <v>1388.7</v>
      </c>
      <c r="N189" s="193">
        <v>1658272</v>
      </c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212"/>
      <c r="AD189" s="193"/>
      <c r="AE189" s="193"/>
      <c r="AF189" s="231"/>
    </row>
    <row r="190" spans="1:32" s="232" customFormat="1">
      <c r="A190" s="48" t="s">
        <v>1033</v>
      </c>
      <c r="B190" s="230" t="s">
        <v>302</v>
      </c>
      <c r="C190" s="193">
        <f t="shared" si="26"/>
        <v>1686852</v>
      </c>
      <c r="D190" s="193"/>
      <c r="E190" s="193"/>
      <c r="F190" s="193"/>
      <c r="G190" s="193"/>
      <c r="H190" s="193"/>
      <c r="I190" s="193"/>
      <c r="J190" s="193"/>
      <c r="K190" s="242"/>
      <c r="L190" s="193"/>
      <c r="M190" s="193">
        <v>1388.7</v>
      </c>
      <c r="N190" s="193">
        <v>1686852</v>
      </c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212"/>
      <c r="AD190" s="193"/>
      <c r="AE190" s="193"/>
      <c r="AF190" s="231"/>
    </row>
    <row r="191" spans="1:32" s="232" customFormat="1">
      <c r="A191" s="48" t="s">
        <v>610</v>
      </c>
      <c r="B191" s="230" t="s">
        <v>303</v>
      </c>
      <c r="C191" s="193">
        <f t="shared" si="26"/>
        <v>753631</v>
      </c>
      <c r="D191" s="193"/>
      <c r="E191" s="193"/>
      <c r="F191" s="193"/>
      <c r="G191" s="193"/>
      <c r="H191" s="193"/>
      <c r="I191" s="193"/>
      <c r="J191" s="193"/>
      <c r="K191" s="242"/>
      <c r="L191" s="193"/>
      <c r="M191" s="193">
        <v>692.1</v>
      </c>
      <c r="N191" s="193">
        <v>753631</v>
      </c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212"/>
      <c r="AD191" s="193"/>
      <c r="AE191" s="193"/>
      <c r="AF191" s="231"/>
    </row>
    <row r="192" spans="1:32" s="232" customFormat="1">
      <c r="A192" s="48" t="s">
        <v>611</v>
      </c>
      <c r="B192" s="250" t="s">
        <v>304</v>
      </c>
      <c r="C192" s="193">
        <f t="shared" si="26"/>
        <v>1800581</v>
      </c>
      <c r="D192" s="215"/>
      <c r="E192" s="215"/>
      <c r="F192" s="215"/>
      <c r="G192" s="215"/>
      <c r="H192" s="215"/>
      <c r="I192" s="215"/>
      <c r="J192" s="215"/>
      <c r="K192" s="244"/>
      <c r="L192" s="215"/>
      <c r="M192" s="215">
        <v>689.58</v>
      </c>
      <c r="N192" s="215">
        <v>766740</v>
      </c>
      <c r="O192" s="215"/>
      <c r="P192" s="215"/>
      <c r="Q192" s="215">
        <v>972.6</v>
      </c>
      <c r="R192" s="215">
        <v>1033841</v>
      </c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7"/>
      <c r="AD192" s="215"/>
      <c r="AE192" s="215"/>
      <c r="AF192" s="231"/>
    </row>
    <row r="193" spans="1:66" s="234" customFormat="1">
      <c r="A193" s="771" t="s">
        <v>84</v>
      </c>
      <c r="B193" s="771"/>
      <c r="C193" s="218">
        <f>SUM(C188:C192)</f>
        <v>7334565</v>
      </c>
      <c r="D193" s="218"/>
      <c r="E193" s="218"/>
      <c r="F193" s="218"/>
      <c r="G193" s="218"/>
      <c r="H193" s="218"/>
      <c r="I193" s="218"/>
      <c r="J193" s="218"/>
      <c r="K193" s="218"/>
      <c r="L193" s="218"/>
      <c r="M193" s="218">
        <f t="shared" ref="M193:R193" si="27">SUM(M188:M192)</f>
        <v>4789.08</v>
      </c>
      <c r="N193" s="218">
        <f t="shared" si="27"/>
        <v>5550759</v>
      </c>
      <c r="O193" s="218"/>
      <c r="P193" s="218"/>
      <c r="Q193" s="218">
        <f t="shared" si="27"/>
        <v>1900.6</v>
      </c>
      <c r="R193" s="218">
        <f t="shared" si="27"/>
        <v>1783806</v>
      </c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9"/>
      <c r="AD193" s="218"/>
      <c r="AE193" s="218"/>
      <c r="AF193" s="233"/>
    </row>
    <row r="194" spans="1:66" s="73" customFormat="1">
      <c r="A194" s="163" t="s">
        <v>40</v>
      </c>
      <c r="B194" s="172"/>
      <c r="C194" s="170"/>
      <c r="D194" s="170"/>
      <c r="E194" s="170"/>
      <c r="F194" s="170"/>
      <c r="G194" s="170"/>
      <c r="H194" s="170"/>
      <c r="I194" s="170"/>
      <c r="J194" s="170"/>
      <c r="K194" s="172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65"/>
      <c r="AD194" s="170"/>
      <c r="AE194" s="171"/>
      <c r="AF194" s="187"/>
    </row>
    <row r="195" spans="1:66">
      <c r="A195" s="48" t="s">
        <v>612</v>
      </c>
      <c r="B195" s="446" t="s">
        <v>478</v>
      </c>
      <c r="C195" s="191">
        <f t="shared" ref="C195" si="28">D195+L195+N195+P195+R195+T195+V195+AC195</f>
        <v>3257345</v>
      </c>
      <c r="D195" s="49"/>
      <c r="E195" s="49"/>
      <c r="F195" s="49"/>
      <c r="G195" s="49"/>
      <c r="H195" s="49"/>
      <c r="I195" s="278"/>
      <c r="J195" s="49"/>
      <c r="K195" s="49"/>
      <c r="L195" s="49"/>
      <c r="M195" s="49">
        <v>1023</v>
      </c>
      <c r="N195" s="49">
        <v>1284288</v>
      </c>
      <c r="O195" s="49"/>
      <c r="P195" s="49"/>
      <c r="Q195" s="49">
        <v>1152</v>
      </c>
      <c r="R195" s="49">
        <v>1854042</v>
      </c>
      <c r="S195" s="49">
        <v>76</v>
      </c>
      <c r="T195" s="191">
        <v>119015</v>
      </c>
      <c r="U195" s="49"/>
      <c r="V195" s="49"/>
      <c r="W195" s="49"/>
      <c r="X195" s="49"/>
      <c r="Y195" s="49"/>
      <c r="Z195" s="49"/>
      <c r="AA195" s="49"/>
      <c r="AB195" s="49"/>
      <c r="AC195" s="56"/>
      <c r="AD195" s="49"/>
      <c r="AE195" s="49"/>
      <c r="AF195" s="186"/>
      <c r="AJ195" s="3" t="s">
        <v>619</v>
      </c>
      <c r="AK195" s="3" t="s">
        <v>478</v>
      </c>
      <c r="AL195" s="344">
        <v>3154186</v>
      </c>
      <c r="AM195" s="344"/>
      <c r="AN195" s="344"/>
      <c r="AO195" s="344"/>
      <c r="AP195" s="344"/>
      <c r="AQ195" s="344"/>
      <c r="AR195" s="344"/>
      <c r="AS195" s="344"/>
      <c r="AT195" s="344"/>
      <c r="AU195" s="344"/>
      <c r="AV195" s="344">
        <v>1023</v>
      </c>
      <c r="AW195" s="344">
        <v>1240611</v>
      </c>
      <c r="AX195" s="344"/>
      <c r="AY195" s="344"/>
      <c r="AZ195" s="344">
        <v>1152</v>
      </c>
      <c r="BA195" s="344">
        <v>1779598</v>
      </c>
      <c r="BB195" s="344">
        <v>76</v>
      </c>
      <c r="BC195" s="344">
        <v>133977</v>
      </c>
      <c r="BD195" s="344"/>
      <c r="BE195" s="344"/>
      <c r="BF195" s="344"/>
      <c r="BG195" s="344"/>
      <c r="BH195" s="344"/>
      <c r="BI195" s="344"/>
      <c r="BJ195" s="344"/>
      <c r="BK195" s="344"/>
      <c r="BL195" s="344"/>
      <c r="BM195" s="344"/>
      <c r="BN195" s="344"/>
    </row>
    <row r="196" spans="1:66">
      <c r="A196" s="48" t="s">
        <v>613</v>
      </c>
      <c r="B196" s="446" t="s">
        <v>880</v>
      </c>
      <c r="C196" s="191">
        <f t="shared" ref="C196:C259" si="29">D196+L196+N196+P196+R196+T196+V196+AC196</f>
        <v>1476797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>
        <v>1651.1</v>
      </c>
      <c r="N196" s="191">
        <v>1476797</v>
      </c>
      <c r="O196" s="49"/>
      <c r="P196" s="49"/>
      <c r="Q196" s="49"/>
      <c r="R196" s="49"/>
      <c r="S196" s="49"/>
      <c r="T196" s="49"/>
      <c r="U196" s="49"/>
      <c r="V196" s="87"/>
      <c r="W196" s="49"/>
      <c r="X196" s="49"/>
      <c r="Y196" s="49"/>
      <c r="Z196" s="49"/>
      <c r="AA196" s="49"/>
      <c r="AB196" s="49"/>
      <c r="AC196" s="86"/>
      <c r="AD196" s="49"/>
      <c r="AE196" s="49"/>
      <c r="AF196" s="186"/>
      <c r="AJ196" s="3" t="s">
        <v>620</v>
      </c>
      <c r="AK196" s="3" t="s">
        <v>880</v>
      </c>
      <c r="AL196" s="344">
        <v>1419450</v>
      </c>
      <c r="AM196" s="344"/>
      <c r="AN196" s="344"/>
      <c r="AO196" s="344"/>
      <c r="AP196" s="344"/>
      <c r="AQ196" s="344"/>
      <c r="AR196" s="344"/>
      <c r="AS196" s="344"/>
      <c r="AT196" s="344"/>
      <c r="AU196" s="344"/>
      <c r="AV196" s="344">
        <v>1651.1</v>
      </c>
      <c r="AW196" s="344">
        <v>1419450</v>
      </c>
      <c r="AX196" s="344"/>
      <c r="AY196" s="344"/>
      <c r="AZ196" s="344"/>
      <c r="BA196" s="344"/>
      <c r="BB196" s="344"/>
      <c r="BC196" s="344"/>
      <c r="BD196" s="344"/>
      <c r="BE196" s="344"/>
      <c r="BF196" s="344"/>
      <c r="BG196" s="344"/>
      <c r="BH196" s="344"/>
      <c r="BI196" s="344"/>
      <c r="BJ196" s="344"/>
      <c r="BK196" s="344"/>
      <c r="BL196" s="344"/>
      <c r="BM196" s="344"/>
      <c r="BN196" s="344"/>
    </row>
    <row r="197" spans="1:66">
      <c r="A197" s="48" t="s">
        <v>614</v>
      </c>
      <c r="B197" s="446" t="s">
        <v>479</v>
      </c>
      <c r="C197" s="191">
        <f t="shared" si="29"/>
        <v>2697100</v>
      </c>
      <c r="D197" s="49">
        <f t="shared" ref="D197:D259" si="30">SUM(E197:J197)</f>
        <v>2697100</v>
      </c>
      <c r="E197" s="49">
        <v>2697100</v>
      </c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87"/>
      <c r="W197" s="49"/>
      <c r="X197" s="49"/>
      <c r="Y197" s="49"/>
      <c r="Z197" s="49"/>
      <c r="AA197" s="49"/>
      <c r="AB197" s="49"/>
      <c r="AC197" s="86"/>
      <c r="AD197" s="49"/>
      <c r="AE197" s="49"/>
      <c r="AF197" s="186"/>
      <c r="AJ197" s="3" t="s">
        <v>621</v>
      </c>
      <c r="AK197" s="3" t="s">
        <v>479</v>
      </c>
      <c r="AL197" s="344">
        <v>2697100</v>
      </c>
      <c r="AM197" s="344">
        <v>2697100</v>
      </c>
      <c r="AN197" s="344">
        <v>2697100</v>
      </c>
      <c r="AO197" s="344"/>
      <c r="AP197" s="344"/>
      <c r="AQ197" s="344"/>
      <c r="AR197" s="344"/>
      <c r="AS197" s="344"/>
      <c r="AT197" s="344"/>
      <c r="AU197" s="344"/>
      <c r="AV197" s="344"/>
      <c r="AW197" s="344"/>
      <c r="AX197" s="344"/>
      <c r="AY197" s="344"/>
      <c r="AZ197" s="344"/>
      <c r="BA197" s="344"/>
      <c r="BB197" s="344"/>
      <c r="BC197" s="344"/>
      <c r="BD197" s="344"/>
      <c r="BE197" s="344"/>
      <c r="BF197" s="344"/>
      <c r="BG197" s="344"/>
      <c r="BH197" s="344"/>
      <c r="BI197" s="344"/>
      <c r="BJ197" s="344"/>
      <c r="BK197" s="344"/>
      <c r="BL197" s="344"/>
      <c r="BM197" s="344"/>
      <c r="BN197" s="344"/>
    </row>
    <row r="198" spans="1:66">
      <c r="A198" s="48" t="s">
        <v>615</v>
      </c>
      <c r="B198" s="446" t="s">
        <v>881</v>
      </c>
      <c r="C198" s="191">
        <f t="shared" si="29"/>
        <v>320710</v>
      </c>
      <c r="D198" s="49">
        <f t="shared" si="30"/>
        <v>320710</v>
      </c>
      <c r="E198" s="49">
        <v>320710</v>
      </c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87"/>
      <c r="W198" s="49"/>
      <c r="X198" s="49"/>
      <c r="Y198" s="49"/>
      <c r="Z198" s="49"/>
      <c r="AA198" s="49"/>
      <c r="AB198" s="49"/>
      <c r="AC198" s="86"/>
      <c r="AD198" s="49"/>
      <c r="AE198" s="49"/>
      <c r="AF198" s="186"/>
      <c r="AJ198" s="3" t="s">
        <v>622</v>
      </c>
      <c r="AK198" s="3" t="s">
        <v>881</v>
      </c>
      <c r="AL198" s="344">
        <v>332253</v>
      </c>
      <c r="AM198" s="344">
        <v>332253</v>
      </c>
      <c r="AN198" s="344">
        <v>332253</v>
      </c>
      <c r="AO198" s="344"/>
      <c r="AP198" s="344"/>
      <c r="AQ198" s="344"/>
      <c r="AR198" s="344"/>
      <c r="AS198" s="344"/>
      <c r="AT198" s="344"/>
      <c r="AU198" s="344"/>
      <c r="AV198" s="344"/>
      <c r="AW198" s="344"/>
      <c r="AX198" s="344"/>
      <c r="AY198" s="344"/>
      <c r="AZ198" s="344"/>
      <c r="BA198" s="344"/>
      <c r="BB198" s="344"/>
      <c r="BC198" s="344"/>
      <c r="BD198" s="344"/>
      <c r="BE198" s="344"/>
      <c r="BF198" s="344"/>
      <c r="BG198" s="344"/>
      <c r="BH198" s="344"/>
      <c r="BI198" s="344"/>
      <c r="BJ198" s="344"/>
      <c r="BK198" s="344"/>
      <c r="BL198" s="344"/>
      <c r="BM198" s="344"/>
      <c r="BN198" s="344"/>
    </row>
    <row r="199" spans="1:66">
      <c r="A199" s="48" t="s">
        <v>616</v>
      </c>
      <c r="B199" s="511" t="s">
        <v>882</v>
      </c>
      <c r="C199" s="191">
        <f t="shared" si="29"/>
        <v>3163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87"/>
      <c r="W199" s="49"/>
      <c r="X199" s="49"/>
      <c r="Y199" s="49"/>
      <c r="Z199" s="49"/>
      <c r="AA199" s="49"/>
      <c r="AB199" s="49"/>
      <c r="AC199" s="304">
        <v>3163</v>
      </c>
      <c r="AD199" s="278">
        <v>3163</v>
      </c>
      <c r="AE199" s="49"/>
      <c r="AF199" s="186"/>
      <c r="AJ199" s="3" t="s">
        <v>623</v>
      </c>
      <c r="AK199" s="3" t="s">
        <v>882</v>
      </c>
      <c r="AL199" s="344">
        <v>8000</v>
      </c>
      <c r="AM199" s="344"/>
      <c r="AN199" s="344">
        <v>0</v>
      </c>
      <c r="AO199" s="344"/>
      <c r="AP199" s="344"/>
      <c r="AQ199" s="344"/>
      <c r="AR199" s="344"/>
      <c r="AS199" s="344"/>
      <c r="AT199" s="344"/>
      <c r="AU199" s="344"/>
      <c r="AV199" s="344"/>
      <c r="AW199" s="344"/>
      <c r="AX199" s="344"/>
      <c r="AY199" s="344"/>
      <c r="AZ199" s="344"/>
      <c r="BA199" s="344"/>
      <c r="BB199" s="344"/>
      <c r="BC199" s="344"/>
      <c r="BD199" s="344"/>
      <c r="BE199" s="344"/>
      <c r="BF199" s="344"/>
      <c r="BG199" s="344"/>
      <c r="BH199" s="344"/>
      <c r="BI199" s="344"/>
      <c r="BJ199" s="344"/>
      <c r="BK199" s="344"/>
      <c r="BL199" s="344">
        <v>4000</v>
      </c>
      <c r="BM199" s="344">
        <v>4000</v>
      </c>
      <c r="BN199" s="344"/>
    </row>
    <row r="200" spans="1:66">
      <c r="A200" s="48" t="s">
        <v>617</v>
      </c>
      <c r="B200" s="446" t="s">
        <v>883</v>
      </c>
      <c r="C200" s="191">
        <f t="shared" si="29"/>
        <v>183179</v>
      </c>
      <c r="D200" s="49">
        <f t="shared" si="30"/>
        <v>183179</v>
      </c>
      <c r="E200" s="49">
        <v>183179</v>
      </c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87"/>
      <c r="W200" s="49"/>
      <c r="X200" s="49"/>
      <c r="Y200" s="49"/>
      <c r="Z200" s="49"/>
      <c r="AA200" s="49"/>
      <c r="AB200" s="49"/>
      <c r="AC200" s="86"/>
      <c r="AD200" s="49"/>
      <c r="AE200" s="49"/>
      <c r="AF200" s="186"/>
      <c r="AJ200" s="3" t="s">
        <v>624</v>
      </c>
      <c r="AK200" s="3" t="s">
        <v>883</v>
      </c>
      <c r="AL200" s="344">
        <v>188815</v>
      </c>
      <c r="AM200" s="344">
        <v>188815</v>
      </c>
      <c r="AN200" s="344">
        <v>188815</v>
      </c>
      <c r="AO200" s="344"/>
      <c r="AP200" s="344"/>
      <c r="AQ200" s="344"/>
      <c r="AR200" s="344"/>
      <c r="AS200" s="344"/>
      <c r="AT200" s="344"/>
      <c r="AU200" s="344"/>
      <c r="AV200" s="344"/>
      <c r="AW200" s="344"/>
      <c r="AX200" s="344"/>
      <c r="AY200" s="344"/>
      <c r="AZ200" s="344"/>
      <c r="BA200" s="344"/>
      <c r="BB200" s="344"/>
      <c r="BC200" s="344"/>
      <c r="BD200" s="344"/>
      <c r="BE200" s="344"/>
      <c r="BF200" s="344"/>
      <c r="BG200" s="344"/>
      <c r="BH200" s="344"/>
      <c r="BI200" s="344"/>
      <c r="BJ200" s="344"/>
      <c r="BK200" s="344"/>
      <c r="BL200" s="344"/>
      <c r="BM200" s="344"/>
      <c r="BN200" s="344"/>
    </row>
    <row r="201" spans="1:66">
      <c r="A201" s="48" t="s">
        <v>618</v>
      </c>
      <c r="B201" s="446" t="s">
        <v>884</v>
      </c>
      <c r="C201" s="191">
        <f t="shared" si="29"/>
        <v>202754</v>
      </c>
      <c r="D201" s="49">
        <f t="shared" si="30"/>
        <v>202754</v>
      </c>
      <c r="E201" s="49">
        <v>202754</v>
      </c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87"/>
      <c r="W201" s="49"/>
      <c r="X201" s="49"/>
      <c r="Y201" s="49"/>
      <c r="Z201" s="49"/>
      <c r="AA201" s="49"/>
      <c r="AB201" s="49"/>
      <c r="AC201" s="86"/>
      <c r="AD201" s="49"/>
      <c r="AE201" s="49"/>
      <c r="AF201" s="186"/>
      <c r="AJ201" s="3" t="s">
        <v>625</v>
      </c>
      <c r="AK201" s="3" t="s">
        <v>884</v>
      </c>
      <c r="AL201" s="344">
        <v>214297</v>
      </c>
      <c r="AM201" s="344">
        <v>214297</v>
      </c>
      <c r="AN201" s="344">
        <v>214297</v>
      </c>
      <c r="AO201" s="344"/>
      <c r="AP201" s="344"/>
      <c r="AQ201" s="344"/>
      <c r="AR201" s="344"/>
      <c r="AS201" s="344"/>
      <c r="AT201" s="344"/>
      <c r="AU201" s="344"/>
      <c r="AV201" s="344"/>
      <c r="AW201" s="344"/>
      <c r="AX201" s="344"/>
      <c r="AY201" s="344"/>
      <c r="AZ201" s="344"/>
      <c r="BA201" s="344"/>
      <c r="BB201" s="344"/>
      <c r="BC201" s="344"/>
      <c r="BD201" s="344"/>
      <c r="BE201" s="344"/>
      <c r="BF201" s="344"/>
      <c r="BG201" s="344"/>
      <c r="BH201" s="344"/>
      <c r="BI201" s="344"/>
      <c r="BJ201" s="344"/>
      <c r="BK201" s="344"/>
      <c r="BL201" s="344"/>
      <c r="BM201" s="344"/>
      <c r="BN201" s="344"/>
    </row>
    <row r="202" spans="1:66">
      <c r="A202" s="48" t="s">
        <v>619</v>
      </c>
      <c r="B202" s="446" t="s">
        <v>305</v>
      </c>
      <c r="C202" s="191">
        <f t="shared" si="29"/>
        <v>2207993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>
        <v>1632</v>
      </c>
      <c r="N202" s="49">
        <v>2207993</v>
      </c>
      <c r="O202" s="49"/>
      <c r="P202" s="49"/>
      <c r="Q202" s="49"/>
      <c r="R202" s="49"/>
      <c r="S202" s="49"/>
      <c r="T202" s="49"/>
      <c r="U202" s="49"/>
      <c r="V202" s="87"/>
      <c r="W202" s="49"/>
      <c r="X202" s="49"/>
      <c r="Y202" s="49"/>
      <c r="Z202" s="49"/>
      <c r="AA202" s="49"/>
      <c r="AB202" s="49"/>
      <c r="AC202" s="86"/>
      <c r="AD202" s="49"/>
      <c r="AE202" s="49"/>
      <c r="AF202" s="186"/>
      <c r="AJ202" s="3" t="s">
        <v>626</v>
      </c>
      <c r="AK202" s="3" t="s">
        <v>305</v>
      </c>
      <c r="AL202" s="344">
        <v>1594050</v>
      </c>
      <c r="AM202" s="344"/>
      <c r="AN202" s="344"/>
      <c r="AO202" s="344"/>
      <c r="AP202" s="344"/>
      <c r="AQ202" s="344"/>
      <c r="AR202" s="344"/>
      <c r="AS202" s="344"/>
      <c r="AT202" s="344"/>
      <c r="AU202" s="344"/>
      <c r="AV202" s="344">
        <v>1632</v>
      </c>
      <c r="AW202" s="344">
        <v>1594050</v>
      </c>
      <c r="AX202" s="344"/>
      <c r="AY202" s="344"/>
      <c r="AZ202" s="344"/>
      <c r="BA202" s="344"/>
      <c r="BB202" s="344"/>
      <c r="BC202" s="344"/>
      <c r="BD202" s="344"/>
      <c r="BE202" s="344"/>
      <c r="BF202" s="344"/>
      <c r="BG202" s="344"/>
      <c r="BH202" s="344"/>
      <c r="BI202" s="344"/>
      <c r="BJ202" s="344"/>
      <c r="BK202" s="344"/>
      <c r="BL202" s="344"/>
      <c r="BM202" s="344"/>
      <c r="BN202" s="344"/>
    </row>
    <row r="203" spans="1:66">
      <c r="A203" s="48" t="s">
        <v>620</v>
      </c>
      <c r="B203" s="446" t="s">
        <v>1021</v>
      </c>
      <c r="C203" s="191">
        <f t="shared" si="29"/>
        <v>3918816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278">
        <v>3614</v>
      </c>
      <c r="N203" s="278">
        <v>3918816</v>
      </c>
      <c r="O203" s="49"/>
      <c r="P203" s="49"/>
      <c r="Q203" s="49"/>
      <c r="R203" s="49"/>
      <c r="S203" s="49"/>
      <c r="T203" s="49"/>
      <c r="U203" s="49"/>
      <c r="V203" s="87"/>
      <c r="W203" s="49"/>
      <c r="X203" s="49"/>
      <c r="Y203" s="49"/>
      <c r="Z203" s="49"/>
      <c r="AA203" s="49"/>
      <c r="AB203" s="49"/>
      <c r="AC203" s="86"/>
      <c r="AD203" s="49"/>
      <c r="AE203" s="49"/>
      <c r="AF203" s="186"/>
      <c r="AJ203" s="3" t="s">
        <v>627</v>
      </c>
      <c r="AK203" s="3" t="s">
        <v>480</v>
      </c>
      <c r="AL203" s="344">
        <v>2350601</v>
      </c>
      <c r="AM203" s="344">
        <v>2350601</v>
      </c>
      <c r="AN203" s="344">
        <v>2350601</v>
      </c>
      <c r="AO203" s="344"/>
      <c r="AP203" s="344"/>
      <c r="AQ203" s="344"/>
      <c r="AR203" s="344"/>
      <c r="AS203" s="344"/>
      <c r="AT203" s="344"/>
      <c r="AU203" s="344"/>
      <c r="AV203" s="344"/>
      <c r="AW203" s="344"/>
      <c r="AX203" s="344"/>
      <c r="AY203" s="344"/>
      <c r="AZ203" s="344"/>
      <c r="BA203" s="344"/>
      <c r="BB203" s="344"/>
      <c r="BC203" s="344"/>
      <c r="BD203" s="344"/>
      <c r="BE203" s="344"/>
      <c r="BF203" s="344"/>
      <c r="BG203" s="344"/>
      <c r="BH203" s="344"/>
      <c r="BI203" s="344"/>
      <c r="BJ203" s="344"/>
      <c r="BK203" s="344"/>
      <c r="BL203" s="344"/>
      <c r="BM203" s="344"/>
      <c r="BN203" s="344"/>
    </row>
    <row r="204" spans="1:66">
      <c r="A204" s="48" t="s">
        <v>621</v>
      </c>
      <c r="B204" s="446" t="s">
        <v>480</v>
      </c>
      <c r="C204" s="191">
        <f t="shared" si="29"/>
        <v>2368155</v>
      </c>
      <c r="D204" s="49">
        <f t="shared" si="30"/>
        <v>2368155</v>
      </c>
      <c r="E204" s="49">
        <v>2368155</v>
      </c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87"/>
      <c r="W204" s="49"/>
      <c r="X204" s="49"/>
      <c r="Y204" s="49"/>
      <c r="Z204" s="49"/>
      <c r="AA204" s="49"/>
      <c r="AB204" s="49"/>
      <c r="AC204" s="86"/>
      <c r="AD204" s="49"/>
      <c r="AE204" s="49"/>
      <c r="AF204" s="186"/>
      <c r="AJ204" s="3" t="s">
        <v>628</v>
      </c>
      <c r="AK204" s="3" t="s">
        <v>481</v>
      </c>
      <c r="AL204" s="344">
        <v>496265</v>
      </c>
      <c r="AM204" s="344">
        <v>496265</v>
      </c>
      <c r="AN204" s="344">
        <v>496265</v>
      </c>
      <c r="AO204" s="344"/>
      <c r="AP204" s="344"/>
      <c r="AQ204" s="344"/>
      <c r="AR204" s="344"/>
      <c r="AS204" s="344"/>
      <c r="AT204" s="344"/>
      <c r="AU204" s="344"/>
      <c r="AV204" s="344"/>
      <c r="AW204" s="344"/>
      <c r="AX204" s="344"/>
      <c r="AY204" s="344"/>
      <c r="AZ204" s="344"/>
      <c r="BA204" s="344"/>
      <c r="BB204" s="344"/>
      <c r="BC204" s="344"/>
      <c r="BD204" s="344"/>
      <c r="BE204" s="344"/>
      <c r="BF204" s="344"/>
      <c r="BG204" s="344"/>
      <c r="BH204" s="344"/>
      <c r="BI204" s="344"/>
      <c r="BJ204" s="344"/>
      <c r="BK204" s="344"/>
      <c r="BL204" s="344"/>
      <c r="BM204" s="344"/>
      <c r="BN204" s="344"/>
    </row>
    <row r="205" spans="1:66">
      <c r="A205" s="48" t="s">
        <v>622</v>
      </c>
      <c r="B205" s="446" t="s">
        <v>481</v>
      </c>
      <c r="C205" s="191">
        <f t="shared" si="29"/>
        <v>668321</v>
      </c>
      <c r="D205" s="49">
        <f t="shared" si="30"/>
        <v>668321</v>
      </c>
      <c r="E205" s="49">
        <v>668321</v>
      </c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87"/>
      <c r="W205" s="49"/>
      <c r="X205" s="49"/>
      <c r="Y205" s="49"/>
      <c r="Z205" s="49"/>
      <c r="AA205" s="49"/>
      <c r="AB205" s="49"/>
      <c r="AC205" s="86"/>
      <c r="AD205" s="49"/>
      <c r="AE205" s="49"/>
      <c r="AF205" s="186"/>
      <c r="AJ205" s="3" t="s">
        <v>629</v>
      </c>
      <c r="AK205" s="3" t="s">
        <v>482</v>
      </c>
      <c r="AL205" s="344">
        <v>2160000</v>
      </c>
      <c r="AM205" s="344">
        <v>2160000</v>
      </c>
      <c r="AN205" s="344"/>
      <c r="AO205" s="344"/>
      <c r="AP205" s="344"/>
      <c r="AQ205" s="344">
        <v>2160000</v>
      </c>
      <c r="AR205" s="344"/>
      <c r="AS205" s="344"/>
      <c r="AT205" s="344"/>
      <c r="AU205" s="344"/>
      <c r="AV205" s="344"/>
      <c r="AW205" s="344"/>
      <c r="AX205" s="344"/>
      <c r="AY205" s="344"/>
      <c r="AZ205" s="344"/>
      <c r="BA205" s="344"/>
      <c r="BB205" s="344"/>
      <c r="BC205" s="344"/>
      <c r="BD205" s="344"/>
      <c r="BE205" s="344"/>
      <c r="BF205" s="344"/>
      <c r="BG205" s="344"/>
      <c r="BH205" s="344"/>
      <c r="BI205" s="344"/>
      <c r="BJ205" s="344"/>
      <c r="BK205" s="344"/>
      <c r="BL205" s="344"/>
      <c r="BM205" s="344"/>
      <c r="BN205" s="344"/>
    </row>
    <row r="206" spans="1:66">
      <c r="A206" s="48" t="s">
        <v>623</v>
      </c>
      <c r="B206" s="446" t="s">
        <v>482</v>
      </c>
      <c r="C206" s="191">
        <f t="shared" si="29"/>
        <v>1915964</v>
      </c>
      <c r="D206" s="49">
        <f t="shared" si="30"/>
        <v>1915964</v>
      </c>
      <c r="E206" s="49"/>
      <c r="F206" s="49"/>
      <c r="G206" s="49"/>
      <c r="H206" s="49">
        <v>1915964</v>
      </c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87"/>
      <c r="W206" s="49"/>
      <c r="X206" s="49"/>
      <c r="Y206" s="49"/>
      <c r="Z206" s="49"/>
      <c r="AA206" s="49"/>
      <c r="AB206" s="49"/>
      <c r="AC206" s="86"/>
      <c r="AD206" s="49"/>
      <c r="AE206" s="49"/>
      <c r="AF206" s="186"/>
      <c r="AJ206" s="3" t="s">
        <v>630</v>
      </c>
      <c r="AK206" s="3" t="s">
        <v>483</v>
      </c>
      <c r="AL206" s="344">
        <v>2000000</v>
      </c>
      <c r="AM206" s="344">
        <v>2000000</v>
      </c>
      <c r="AN206" s="344"/>
      <c r="AO206" s="344">
        <v>1000000</v>
      </c>
      <c r="AP206" s="344">
        <v>1000000</v>
      </c>
      <c r="AQ206" s="344"/>
      <c r="AR206" s="344"/>
      <c r="AS206" s="344"/>
      <c r="AT206" s="344"/>
      <c r="AU206" s="344"/>
      <c r="AV206" s="344"/>
      <c r="AW206" s="344"/>
      <c r="AX206" s="344"/>
      <c r="AY206" s="344"/>
      <c r="AZ206" s="344"/>
      <c r="BA206" s="344"/>
      <c r="BB206" s="344"/>
      <c r="BC206" s="344"/>
      <c r="BD206" s="344"/>
      <c r="BE206" s="344"/>
      <c r="BF206" s="344"/>
      <c r="BG206" s="344"/>
      <c r="BH206" s="344"/>
      <c r="BI206" s="344"/>
      <c r="BJ206" s="344"/>
      <c r="BK206" s="344"/>
      <c r="BL206" s="344"/>
      <c r="BM206" s="344"/>
      <c r="BN206" s="344"/>
    </row>
    <row r="207" spans="1:66">
      <c r="A207" s="48" t="s">
        <v>624</v>
      </c>
      <c r="B207" s="446" t="s">
        <v>483</v>
      </c>
      <c r="C207" s="191">
        <f t="shared" si="29"/>
        <v>1548968</v>
      </c>
      <c r="D207" s="49">
        <f t="shared" si="30"/>
        <v>1548968</v>
      </c>
      <c r="E207" s="49"/>
      <c r="F207" s="49">
        <v>919469</v>
      </c>
      <c r="G207" s="49">
        <v>629499</v>
      </c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87"/>
      <c r="W207" s="49"/>
      <c r="X207" s="49"/>
      <c r="Y207" s="49"/>
      <c r="Z207" s="49"/>
      <c r="AA207" s="49"/>
      <c r="AB207" s="49"/>
      <c r="AC207" s="86"/>
      <c r="AD207" s="49"/>
      <c r="AE207" s="49"/>
      <c r="AF207" s="186"/>
      <c r="AJ207" s="3" t="s">
        <v>631</v>
      </c>
      <c r="AK207" s="3" t="s">
        <v>484</v>
      </c>
      <c r="AL207" s="344">
        <v>543255</v>
      </c>
      <c r="AM207" s="344"/>
      <c r="AN207" s="344"/>
      <c r="AO207" s="344"/>
      <c r="AP207" s="344"/>
      <c r="AQ207" s="344"/>
      <c r="AR207" s="344"/>
      <c r="AS207" s="344"/>
      <c r="AT207" s="344"/>
      <c r="AU207" s="344"/>
      <c r="AV207" s="344">
        <v>540</v>
      </c>
      <c r="AW207" s="344">
        <v>543255</v>
      </c>
      <c r="AX207" s="344"/>
      <c r="AY207" s="344"/>
      <c r="AZ207" s="344"/>
      <c r="BA207" s="344"/>
      <c r="BB207" s="344"/>
      <c r="BC207" s="344"/>
      <c r="BD207" s="344"/>
      <c r="BE207" s="344"/>
      <c r="BF207" s="344"/>
      <c r="BG207" s="344"/>
      <c r="BH207" s="344"/>
      <c r="BI207" s="344"/>
      <c r="BJ207" s="344"/>
      <c r="BK207" s="344"/>
      <c r="BL207" s="344"/>
      <c r="BM207" s="344"/>
      <c r="BN207" s="344"/>
    </row>
    <row r="208" spans="1:66">
      <c r="A208" s="48" t="s">
        <v>625</v>
      </c>
      <c r="B208" s="446" t="s">
        <v>484</v>
      </c>
      <c r="C208" s="191">
        <f t="shared" si="29"/>
        <v>541706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>
        <v>540</v>
      </c>
      <c r="N208" s="191">
        <v>541706</v>
      </c>
      <c r="O208" s="49"/>
      <c r="P208" s="49"/>
      <c r="Q208" s="49"/>
      <c r="R208" s="49"/>
      <c r="S208" s="49"/>
      <c r="T208" s="49"/>
      <c r="U208" s="49"/>
      <c r="V208" s="87"/>
      <c r="W208" s="49"/>
      <c r="X208" s="49"/>
      <c r="Y208" s="49"/>
      <c r="Z208" s="49"/>
      <c r="AA208" s="49"/>
      <c r="AB208" s="49"/>
      <c r="AC208" s="86"/>
      <c r="AD208" s="49"/>
      <c r="AE208" s="49"/>
      <c r="AF208" s="186"/>
      <c r="AJ208" s="3" t="s">
        <v>632</v>
      </c>
      <c r="AK208" s="3" t="s">
        <v>306</v>
      </c>
      <c r="AL208" s="344">
        <v>1508363</v>
      </c>
      <c r="AM208" s="344"/>
      <c r="AN208" s="344"/>
      <c r="AO208" s="344"/>
      <c r="AP208" s="344"/>
      <c r="AQ208" s="344"/>
      <c r="AR208" s="344"/>
      <c r="AS208" s="344"/>
      <c r="AT208" s="344"/>
      <c r="AU208" s="344"/>
      <c r="AV208" s="344"/>
      <c r="AW208" s="344"/>
      <c r="AX208" s="344"/>
      <c r="AY208" s="344"/>
      <c r="AZ208" s="344">
        <v>446</v>
      </c>
      <c r="BA208" s="344">
        <v>1508363</v>
      </c>
      <c r="BB208" s="344"/>
      <c r="BC208" s="344"/>
      <c r="BD208" s="344"/>
      <c r="BE208" s="344"/>
      <c r="BF208" s="344"/>
      <c r="BG208" s="344"/>
      <c r="BH208" s="344"/>
      <c r="BI208" s="344"/>
      <c r="BJ208" s="344"/>
      <c r="BK208" s="344"/>
      <c r="BL208" s="344"/>
      <c r="BM208" s="344"/>
      <c r="BN208" s="344"/>
    </row>
    <row r="209" spans="1:66">
      <c r="A209" s="48" t="s">
        <v>626</v>
      </c>
      <c r="B209" s="446" t="s">
        <v>306</v>
      </c>
      <c r="C209" s="191">
        <f t="shared" si="29"/>
        <v>1650408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>
        <v>446</v>
      </c>
      <c r="R209" s="49">
        <v>1650408</v>
      </c>
      <c r="S209" s="49"/>
      <c r="T209" s="49"/>
      <c r="U209" s="49"/>
      <c r="V209" s="87"/>
      <c r="W209" s="49"/>
      <c r="X209" s="49"/>
      <c r="Y209" s="49"/>
      <c r="Z209" s="49"/>
      <c r="AA209" s="49"/>
      <c r="AB209" s="49"/>
      <c r="AC209" s="86"/>
      <c r="AD209" s="49"/>
      <c r="AE209" s="49"/>
      <c r="AF209" s="186"/>
      <c r="AJ209" s="3" t="s">
        <v>633</v>
      </c>
      <c r="AK209" s="3" t="s">
        <v>885</v>
      </c>
      <c r="AL209" s="344">
        <v>579384</v>
      </c>
      <c r="AM209" s="344">
        <v>579384</v>
      </c>
      <c r="AN209" s="344"/>
      <c r="AO209" s="344">
        <v>355235</v>
      </c>
      <c r="AP209" s="344">
        <v>224149</v>
      </c>
      <c r="AQ209" s="344"/>
      <c r="AR209" s="344"/>
      <c r="AS209" s="344"/>
      <c r="AT209" s="344"/>
      <c r="AU209" s="344"/>
      <c r="AV209" s="344"/>
      <c r="AW209" s="344"/>
      <c r="AX209" s="344"/>
      <c r="AY209" s="344"/>
      <c r="AZ209" s="344"/>
      <c r="BA209" s="344"/>
      <c r="BB209" s="344"/>
      <c r="BC209" s="344"/>
      <c r="BD209" s="344"/>
      <c r="BE209" s="344"/>
      <c r="BF209" s="344"/>
      <c r="BG209" s="344"/>
      <c r="BH209" s="344"/>
      <c r="BI209" s="344"/>
      <c r="BJ209" s="344"/>
      <c r="BK209" s="344"/>
      <c r="BL209" s="344"/>
      <c r="BM209" s="344"/>
      <c r="BN209" s="344"/>
    </row>
    <row r="210" spans="1:66">
      <c r="A210" s="48" t="s">
        <v>627</v>
      </c>
      <c r="B210" s="446" t="s">
        <v>885</v>
      </c>
      <c r="C210" s="191">
        <f t="shared" si="29"/>
        <v>1258324</v>
      </c>
      <c r="D210" s="49">
        <f t="shared" si="30"/>
        <v>1258324</v>
      </c>
      <c r="E210" s="49"/>
      <c r="F210" s="49">
        <v>629162</v>
      </c>
      <c r="G210" s="49">
        <v>629162</v>
      </c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87"/>
      <c r="W210" s="49"/>
      <c r="X210" s="49"/>
      <c r="Y210" s="49"/>
      <c r="Z210" s="49"/>
      <c r="AA210" s="49"/>
      <c r="AB210" s="49"/>
      <c r="AC210" s="86"/>
      <c r="AD210" s="49"/>
      <c r="AE210" s="49"/>
      <c r="AF210" s="186"/>
      <c r="AJ210" s="3" t="s">
        <v>634</v>
      </c>
      <c r="AK210" s="3" t="s">
        <v>485</v>
      </c>
      <c r="AL210" s="344">
        <v>3100000</v>
      </c>
      <c r="AM210" s="344"/>
      <c r="AN210" s="344"/>
      <c r="AO210" s="344"/>
      <c r="AP210" s="344"/>
      <c r="AQ210" s="344"/>
      <c r="AR210" s="344"/>
      <c r="AS210" s="344"/>
      <c r="AT210" s="344"/>
      <c r="AU210" s="344"/>
      <c r="AV210" s="344">
        <v>1350.7</v>
      </c>
      <c r="AW210" s="344">
        <v>3100000</v>
      </c>
      <c r="AX210" s="344"/>
      <c r="AY210" s="344"/>
      <c r="AZ210" s="344"/>
      <c r="BA210" s="344"/>
      <c r="BB210" s="344"/>
      <c r="BC210" s="344"/>
      <c r="BD210" s="344"/>
      <c r="BE210" s="344"/>
      <c r="BF210" s="344"/>
      <c r="BG210" s="344"/>
      <c r="BH210" s="344"/>
      <c r="BI210" s="344"/>
      <c r="BJ210" s="344"/>
      <c r="BK210" s="344"/>
      <c r="BL210" s="344"/>
      <c r="BM210" s="344"/>
      <c r="BN210" s="344"/>
    </row>
    <row r="211" spans="1:66">
      <c r="A211" s="48" t="s">
        <v>628</v>
      </c>
      <c r="B211" s="446" t="s">
        <v>485</v>
      </c>
      <c r="C211" s="191">
        <f t="shared" si="29"/>
        <v>2190726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>
        <v>1350.7</v>
      </c>
      <c r="N211" s="49">
        <v>2190726</v>
      </c>
      <c r="O211" s="49"/>
      <c r="P211" s="49"/>
      <c r="Q211" s="49"/>
      <c r="R211" s="49"/>
      <c r="S211" s="49"/>
      <c r="T211" s="49"/>
      <c r="U211" s="49"/>
      <c r="V211" s="87"/>
      <c r="W211" s="49"/>
      <c r="X211" s="49"/>
      <c r="Y211" s="49"/>
      <c r="Z211" s="49"/>
      <c r="AA211" s="49"/>
      <c r="AB211" s="49"/>
      <c r="AC211" s="86"/>
      <c r="AD211" s="49"/>
      <c r="AE211" s="49"/>
      <c r="AF211" s="186"/>
      <c r="AJ211" s="3" t="s">
        <v>635</v>
      </c>
      <c r="AK211" s="3" t="s">
        <v>486</v>
      </c>
      <c r="AL211" s="344">
        <v>806059</v>
      </c>
      <c r="AM211" s="344"/>
      <c r="AN211" s="344"/>
      <c r="AO211" s="344"/>
      <c r="AP211" s="344"/>
      <c r="AQ211" s="344"/>
      <c r="AR211" s="344"/>
      <c r="AS211" s="344"/>
      <c r="AT211" s="344"/>
      <c r="AU211" s="344"/>
      <c r="AV211" s="344">
        <v>960</v>
      </c>
      <c r="AW211" s="344">
        <v>806059</v>
      </c>
      <c r="AX211" s="344"/>
      <c r="AY211" s="344"/>
      <c r="AZ211" s="344"/>
      <c r="BA211" s="344"/>
      <c r="BB211" s="344"/>
      <c r="BC211" s="344"/>
      <c r="BD211" s="344"/>
      <c r="BE211" s="344"/>
      <c r="BF211" s="344"/>
      <c r="BG211" s="344"/>
      <c r="BH211" s="344"/>
      <c r="BI211" s="344"/>
      <c r="BJ211" s="344"/>
      <c r="BK211" s="344"/>
      <c r="BL211" s="344"/>
      <c r="BM211" s="344"/>
      <c r="BN211" s="344"/>
    </row>
    <row r="212" spans="1:66">
      <c r="A212" s="48" t="s">
        <v>629</v>
      </c>
      <c r="B212" s="446" t="s">
        <v>486</v>
      </c>
      <c r="C212" s="191">
        <f t="shared" si="29"/>
        <v>892262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>
        <v>960</v>
      </c>
      <c r="N212" s="49">
        <v>892262</v>
      </c>
      <c r="O212" s="49"/>
      <c r="P212" s="49"/>
      <c r="Q212" s="49"/>
      <c r="R212" s="49"/>
      <c r="S212" s="49"/>
      <c r="T212" s="49"/>
      <c r="U212" s="49"/>
      <c r="V212" s="87"/>
      <c r="W212" s="49"/>
      <c r="X212" s="49"/>
      <c r="Y212" s="49"/>
      <c r="Z212" s="49"/>
      <c r="AA212" s="49"/>
      <c r="AB212" s="49"/>
      <c r="AC212" s="86"/>
      <c r="AD212" s="49"/>
      <c r="AE212" s="49"/>
      <c r="AF212" s="186"/>
      <c r="AJ212" s="3" t="s">
        <v>636</v>
      </c>
      <c r="AK212" s="3" t="s">
        <v>307</v>
      </c>
      <c r="AL212" s="344">
        <v>2396021</v>
      </c>
      <c r="AM212" s="344"/>
      <c r="AN212" s="344"/>
      <c r="AO212" s="344"/>
      <c r="AP212" s="344"/>
      <c r="AQ212" s="344"/>
      <c r="AR212" s="344"/>
      <c r="AS212" s="344"/>
      <c r="AT212" s="344"/>
      <c r="AU212" s="344"/>
      <c r="AV212" s="344">
        <v>960</v>
      </c>
      <c r="AW212" s="344">
        <v>897650</v>
      </c>
      <c r="AX212" s="344"/>
      <c r="AY212" s="344"/>
      <c r="AZ212" s="344">
        <v>2636</v>
      </c>
      <c r="BA212" s="344">
        <v>1498371</v>
      </c>
      <c r="BB212" s="344"/>
      <c r="BC212" s="344"/>
      <c r="BD212" s="344"/>
      <c r="BE212" s="344"/>
      <c r="BF212" s="344"/>
      <c r="BG212" s="344"/>
      <c r="BH212" s="344"/>
      <c r="BI212" s="344"/>
      <c r="BJ212" s="344"/>
      <c r="BK212" s="344"/>
      <c r="BL212" s="344"/>
      <c r="BM212" s="344"/>
      <c r="BN212" s="344"/>
    </row>
    <row r="213" spans="1:66">
      <c r="A213" s="48" t="s">
        <v>630</v>
      </c>
      <c r="B213" s="446" t="s">
        <v>307</v>
      </c>
      <c r="C213" s="191">
        <f t="shared" si="29"/>
        <v>1742322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>
        <v>960</v>
      </c>
      <c r="N213" s="49">
        <v>899588</v>
      </c>
      <c r="O213" s="49"/>
      <c r="P213" s="49"/>
      <c r="Q213" s="49">
        <v>2636</v>
      </c>
      <c r="R213" s="49">
        <v>842734</v>
      </c>
      <c r="S213" s="49"/>
      <c r="T213" s="49"/>
      <c r="U213" s="49"/>
      <c r="V213" s="87"/>
      <c r="W213" s="49"/>
      <c r="X213" s="49"/>
      <c r="Y213" s="49"/>
      <c r="Z213" s="49"/>
      <c r="AA213" s="49"/>
      <c r="AB213" s="49"/>
      <c r="AC213" s="86"/>
      <c r="AD213" s="49"/>
      <c r="AE213" s="49"/>
      <c r="AF213" s="186"/>
      <c r="AJ213" s="3" t="s">
        <v>637</v>
      </c>
      <c r="AK213" s="3" t="s">
        <v>487</v>
      </c>
      <c r="AL213" s="344">
        <v>556914</v>
      </c>
      <c r="AM213" s="344">
        <v>556914</v>
      </c>
      <c r="AN213" s="344">
        <v>556914</v>
      </c>
      <c r="AO213" s="344"/>
      <c r="AP213" s="344"/>
      <c r="AQ213" s="344"/>
      <c r="AR213" s="344"/>
      <c r="AS213" s="344"/>
      <c r="AT213" s="344"/>
      <c r="AU213" s="344"/>
      <c r="AV213" s="344"/>
      <c r="AW213" s="344"/>
      <c r="AX213" s="344"/>
      <c r="AY213" s="344"/>
      <c r="AZ213" s="344"/>
      <c r="BA213" s="344"/>
      <c r="BB213" s="344"/>
      <c r="BC213" s="344"/>
      <c r="BD213" s="344"/>
      <c r="BE213" s="344"/>
      <c r="BF213" s="344"/>
      <c r="BG213" s="344"/>
      <c r="BH213" s="344"/>
      <c r="BI213" s="344"/>
      <c r="BJ213" s="344"/>
      <c r="BK213" s="344"/>
      <c r="BL213" s="344"/>
      <c r="BM213" s="344"/>
      <c r="BN213" s="344"/>
    </row>
    <row r="214" spans="1:66">
      <c r="A214" s="48" t="s">
        <v>631</v>
      </c>
      <c r="B214" s="446" t="s">
        <v>487</v>
      </c>
      <c r="C214" s="191">
        <f t="shared" si="29"/>
        <v>550060</v>
      </c>
      <c r="D214" s="49">
        <f t="shared" si="30"/>
        <v>550060</v>
      </c>
      <c r="E214" s="49">
        <v>550060</v>
      </c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87"/>
      <c r="W214" s="49"/>
      <c r="X214" s="49"/>
      <c r="Y214" s="49"/>
      <c r="Z214" s="49"/>
      <c r="AA214" s="49"/>
      <c r="AB214" s="49"/>
      <c r="AC214" s="86"/>
      <c r="AD214" s="49"/>
      <c r="AE214" s="49"/>
      <c r="AF214" s="186"/>
      <c r="AJ214" s="3" t="s">
        <v>638</v>
      </c>
      <c r="AK214" s="3" t="s">
        <v>488</v>
      </c>
      <c r="AL214" s="344">
        <v>1540873.2</v>
      </c>
      <c r="AM214" s="344">
        <v>1540873.2</v>
      </c>
      <c r="AN214" s="344">
        <v>1169553</v>
      </c>
      <c r="AO214" s="344">
        <v>197374.9</v>
      </c>
      <c r="AP214" s="344">
        <v>173945.3</v>
      </c>
      <c r="AQ214" s="344"/>
      <c r="AR214" s="344"/>
      <c r="AS214" s="344"/>
      <c r="AT214" s="344"/>
      <c r="AU214" s="344"/>
      <c r="AV214" s="344"/>
      <c r="AW214" s="344"/>
      <c r="AX214" s="344"/>
      <c r="AY214" s="344"/>
      <c r="AZ214" s="344"/>
      <c r="BA214" s="344"/>
      <c r="BB214" s="344"/>
      <c r="BC214" s="344"/>
      <c r="BD214" s="344"/>
      <c r="BE214" s="344"/>
      <c r="BF214" s="344"/>
      <c r="BG214" s="344"/>
      <c r="BH214" s="344"/>
      <c r="BI214" s="344"/>
      <c r="BJ214" s="344"/>
      <c r="BK214" s="344"/>
      <c r="BL214" s="344"/>
      <c r="BM214" s="344"/>
      <c r="BN214" s="344"/>
    </row>
    <row r="215" spans="1:66">
      <c r="A215" s="48" t="s">
        <v>632</v>
      </c>
      <c r="B215" s="446" t="s">
        <v>488</v>
      </c>
      <c r="C215" s="191">
        <f t="shared" si="29"/>
        <v>1662383</v>
      </c>
      <c r="D215" s="49">
        <f t="shared" si="30"/>
        <v>1662383</v>
      </c>
      <c r="E215" s="49">
        <v>1151159</v>
      </c>
      <c r="F215" s="49">
        <v>261224</v>
      </c>
      <c r="G215" s="49">
        <v>250000</v>
      </c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87"/>
      <c r="W215" s="49"/>
      <c r="X215" s="49"/>
      <c r="Y215" s="49"/>
      <c r="Z215" s="49"/>
      <c r="AA215" s="49"/>
      <c r="AB215" s="49"/>
      <c r="AC215" s="86"/>
      <c r="AD215" s="49"/>
      <c r="AE215" s="49"/>
      <c r="AF215" s="186"/>
      <c r="AJ215" s="3" t="s">
        <v>639</v>
      </c>
      <c r="AK215" s="3" t="s">
        <v>886</v>
      </c>
      <c r="AL215" s="344">
        <v>4821968</v>
      </c>
      <c r="AM215" s="344">
        <v>3126872</v>
      </c>
      <c r="AN215" s="344"/>
      <c r="AO215" s="344"/>
      <c r="AP215" s="344"/>
      <c r="AQ215" s="344">
        <v>3126872</v>
      </c>
      <c r="AR215" s="344"/>
      <c r="AS215" s="344"/>
      <c r="AT215" s="344"/>
      <c r="AU215" s="344"/>
      <c r="AV215" s="344">
        <v>1898</v>
      </c>
      <c r="AW215" s="344">
        <v>1695096</v>
      </c>
      <c r="AX215" s="344"/>
      <c r="AY215" s="344"/>
      <c r="AZ215" s="344"/>
      <c r="BA215" s="344"/>
      <c r="BB215" s="344"/>
      <c r="BC215" s="344"/>
      <c r="BD215" s="344"/>
      <c r="BE215" s="344"/>
      <c r="BF215" s="344"/>
      <c r="BG215" s="344"/>
      <c r="BH215" s="344"/>
      <c r="BI215" s="344"/>
      <c r="BJ215" s="344"/>
      <c r="BK215" s="344"/>
      <c r="BL215" s="344"/>
      <c r="BM215" s="344"/>
      <c r="BN215" s="344"/>
    </row>
    <row r="216" spans="1:66">
      <c r="A216" s="48" t="s">
        <v>633</v>
      </c>
      <c r="B216" s="446" t="s">
        <v>886</v>
      </c>
      <c r="C216" s="191">
        <f t="shared" si="29"/>
        <v>4434529</v>
      </c>
      <c r="D216" s="49">
        <f t="shared" si="30"/>
        <v>2820377</v>
      </c>
      <c r="E216" s="62"/>
      <c r="F216" s="62"/>
      <c r="G216" s="62"/>
      <c r="H216" s="191">
        <v>2820377</v>
      </c>
      <c r="I216" s="62"/>
      <c r="J216" s="49"/>
      <c r="K216" s="49"/>
      <c r="L216" s="49"/>
      <c r="M216" s="49">
        <v>1898</v>
      </c>
      <c r="N216" s="191">
        <v>1614152</v>
      </c>
      <c r="O216" s="49"/>
      <c r="P216" s="49"/>
      <c r="Q216" s="49"/>
      <c r="R216" s="49"/>
      <c r="S216" s="49"/>
      <c r="T216" s="49"/>
      <c r="U216" s="49"/>
      <c r="V216" s="87"/>
      <c r="W216" s="49"/>
      <c r="X216" s="49"/>
      <c r="Y216" s="49"/>
      <c r="Z216" s="49"/>
      <c r="AA216" s="49"/>
      <c r="AB216" s="49"/>
      <c r="AC216" s="86"/>
      <c r="AD216" s="49"/>
      <c r="AE216" s="49"/>
      <c r="AF216" s="186"/>
      <c r="AJ216" s="3" t="s">
        <v>640</v>
      </c>
      <c r="AK216" s="3" t="s">
        <v>308</v>
      </c>
      <c r="AL216" s="344">
        <v>4133050</v>
      </c>
      <c r="AM216" s="344">
        <v>3127503</v>
      </c>
      <c r="AN216" s="344"/>
      <c r="AO216" s="344"/>
      <c r="AP216" s="344"/>
      <c r="AQ216" s="344">
        <v>3127503</v>
      </c>
      <c r="AR216" s="344"/>
      <c r="AS216" s="344"/>
      <c r="AT216" s="344"/>
      <c r="AU216" s="344"/>
      <c r="AV216" s="344">
        <v>5100</v>
      </c>
      <c r="AW216" s="344">
        <v>1005547</v>
      </c>
      <c r="AX216" s="344"/>
      <c r="AY216" s="344"/>
      <c r="AZ216" s="344"/>
      <c r="BA216" s="344"/>
      <c r="BB216" s="344"/>
      <c r="BC216" s="344"/>
      <c r="BD216" s="344"/>
      <c r="BE216" s="344"/>
      <c r="BF216" s="344"/>
      <c r="BG216" s="344"/>
      <c r="BH216" s="344"/>
      <c r="BI216" s="344"/>
      <c r="BJ216" s="344"/>
      <c r="BK216" s="344"/>
      <c r="BL216" s="344"/>
      <c r="BM216" s="344"/>
      <c r="BN216" s="344"/>
    </row>
    <row r="217" spans="1:66">
      <c r="A217" s="48" t="s">
        <v>634</v>
      </c>
      <c r="B217" s="446" t="s">
        <v>308</v>
      </c>
      <c r="C217" s="191">
        <f t="shared" si="29"/>
        <v>3998646</v>
      </c>
      <c r="D217" s="49">
        <f t="shared" si="30"/>
        <v>3125198</v>
      </c>
      <c r="E217" s="49"/>
      <c r="F217" s="49"/>
      <c r="G217" s="49"/>
      <c r="H217" s="49">
        <v>3125198</v>
      </c>
      <c r="I217" s="49"/>
      <c r="J217" s="49"/>
      <c r="K217" s="49"/>
      <c r="L217" s="49"/>
      <c r="M217" s="49">
        <v>854</v>
      </c>
      <c r="N217" s="292">
        <v>873448</v>
      </c>
      <c r="O217" s="49"/>
      <c r="P217" s="49"/>
      <c r="Q217" s="49"/>
      <c r="R217" s="49"/>
      <c r="S217" s="49"/>
      <c r="T217" s="49"/>
      <c r="U217" s="49"/>
      <c r="V217" s="87"/>
      <c r="W217" s="49"/>
      <c r="X217" s="49"/>
      <c r="Y217" s="49"/>
      <c r="Z217" s="49"/>
      <c r="AA217" s="49"/>
      <c r="AB217" s="49"/>
      <c r="AC217" s="86"/>
      <c r="AD217" s="49"/>
      <c r="AE217" s="49"/>
      <c r="AF217" s="186"/>
      <c r="AJ217" s="3" t="s">
        <v>641</v>
      </c>
      <c r="AK217" s="3" t="s">
        <v>489</v>
      </c>
      <c r="AL217" s="344">
        <v>1687900</v>
      </c>
      <c r="AM217" s="344">
        <v>1687900</v>
      </c>
      <c r="AN217" s="344">
        <v>1687900</v>
      </c>
      <c r="AO217" s="344"/>
      <c r="AP217" s="344"/>
      <c r="AQ217" s="344"/>
      <c r="AR217" s="344"/>
      <c r="AS217" s="344"/>
      <c r="AT217" s="344"/>
      <c r="AU217" s="344"/>
      <c r="AV217" s="344"/>
      <c r="AW217" s="344"/>
      <c r="AX217" s="344"/>
      <c r="AY217" s="344"/>
      <c r="AZ217" s="344"/>
      <c r="BA217" s="344"/>
      <c r="BB217" s="344"/>
      <c r="BC217" s="344"/>
      <c r="BD217" s="344"/>
      <c r="BE217" s="344"/>
      <c r="BF217" s="344"/>
      <c r="BG217" s="344"/>
      <c r="BH217" s="344"/>
      <c r="BI217" s="344"/>
      <c r="BJ217" s="344"/>
      <c r="BK217" s="344"/>
      <c r="BL217" s="344"/>
      <c r="BM217" s="344"/>
      <c r="BN217" s="344"/>
    </row>
    <row r="218" spans="1:66">
      <c r="A218" s="48" t="s">
        <v>635</v>
      </c>
      <c r="B218" s="446" t="s">
        <v>489</v>
      </c>
      <c r="C218" s="191">
        <f t="shared" si="29"/>
        <v>1894976</v>
      </c>
      <c r="D218" s="49">
        <f t="shared" si="30"/>
        <v>1894976</v>
      </c>
      <c r="E218" s="49">
        <v>1894976</v>
      </c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87"/>
      <c r="W218" s="49"/>
      <c r="X218" s="49"/>
      <c r="Y218" s="49"/>
      <c r="Z218" s="49"/>
      <c r="AA218" s="49"/>
      <c r="AB218" s="49"/>
      <c r="AC218" s="86"/>
      <c r="AD218" s="49"/>
      <c r="AE218" s="49"/>
      <c r="AF218" s="186"/>
      <c r="AJ218" s="3" t="s">
        <v>642</v>
      </c>
      <c r="AK218" s="3" t="s">
        <v>490</v>
      </c>
      <c r="AL218" s="344">
        <v>1259849</v>
      </c>
      <c r="AM218" s="344"/>
      <c r="AN218" s="344"/>
      <c r="AO218" s="344"/>
      <c r="AP218" s="344"/>
      <c r="AQ218" s="344"/>
      <c r="AR218" s="344"/>
      <c r="AS218" s="344"/>
      <c r="AT218" s="344"/>
      <c r="AU218" s="344"/>
      <c r="AV218" s="344">
        <v>1410.63</v>
      </c>
      <c r="AW218" s="344">
        <v>1259849</v>
      </c>
      <c r="AX218" s="344"/>
      <c r="AY218" s="344"/>
      <c r="AZ218" s="344"/>
      <c r="BA218" s="344"/>
      <c r="BB218" s="344"/>
      <c r="BC218" s="344"/>
      <c r="BD218" s="344"/>
      <c r="BE218" s="344"/>
      <c r="BF218" s="344"/>
      <c r="BG218" s="344"/>
      <c r="BH218" s="344"/>
      <c r="BI218" s="344"/>
      <c r="BJ218" s="344"/>
      <c r="BK218" s="344"/>
      <c r="BL218" s="344"/>
      <c r="BM218" s="344"/>
      <c r="BN218" s="344"/>
    </row>
    <row r="219" spans="1:66">
      <c r="A219" s="48" t="s">
        <v>636</v>
      </c>
      <c r="B219" s="446" t="s">
        <v>490</v>
      </c>
      <c r="C219" s="191">
        <f t="shared" si="29"/>
        <v>1295874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278">
        <v>1410.63</v>
      </c>
      <c r="N219" s="278">
        <v>1295874</v>
      </c>
      <c r="O219" s="49"/>
      <c r="P219" s="49"/>
      <c r="Q219" s="49"/>
      <c r="R219" s="49"/>
      <c r="S219" s="49"/>
      <c r="T219" s="49"/>
      <c r="U219" s="49"/>
      <c r="V219" s="87"/>
      <c r="W219" s="49"/>
      <c r="X219" s="49"/>
      <c r="Y219" s="49"/>
      <c r="Z219" s="49"/>
      <c r="AA219" s="49"/>
      <c r="AB219" s="49"/>
      <c r="AC219" s="86"/>
      <c r="AD219" s="49"/>
      <c r="AE219" s="49"/>
      <c r="AF219" s="186"/>
      <c r="AJ219" s="3" t="s">
        <v>643</v>
      </c>
      <c r="AK219" s="3" t="s">
        <v>491</v>
      </c>
      <c r="AL219" s="344">
        <v>1840996</v>
      </c>
      <c r="AM219" s="344"/>
      <c r="AN219" s="344"/>
      <c r="AO219" s="344"/>
      <c r="AP219" s="344"/>
      <c r="AQ219" s="344"/>
      <c r="AR219" s="344"/>
      <c r="AS219" s="344"/>
      <c r="AT219" s="344"/>
      <c r="AU219" s="344"/>
      <c r="AV219" s="344">
        <v>1412.32</v>
      </c>
      <c r="AW219" s="344">
        <v>1840996</v>
      </c>
      <c r="AX219" s="344"/>
      <c r="AY219" s="344"/>
      <c r="AZ219" s="344"/>
      <c r="BA219" s="344"/>
      <c r="BB219" s="344"/>
      <c r="BC219" s="344"/>
      <c r="BD219" s="344"/>
      <c r="BE219" s="344"/>
      <c r="BF219" s="344"/>
      <c r="BG219" s="344"/>
      <c r="BH219" s="344"/>
      <c r="BI219" s="344"/>
      <c r="BJ219" s="344"/>
      <c r="BK219" s="344"/>
      <c r="BL219" s="344"/>
      <c r="BM219" s="344"/>
      <c r="BN219" s="344"/>
    </row>
    <row r="220" spans="1:66">
      <c r="A220" s="48" t="s">
        <v>637</v>
      </c>
      <c r="B220" s="446" t="s">
        <v>491</v>
      </c>
      <c r="C220" s="191">
        <f t="shared" si="29"/>
        <v>1602104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>
        <v>1412.32</v>
      </c>
      <c r="N220" s="191">
        <v>1602104</v>
      </c>
      <c r="O220" s="49"/>
      <c r="P220" s="49"/>
      <c r="Q220" s="49"/>
      <c r="R220" s="49"/>
      <c r="S220" s="49"/>
      <c r="T220" s="49"/>
      <c r="U220" s="49"/>
      <c r="V220" s="87"/>
      <c r="W220" s="49"/>
      <c r="X220" s="49"/>
      <c r="Y220" s="49"/>
      <c r="Z220" s="49"/>
      <c r="AA220" s="49"/>
      <c r="AB220" s="49"/>
      <c r="AC220" s="86"/>
      <c r="AD220" s="49"/>
      <c r="AE220" s="49"/>
      <c r="AF220" s="186"/>
      <c r="AJ220" s="3" t="s">
        <v>644</v>
      </c>
      <c r="AK220" s="3" t="s">
        <v>309</v>
      </c>
      <c r="AL220" s="344">
        <v>1169046</v>
      </c>
      <c r="AM220" s="344"/>
      <c r="AN220" s="344"/>
      <c r="AO220" s="344"/>
      <c r="AP220" s="344"/>
      <c r="AQ220" s="344"/>
      <c r="AR220" s="344"/>
      <c r="AS220" s="344"/>
      <c r="AT220" s="344"/>
      <c r="AU220" s="344"/>
      <c r="AV220" s="344"/>
      <c r="AW220" s="344"/>
      <c r="AX220" s="344"/>
      <c r="AY220" s="344"/>
      <c r="AZ220" s="344">
        <v>1651.8</v>
      </c>
      <c r="BA220" s="344">
        <v>1169046</v>
      </c>
      <c r="BB220" s="344"/>
      <c r="BC220" s="344"/>
      <c r="BD220" s="344"/>
      <c r="BE220" s="344"/>
      <c r="BF220" s="344"/>
      <c r="BG220" s="344"/>
      <c r="BH220" s="344"/>
      <c r="BI220" s="344"/>
      <c r="BJ220" s="344"/>
      <c r="BK220" s="344"/>
      <c r="BL220" s="344"/>
      <c r="BM220" s="344"/>
      <c r="BN220" s="344"/>
    </row>
    <row r="221" spans="1:66">
      <c r="A221" s="48" t="s">
        <v>638</v>
      </c>
      <c r="B221" s="446" t="s">
        <v>309</v>
      </c>
      <c r="C221" s="191">
        <f t="shared" si="29"/>
        <v>1169223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>
        <v>1651.8</v>
      </c>
      <c r="R221" s="49">
        <v>1169223</v>
      </c>
      <c r="S221" s="49"/>
      <c r="T221" s="49"/>
      <c r="U221" s="49"/>
      <c r="V221" s="87"/>
      <c r="W221" s="49"/>
      <c r="X221" s="49"/>
      <c r="Y221" s="49"/>
      <c r="Z221" s="49"/>
      <c r="AA221" s="49"/>
      <c r="AB221" s="49"/>
      <c r="AC221" s="86"/>
      <c r="AD221" s="49"/>
      <c r="AE221" s="49"/>
      <c r="AF221" s="186"/>
      <c r="AJ221" s="3" t="s">
        <v>645</v>
      </c>
      <c r="AK221" s="3" t="s">
        <v>310</v>
      </c>
      <c r="AL221" s="344">
        <v>3190384</v>
      </c>
      <c r="AM221" s="344">
        <v>1458697</v>
      </c>
      <c r="AN221" s="344">
        <v>1458697</v>
      </c>
      <c r="AO221" s="344"/>
      <c r="AP221" s="344"/>
      <c r="AQ221" s="344"/>
      <c r="AR221" s="344"/>
      <c r="AS221" s="344"/>
      <c r="AT221" s="344"/>
      <c r="AU221" s="344"/>
      <c r="AV221" s="344">
        <v>1450</v>
      </c>
      <c r="AW221" s="344">
        <v>1731687</v>
      </c>
      <c r="AX221" s="344"/>
      <c r="AY221" s="344"/>
      <c r="AZ221" s="344"/>
      <c r="BA221" s="344"/>
      <c r="BB221" s="344"/>
      <c r="BC221" s="344"/>
      <c r="BD221" s="344"/>
      <c r="BE221" s="344"/>
      <c r="BF221" s="344"/>
      <c r="BG221" s="344"/>
      <c r="BH221" s="344"/>
      <c r="BI221" s="344"/>
      <c r="BJ221" s="344"/>
      <c r="BK221" s="344"/>
      <c r="BL221" s="344"/>
      <c r="BM221" s="344"/>
      <c r="BN221" s="344"/>
    </row>
    <row r="222" spans="1:66">
      <c r="A222" s="48" t="s">
        <v>639</v>
      </c>
      <c r="B222" s="446" t="s">
        <v>310</v>
      </c>
      <c r="C222" s="191">
        <f t="shared" si="29"/>
        <v>3111686</v>
      </c>
      <c r="D222" s="49">
        <f t="shared" si="30"/>
        <v>1623610</v>
      </c>
      <c r="E222" s="49">
        <v>1623610</v>
      </c>
      <c r="F222" s="49"/>
      <c r="G222" s="49"/>
      <c r="H222" s="49"/>
      <c r="I222" s="49"/>
      <c r="J222" s="49"/>
      <c r="K222" s="49"/>
      <c r="L222" s="49"/>
      <c r="M222" s="49">
        <v>1450</v>
      </c>
      <c r="N222" s="49">
        <v>1488076</v>
      </c>
      <c r="O222" s="49"/>
      <c r="P222" s="49"/>
      <c r="Q222" s="49"/>
      <c r="R222" s="49"/>
      <c r="S222" s="49"/>
      <c r="T222" s="49"/>
      <c r="U222" s="49"/>
      <c r="V222" s="87"/>
      <c r="W222" s="49"/>
      <c r="X222" s="49"/>
      <c r="Y222" s="49"/>
      <c r="Z222" s="49"/>
      <c r="AA222" s="49"/>
      <c r="AB222" s="49"/>
      <c r="AC222" s="86"/>
      <c r="AD222" s="49"/>
      <c r="AE222" s="49"/>
      <c r="AF222" s="186"/>
      <c r="AJ222" s="3" t="s">
        <v>646</v>
      </c>
      <c r="AK222" s="3" t="s">
        <v>492</v>
      </c>
      <c r="AL222" s="344">
        <v>2116845</v>
      </c>
      <c r="AM222" s="344"/>
      <c r="AN222" s="344"/>
      <c r="AO222" s="344"/>
      <c r="AP222" s="344"/>
      <c r="AQ222" s="344"/>
      <c r="AR222" s="344"/>
      <c r="AS222" s="344"/>
      <c r="AT222" s="344"/>
      <c r="AU222" s="344"/>
      <c r="AV222" s="344">
        <v>1833</v>
      </c>
      <c r="AW222" s="344">
        <v>2116845</v>
      </c>
      <c r="AX222" s="344"/>
      <c r="AY222" s="344"/>
      <c r="AZ222" s="344"/>
      <c r="BA222" s="344"/>
      <c r="BB222" s="344"/>
      <c r="BC222" s="344"/>
      <c r="BD222" s="344"/>
      <c r="BE222" s="344"/>
      <c r="BF222" s="344"/>
      <c r="BG222" s="344"/>
      <c r="BH222" s="344"/>
      <c r="BI222" s="344"/>
      <c r="BJ222" s="344"/>
      <c r="BK222" s="344"/>
      <c r="BL222" s="344"/>
      <c r="BM222" s="344"/>
      <c r="BN222" s="344"/>
    </row>
    <row r="223" spans="1:66">
      <c r="A223" s="48" t="s">
        <v>640</v>
      </c>
      <c r="B223" s="446" t="s">
        <v>492</v>
      </c>
      <c r="C223" s="191">
        <f t="shared" si="29"/>
        <v>2508931</v>
      </c>
      <c r="D223" s="49"/>
      <c r="E223" s="49"/>
      <c r="F223" s="49"/>
      <c r="G223" s="49"/>
      <c r="H223" s="49"/>
      <c r="I223" s="49"/>
      <c r="J223" s="49"/>
      <c r="K223" s="45"/>
      <c r="L223" s="49"/>
      <c r="M223" s="49">
        <v>1833</v>
      </c>
      <c r="N223" s="49">
        <v>2508931</v>
      </c>
      <c r="O223" s="49"/>
      <c r="P223" s="49"/>
      <c r="Q223" s="49"/>
      <c r="R223" s="49"/>
      <c r="S223" s="49"/>
      <c r="T223" s="49"/>
      <c r="U223" s="49"/>
      <c r="V223" s="87"/>
      <c r="W223" s="49"/>
      <c r="X223" s="49"/>
      <c r="Y223" s="49"/>
      <c r="Z223" s="49"/>
      <c r="AA223" s="49"/>
      <c r="AB223" s="49"/>
      <c r="AC223" s="86"/>
      <c r="AD223" s="49"/>
      <c r="AE223" s="49"/>
      <c r="AF223" s="186"/>
      <c r="AJ223" s="3" t="s">
        <v>647</v>
      </c>
      <c r="AK223" s="3" t="s">
        <v>493</v>
      </c>
      <c r="AL223" s="344">
        <v>787180</v>
      </c>
      <c r="AM223" s="344">
        <v>787180</v>
      </c>
      <c r="AN223" s="344"/>
      <c r="AO223" s="344">
        <v>402630</v>
      </c>
      <c r="AP223" s="344">
        <v>384550</v>
      </c>
      <c r="AQ223" s="344"/>
      <c r="AR223" s="344"/>
      <c r="AS223" s="344"/>
      <c r="AT223" s="344"/>
      <c r="AU223" s="344"/>
      <c r="AV223" s="344"/>
      <c r="AW223" s="344"/>
      <c r="AX223" s="344"/>
      <c r="AY223" s="344"/>
      <c r="AZ223" s="344"/>
      <c r="BA223" s="344"/>
      <c r="BB223" s="344"/>
      <c r="BC223" s="344"/>
      <c r="BD223" s="344"/>
      <c r="BE223" s="344"/>
      <c r="BF223" s="344"/>
      <c r="BG223" s="344"/>
      <c r="BH223" s="344"/>
      <c r="BI223" s="344"/>
      <c r="BJ223" s="344"/>
      <c r="BK223" s="344"/>
      <c r="BL223" s="344"/>
      <c r="BM223" s="344"/>
      <c r="BN223" s="344"/>
    </row>
    <row r="224" spans="1:66">
      <c r="A224" s="48" t="s">
        <v>641</v>
      </c>
      <c r="B224" s="446" t="s">
        <v>493</v>
      </c>
      <c r="C224" s="191">
        <f t="shared" si="29"/>
        <v>744992</v>
      </c>
      <c r="D224" s="49">
        <f t="shared" si="30"/>
        <v>744992</v>
      </c>
      <c r="E224" s="49"/>
      <c r="F224" s="49">
        <v>380904</v>
      </c>
      <c r="G224" s="49">
        <v>364088</v>
      </c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87"/>
      <c r="W224" s="49"/>
      <c r="X224" s="49"/>
      <c r="Y224" s="49"/>
      <c r="Z224" s="49"/>
      <c r="AA224" s="49"/>
      <c r="AB224" s="49"/>
      <c r="AC224" s="86"/>
      <c r="AD224" s="49"/>
      <c r="AE224" s="49"/>
      <c r="AF224" s="186"/>
      <c r="AJ224" s="3" t="s">
        <v>648</v>
      </c>
      <c r="AK224" s="3" t="s">
        <v>494</v>
      </c>
      <c r="AL224" s="344">
        <v>1191455</v>
      </c>
      <c r="AM224" s="344"/>
      <c r="AN224" s="344"/>
      <c r="AO224" s="344"/>
      <c r="AP224" s="344"/>
      <c r="AQ224" s="344"/>
      <c r="AR224" s="344"/>
      <c r="AS224" s="344"/>
      <c r="AT224" s="344"/>
      <c r="AU224" s="344"/>
      <c r="AV224" s="344">
        <v>1264</v>
      </c>
      <c r="AW224" s="344">
        <v>1191455</v>
      </c>
      <c r="AX224" s="344"/>
      <c r="AY224" s="344"/>
      <c r="AZ224" s="344"/>
      <c r="BA224" s="344"/>
      <c r="BB224" s="344"/>
      <c r="BC224" s="344"/>
      <c r="BD224" s="344"/>
      <c r="BE224" s="344"/>
      <c r="BF224" s="344"/>
      <c r="BG224" s="344"/>
      <c r="BH224" s="344"/>
      <c r="BI224" s="344"/>
      <c r="BJ224" s="344"/>
      <c r="BK224" s="344"/>
      <c r="BL224" s="344"/>
      <c r="BM224" s="344"/>
      <c r="BN224" s="344"/>
    </row>
    <row r="225" spans="1:66">
      <c r="A225" s="48" t="s">
        <v>642</v>
      </c>
      <c r="B225" s="446" t="s">
        <v>494</v>
      </c>
      <c r="C225" s="191">
        <f t="shared" si="29"/>
        <v>1630241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>
        <v>1264</v>
      </c>
      <c r="N225" s="49">
        <v>1630241</v>
      </c>
      <c r="O225" s="49"/>
      <c r="P225" s="49"/>
      <c r="Q225" s="49"/>
      <c r="R225" s="49"/>
      <c r="S225" s="49"/>
      <c r="T225" s="49"/>
      <c r="U225" s="49"/>
      <c r="V225" s="87"/>
      <c r="W225" s="49"/>
      <c r="X225" s="49"/>
      <c r="Y225" s="49"/>
      <c r="Z225" s="49"/>
      <c r="AA225" s="49"/>
      <c r="AB225" s="49"/>
      <c r="AC225" s="86"/>
      <c r="AD225" s="49"/>
      <c r="AE225" s="49"/>
      <c r="AF225" s="186"/>
      <c r="AJ225" s="3" t="s">
        <v>649</v>
      </c>
      <c r="AK225" s="3" t="s">
        <v>496</v>
      </c>
      <c r="AL225" s="344">
        <v>143540</v>
      </c>
      <c r="AM225" s="344">
        <v>140840</v>
      </c>
      <c r="AN225" s="344"/>
      <c r="AO225" s="344">
        <v>0</v>
      </c>
      <c r="AP225" s="344">
        <v>140840</v>
      </c>
      <c r="AQ225" s="344"/>
      <c r="AR225" s="344"/>
      <c r="AS225" s="344"/>
      <c r="AT225" s="344"/>
      <c r="AU225" s="344"/>
      <c r="AV225" s="344"/>
      <c r="AW225" s="344"/>
      <c r="AX225" s="344"/>
      <c r="AY225" s="344"/>
      <c r="AZ225" s="344"/>
      <c r="BA225" s="344"/>
      <c r="BB225" s="344"/>
      <c r="BC225" s="344"/>
      <c r="BD225" s="344"/>
      <c r="BE225" s="344"/>
      <c r="BF225" s="344"/>
      <c r="BG225" s="344"/>
      <c r="BH225" s="344"/>
      <c r="BI225" s="344"/>
      <c r="BJ225" s="344"/>
      <c r="BK225" s="344"/>
      <c r="BL225" s="344">
        <v>1350</v>
      </c>
      <c r="BM225" s="344">
        <v>1350</v>
      </c>
      <c r="BN225" s="344"/>
    </row>
    <row r="226" spans="1:66">
      <c r="A226" s="48" t="s">
        <v>643</v>
      </c>
      <c r="B226" s="511" t="s">
        <v>496</v>
      </c>
      <c r="C226" s="191">
        <f t="shared" si="29"/>
        <v>157144</v>
      </c>
      <c r="D226" s="49">
        <f t="shared" si="30"/>
        <v>157144</v>
      </c>
      <c r="E226" s="49"/>
      <c r="F226" s="49"/>
      <c r="G226" s="49">
        <v>157144</v>
      </c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87"/>
      <c r="W226" s="49"/>
      <c r="X226" s="49"/>
      <c r="Y226" s="49"/>
      <c r="Z226" s="49"/>
      <c r="AA226" s="49"/>
      <c r="AB226" s="49"/>
      <c r="AC226" s="304"/>
      <c r="AD226" s="49"/>
      <c r="AE226" s="49"/>
      <c r="AF226" s="186"/>
      <c r="AJ226" s="3" t="s">
        <v>650</v>
      </c>
      <c r="AK226" s="3" t="s">
        <v>311</v>
      </c>
      <c r="AL226" s="344">
        <v>226921</v>
      </c>
      <c r="AM226" s="344">
        <v>226921</v>
      </c>
      <c r="AN226" s="344"/>
      <c r="AO226" s="344">
        <v>120474</v>
      </c>
      <c r="AP226" s="344">
        <v>106447</v>
      </c>
      <c r="AQ226" s="344"/>
      <c r="AR226" s="344"/>
      <c r="AS226" s="344"/>
      <c r="AT226" s="344"/>
      <c r="AU226" s="344"/>
      <c r="AV226" s="344"/>
      <c r="AW226" s="344"/>
      <c r="AX226" s="344"/>
      <c r="AY226" s="344"/>
      <c r="AZ226" s="344"/>
      <c r="BA226" s="344"/>
      <c r="BB226" s="344"/>
      <c r="BC226" s="344"/>
      <c r="BD226" s="344"/>
      <c r="BE226" s="344"/>
      <c r="BF226" s="344"/>
      <c r="BG226" s="344"/>
      <c r="BH226" s="344"/>
      <c r="BI226" s="344"/>
      <c r="BJ226" s="344"/>
      <c r="BK226" s="344"/>
      <c r="BL226" s="344"/>
      <c r="BM226" s="344"/>
      <c r="BN226" s="344"/>
    </row>
    <row r="227" spans="1:66">
      <c r="A227" s="48" t="s">
        <v>644</v>
      </c>
      <c r="B227" s="446" t="s">
        <v>311</v>
      </c>
      <c r="C227" s="191">
        <f t="shared" si="29"/>
        <v>484873</v>
      </c>
      <c r="D227" s="49">
        <f t="shared" si="30"/>
        <v>484873</v>
      </c>
      <c r="E227" s="49"/>
      <c r="F227" s="49">
        <v>253364</v>
      </c>
      <c r="G227" s="49">
        <v>231509</v>
      </c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87"/>
      <c r="W227" s="49"/>
      <c r="X227" s="49"/>
      <c r="Y227" s="49"/>
      <c r="Z227" s="49"/>
      <c r="AA227" s="49"/>
      <c r="AB227" s="49"/>
      <c r="AC227" s="86"/>
      <c r="AD227" s="49"/>
      <c r="AE227" s="49"/>
      <c r="AF227" s="186"/>
      <c r="AJ227" s="3" t="s">
        <v>651</v>
      </c>
      <c r="AK227" s="3" t="s">
        <v>495</v>
      </c>
      <c r="AL227" s="344">
        <v>1109633</v>
      </c>
      <c r="AM227" s="344">
        <v>1109633</v>
      </c>
      <c r="AN227" s="344"/>
      <c r="AO227" s="344"/>
      <c r="AP227" s="344"/>
      <c r="AQ227" s="344">
        <v>1109633</v>
      </c>
      <c r="AR227" s="344"/>
      <c r="AS227" s="344"/>
      <c r="AT227" s="344"/>
      <c r="AU227" s="344"/>
      <c r="AV227" s="344"/>
      <c r="AW227" s="344"/>
      <c r="AX227" s="344"/>
      <c r="AY227" s="344"/>
      <c r="AZ227" s="344"/>
      <c r="BA227" s="344"/>
      <c r="BB227" s="344"/>
      <c r="BC227" s="344"/>
      <c r="BD227" s="344"/>
      <c r="BE227" s="344"/>
      <c r="BF227" s="344"/>
      <c r="BG227" s="344"/>
      <c r="BH227" s="344"/>
      <c r="BI227" s="344"/>
      <c r="BJ227" s="344"/>
      <c r="BK227" s="344"/>
      <c r="BL227" s="344"/>
      <c r="BM227" s="344"/>
      <c r="BN227" s="344"/>
    </row>
    <row r="228" spans="1:66">
      <c r="A228" s="48" t="s">
        <v>645</v>
      </c>
      <c r="B228" s="446" t="s">
        <v>495</v>
      </c>
      <c r="C228" s="191">
        <f t="shared" si="29"/>
        <v>1098235</v>
      </c>
      <c r="D228" s="49">
        <f t="shared" si="30"/>
        <v>1098235</v>
      </c>
      <c r="E228" s="49"/>
      <c r="F228" s="49"/>
      <c r="G228" s="49"/>
      <c r="H228" s="49">
        <v>1098235</v>
      </c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87"/>
      <c r="W228" s="49"/>
      <c r="X228" s="49"/>
      <c r="Y228" s="49"/>
      <c r="Z228" s="49"/>
      <c r="AA228" s="49"/>
      <c r="AB228" s="49"/>
      <c r="AC228" s="86"/>
      <c r="AD228" s="49"/>
      <c r="AE228" s="49"/>
      <c r="AF228" s="186"/>
      <c r="AJ228" s="3" t="s">
        <v>652</v>
      </c>
      <c r="AK228" s="3" t="s">
        <v>497</v>
      </c>
      <c r="AL228" s="344">
        <v>813895</v>
      </c>
      <c r="AM228" s="344">
        <v>813895</v>
      </c>
      <c r="AN228" s="344"/>
      <c r="AO228" s="344">
        <v>335555</v>
      </c>
      <c r="AP228" s="344">
        <v>175467</v>
      </c>
      <c r="AQ228" s="344">
        <v>0</v>
      </c>
      <c r="AR228" s="344">
        <v>302873</v>
      </c>
      <c r="AS228" s="344"/>
      <c r="AT228" s="344"/>
      <c r="AU228" s="344"/>
      <c r="AV228" s="344"/>
      <c r="AW228" s="344"/>
      <c r="AX228" s="344"/>
      <c r="AY228" s="344"/>
      <c r="AZ228" s="344"/>
      <c r="BA228" s="344"/>
      <c r="BB228" s="344"/>
      <c r="BC228" s="344"/>
      <c r="BD228" s="344"/>
      <c r="BE228" s="344"/>
      <c r="BF228" s="344"/>
      <c r="BG228" s="344"/>
      <c r="BH228" s="344"/>
      <c r="BI228" s="344"/>
      <c r="BJ228" s="344"/>
      <c r="BK228" s="344"/>
      <c r="BL228" s="344"/>
      <c r="BM228" s="344"/>
      <c r="BN228" s="344"/>
    </row>
    <row r="229" spans="1:66">
      <c r="A229" s="48" t="s">
        <v>1034</v>
      </c>
      <c r="B229" s="446" t="s">
        <v>497</v>
      </c>
      <c r="C229" s="191">
        <f t="shared" si="29"/>
        <v>845949</v>
      </c>
      <c r="D229" s="49">
        <f t="shared" si="30"/>
        <v>845949</v>
      </c>
      <c r="E229" s="49"/>
      <c r="F229" s="62">
        <v>346653</v>
      </c>
      <c r="G229" s="62">
        <v>203094</v>
      </c>
      <c r="H229" s="62"/>
      <c r="I229" s="62">
        <v>296202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87"/>
      <c r="W229" s="49"/>
      <c r="X229" s="49"/>
      <c r="Y229" s="49"/>
      <c r="Z229" s="49"/>
      <c r="AA229" s="49"/>
      <c r="AB229" s="49"/>
      <c r="AC229" s="86"/>
      <c r="AD229" s="49"/>
      <c r="AE229" s="49"/>
      <c r="AF229" s="186"/>
      <c r="AJ229" s="3" t="s">
        <v>653</v>
      </c>
      <c r="AK229" s="3" t="s">
        <v>498</v>
      </c>
      <c r="AL229" s="344">
        <v>2879270</v>
      </c>
      <c r="AM229" s="344">
        <v>2879270</v>
      </c>
      <c r="AN229" s="344"/>
      <c r="AO229" s="344"/>
      <c r="AP229" s="344"/>
      <c r="AQ229" s="344">
        <v>2879270</v>
      </c>
      <c r="AR229" s="344"/>
      <c r="AS229" s="344"/>
      <c r="AT229" s="344"/>
      <c r="AU229" s="344"/>
      <c r="AV229" s="344"/>
      <c r="AW229" s="344"/>
      <c r="AX229" s="344"/>
      <c r="AY229" s="344"/>
      <c r="AZ229" s="344"/>
      <c r="BA229" s="344"/>
      <c r="BB229" s="344"/>
      <c r="BC229" s="344"/>
      <c r="BD229" s="344"/>
      <c r="BE229" s="344"/>
      <c r="BF229" s="344"/>
      <c r="BG229" s="344"/>
      <c r="BH229" s="344"/>
      <c r="BI229" s="344"/>
      <c r="BJ229" s="344"/>
      <c r="BK229" s="344"/>
      <c r="BL229" s="344"/>
      <c r="BM229" s="344"/>
      <c r="BN229" s="344"/>
    </row>
    <row r="230" spans="1:66">
      <c r="A230" s="48" t="s">
        <v>646</v>
      </c>
      <c r="B230" s="446" t="s">
        <v>498</v>
      </c>
      <c r="C230" s="191">
        <f t="shared" si="29"/>
        <v>2789014</v>
      </c>
      <c r="D230" s="49">
        <f t="shared" si="30"/>
        <v>2789014</v>
      </c>
      <c r="E230" s="49"/>
      <c r="F230" s="49"/>
      <c r="G230" s="49"/>
      <c r="H230" s="49">
        <v>2789014</v>
      </c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87"/>
      <c r="W230" s="49"/>
      <c r="X230" s="49"/>
      <c r="Y230" s="49"/>
      <c r="Z230" s="49"/>
      <c r="AA230" s="49"/>
      <c r="AB230" s="49"/>
      <c r="AC230" s="86"/>
      <c r="AD230" s="49"/>
      <c r="AE230" s="49"/>
      <c r="AF230" s="186"/>
      <c r="AJ230" s="3" t="s">
        <v>654</v>
      </c>
      <c r="AK230" s="3" t="s">
        <v>887</v>
      </c>
      <c r="AL230" s="344">
        <v>2906446</v>
      </c>
      <c r="AM230" s="344">
        <v>2906446</v>
      </c>
      <c r="AN230" s="344"/>
      <c r="AO230" s="344"/>
      <c r="AP230" s="344"/>
      <c r="AQ230" s="344">
        <v>2906446</v>
      </c>
      <c r="AR230" s="344"/>
      <c r="AS230" s="344"/>
      <c r="AT230" s="344"/>
      <c r="AU230" s="344"/>
      <c r="AV230" s="344"/>
      <c r="AW230" s="344"/>
      <c r="AX230" s="344"/>
      <c r="AY230" s="344"/>
      <c r="AZ230" s="344"/>
      <c r="BA230" s="344"/>
      <c r="BB230" s="344"/>
      <c r="BC230" s="344"/>
      <c r="BD230" s="344"/>
      <c r="BE230" s="344"/>
      <c r="BF230" s="344"/>
      <c r="BG230" s="344"/>
      <c r="BH230" s="344"/>
      <c r="BI230" s="344"/>
      <c r="BJ230" s="344"/>
      <c r="BK230" s="344"/>
      <c r="BL230" s="344"/>
      <c r="BM230" s="344"/>
      <c r="BN230" s="344"/>
    </row>
    <row r="231" spans="1:66">
      <c r="A231" s="48" t="s">
        <v>647</v>
      </c>
      <c r="B231" s="446" t="s">
        <v>887</v>
      </c>
      <c r="C231" s="191">
        <f t="shared" si="29"/>
        <v>2809654</v>
      </c>
      <c r="D231" s="49">
        <f t="shared" si="30"/>
        <v>2809654</v>
      </c>
      <c r="E231" s="49"/>
      <c r="F231" s="49"/>
      <c r="G231" s="49"/>
      <c r="H231" s="49">
        <v>2809654</v>
      </c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87"/>
      <c r="W231" s="49"/>
      <c r="X231" s="49"/>
      <c r="Y231" s="49"/>
      <c r="Z231" s="49"/>
      <c r="AA231" s="49"/>
      <c r="AB231" s="49"/>
      <c r="AC231" s="86"/>
      <c r="AD231" s="49"/>
      <c r="AE231" s="49"/>
      <c r="AF231" s="186"/>
      <c r="AJ231" s="3" t="s">
        <v>655</v>
      </c>
      <c r="AK231" s="3" t="s">
        <v>888</v>
      </c>
      <c r="AL231" s="344">
        <v>902538</v>
      </c>
      <c r="AM231" s="344">
        <v>902538</v>
      </c>
      <c r="AN231" s="344">
        <v>902538</v>
      </c>
      <c r="AO231" s="344"/>
      <c r="AP231" s="344"/>
      <c r="AQ231" s="344"/>
      <c r="AR231" s="344"/>
      <c r="AS231" s="344"/>
      <c r="AT231" s="344"/>
      <c r="AU231" s="344"/>
      <c r="AV231" s="344"/>
      <c r="AW231" s="344"/>
      <c r="AX231" s="344"/>
      <c r="AY231" s="344"/>
      <c r="AZ231" s="344"/>
      <c r="BA231" s="344"/>
      <c r="BB231" s="344"/>
      <c r="BC231" s="344"/>
      <c r="BD231" s="344"/>
      <c r="BE231" s="344"/>
      <c r="BF231" s="344"/>
      <c r="BG231" s="344"/>
      <c r="BH231" s="344"/>
      <c r="BI231" s="344"/>
      <c r="BJ231" s="344"/>
      <c r="BK231" s="344"/>
      <c r="BL231" s="344"/>
      <c r="BM231" s="344"/>
      <c r="BN231" s="344"/>
    </row>
    <row r="232" spans="1:66">
      <c r="A232" s="48" t="s">
        <v>648</v>
      </c>
      <c r="B232" s="446" t="s">
        <v>888</v>
      </c>
      <c r="C232" s="191">
        <f t="shared" si="29"/>
        <v>1101747</v>
      </c>
      <c r="D232" s="49">
        <f t="shared" si="30"/>
        <v>1101747</v>
      </c>
      <c r="E232" s="49">
        <v>1101747</v>
      </c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87"/>
      <c r="W232" s="49"/>
      <c r="X232" s="49"/>
      <c r="Y232" s="49"/>
      <c r="Z232" s="49"/>
      <c r="AA232" s="49"/>
      <c r="AB232" s="49"/>
      <c r="AC232" s="86"/>
      <c r="AD232" s="49"/>
      <c r="AE232" s="49"/>
      <c r="AF232" s="186"/>
      <c r="AJ232" s="3" t="s">
        <v>656</v>
      </c>
      <c r="AK232" s="3" t="s">
        <v>312</v>
      </c>
      <c r="AL232" s="344">
        <v>2082956</v>
      </c>
      <c r="AM232" s="344"/>
      <c r="AN232" s="344"/>
      <c r="AO232" s="344"/>
      <c r="AP232" s="344"/>
      <c r="AQ232" s="344"/>
      <c r="AR232" s="344"/>
      <c r="AS232" s="344"/>
      <c r="AT232" s="344"/>
      <c r="AU232" s="344"/>
      <c r="AV232" s="344">
        <v>975</v>
      </c>
      <c r="AW232" s="344">
        <v>2082956</v>
      </c>
      <c r="AX232" s="344"/>
      <c r="AY232" s="344"/>
      <c r="AZ232" s="344"/>
      <c r="BA232" s="344"/>
      <c r="BB232" s="344"/>
      <c r="BC232" s="344"/>
      <c r="BD232" s="344"/>
      <c r="BE232" s="344"/>
      <c r="BF232" s="344"/>
      <c r="BG232" s="344"/>
      <c r="BH232" s="344"/>
      <c r="BI232" s="344"/>
      <c r="BJ232" s="344"/>
      <c r="BK232" s="344"/>
      <c r="BL232" s="344"/>
      <c r="BM232" s="344"/>
      <c r="BN232" s="344"/>
    </row>
    <row r="233" spans="1:66">
      <c r="A233" s="48" t="s">
        <v>649</v>
      </c>
      <c r="B233" s="446" t="s">
        <v>312</v>
      </c>
      <c r="C233" s="191">
        <f t="shared" si="29"/>
        <v>2140740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>
        <v>975</v>
      </c>
      <c r="N233" s="49">
        <v>2140740</v>
      </c>
      <c r="O233" s="49"/>
      <c r="P233" s="49"/>
      <c r="Q233" s="49"/>
      <c r="R233" s="49"/>
      <c r="S233" s="49"/>
      <c r="T233" s="49"/>
      <c r="U233" s="49"/>
      <c r="V233" s="87"/>
      <c r="W233" s="49"/>
      <c r="X233" s="49"/>
      <c r="Y233" s="49"/>
      <c r="Z233" s="49"/>
      <c r="AA233" s="49"/>
      <c r="AB233" s="49"/>
      <c r="AC233" s="86"/>
      <c r="AD233" s="49"/>
      <c r="AE233" s="49"/>
      <c r="AF233" s="186"/>
      <c r="AJ233" s="3" t="s">
        <v>657</v>
      </c>
      <c r="AK233" s="3" t="s">
        <v>313</v>
      </c>
      <c r="AL233" s="344">
        <v>2540065</v>
      </c>
      <c r="AM233" s="344">
        <v>659566</v>
      </c>
      <c r="AN233" s="344"/>
      <c r="AO233" s="344">
        <v>400000</v>
      </c>
      <c r="AP233" s="344">
        <v>259566</v>
      </c>
      <c r="AQ233" s="344"/>
      <c r="AR233" s="344"/>
      <c r="AS233" s="344"/>
      <c r="AT233" s="344"/>
      <c r="AU233" s="344"/>
      <c r="AV233" s="344">
        <v>689.6</v>
      </c>
      <c r="AW233" s="344">
        <v>1880499</v>
      </c>
      <c r="AX233" s="344"/>
      <c r="AY233" s="344"/>
      <c r="AZ233" s="344"/>
      <c r="BA233" s="344"/>
      <c r="BB233" s="344"/>
      <c r="BC233" s="344"/>
      <c r="BD233" s="344"/>
      <c r="BE233" s="344"/>
      <c r="BF233" s="344"/>
      <c r="BG233" s="344"/>
      <c r="BH233" s="344"/>
      <c r="BI233" s="344"/>
      <c r="BJ233" s="344"/>
      <c r="BK233" s="344"/>
      <c r="BL233" s="344"/>
      <c r="BM233" s="344"/>
      <c r="BN233" s="344"/>
    </row>
    <row r="234" spans="1:66">
      <c r="A234" s="48" t="s">
        <v>650</v>
      </c>
      <c r="B234" s="446" t="s">
        <v>313</v>
      </c>
      <c r="C234" s="191">
        <f t="shared" si="29"/>
        <v>2651429</v>
      </c>
      <c r="D234" s="49">
        <f t="shared" si="30"/>
        <v>510689</v>
      </c>
      <c r="E234" s="49"/>
      <c r="F234" s="49">
        <v>250503</v>
      </c>
      <c r="G234" s="49">
        <v>260186</v>
      </c>
      <c r="H234" s="49"/>
      <c r="I234" s="49"/>
      <c r="J234" s="49"/>
      <c r="K234" s="49"/>
      <c r="L234" s="49"/>
      <c r="M234" s="49">
        <v>689.6</v>
      </c>
      <c r="N234" s="49">
        <v>2140740</v>
      </c>
      <c r="O234" s="49"/>
      <c r="P234" s="49"/>
      <c r="Q234" s="49"/>
      <c r="R234" s="49"/>
      <c r="S234" s="49"/>
      <c r="T234" s="49"/>
      <c r="U234" s="49"/>
      <c r="V234" s="87"/>
      <c r="W234" s="49"/>
      <c r="X234" s="49"/>
      <c r="Y234" s="49"/>
      <c r="Z234" s="49"/>
      <c r="AA234" s="49"/>
      <c r="AB234" s="49"/>
      <c r="AC234" s="86"/>
      <c r="AD234" s="49"/>
      <c r="AE234" s="49"/>
      <c r="AF234" s="186"/>
      <c r="AJ234" s="3" t="s">
        <v>658</v>
      </c>
      <c r="AK234" s="3" t="s">
        <v>314</v>
      </c>
      <c r="AL234" s="344">
        <v>1222838</v>
      </c>
      <c r="AM234" s="344"/>
      <c r="AN234" s="344"/>
      <c r="AO234" s="344"/>
      <c r="AP234" s="344"/>
      <c r="AQ234" s="344"/>
      <c r="AR234" s="344"/>
      <c r="AS234" s="344"/>
      <c r="AT234" s="344"/>
      <c r="AU234" s="344"/>
      <c r="AV234" s="344">
        <v>677.3</v>
      </c>
      <c r="AW234" s="344">
        <v>1222838</v>
      </c>
      <c r="AX234" s="344"/>
      <c r="AY234" s="344"/>
      <c r="AZ234" s="344"/>
      <c r="BA234" s="344"/>
      <c r="BB234" s="344"/>
      <c r="BC234" s="344"/>
      <c r="BD234" s="344"/>
      <c r="BE234" s="344"/>
      <c r="BF234" s="344"/>
      <c r="BG234" s="344"/>
      <c r="BH234" s="344"/>
      <c r="BI234" s="344"/>
      <c r="BJ234" s="344"/>
      <c r="BK234" s="344"/>
      <c r="BL234" s="344"/>
      <c r="BM234" s="344"/>
      <c r="BN234" s="344"/>
    </row>
    <row r="235" spans="1:66">
      <c r="A235" s="48" t="s">
        <v>651</v>
      </c>
      <c r="B235" s="446" t="s">
        <v>314</v>
      </c>
      <c r="C235" s="191">
        <f t="shared" si="29"/>
        <v>998498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>
        <v>677.3</v>
      </c>
      <c r="N235" s="49">
        <v>998498</v>
      </c>
      <c r="O235" s="49"/>
      <c r="P235" s="49"/>
      <c r="Q235" s="49"/>
      <c r="R235" s="49"/>
      <c r="S235" s="49"/>
      <c r="T235" s="49"/>
      <c r="U235" s="49"/>
      <c r="V235" s="87"/>
      <c r="W235" s="49"/>
      <c r="X235" s="49"/>
      <c r="Y235" s="49"/>
      <c r="Z235" s="49"/>
      <c r="AA235" s="49"/>
      <c r="AB235" s="49"/>
      <c r="AC235" s="86"/>
      <c r="AD235" s="49"/>
      <c r="AE235" s="49"/>
      <c r="AF235" s="186"/>
      <c r="AJ235" s="3" t="s">
        <v>659</v>
      </c>
      <c r="AK235" s="3" t="s">
        <v>315</v>
      </c>
      <c r="AL235" s="344">
        <v>1447355</v>
      </c>
      <c r="AM235" s="344"/>
      <c r="AN235" s="344"/>
      <c r="AO235" s="344"/>
      <c r="AP235" s="344"/>
      <c r="AQ235" s="344"/>
      <c r="AR235" s="344"/>
      <c r="AS235" s="344"/>
      <c r="AT235" s="344"/>
      <c r="AU235" s="344"/>
      <c r="AV235" s="344">
        <v>690.3</v>
      </c>
      <c r="AW235" s="344">
        <v>980665</v>
      </c>
      <c r="AX235" s="344"/>
      <c r="AY235" s="344"/>
      <c r="AZ235" s="344">
        <v>1077</v>
      </c>
      <c r="BA235" s="344">
        <v>466690</v>
      </c>
      <c r="BB235" s="344"/>
      <c r="BC235" s="344"/>
      <c r="BD235" s="344"/>
      <c r="BE235" s="344"/>
      <c r="BF235" s="344"/>
      <c r="BG235" s="344"/>
      <c r="BH235" s="344"/>
      <c r="BI235" s="344"/>
      <c r="BJ235" s="344"/>
      <c r="BK235" s="344"/>
      <c r="BL235" s="344"/>
      <c r="BM235" s="344"/>
      <c r="BN235" s="344"/>
    </row>
    <row r="236" spans="1:66">
      <c r="A236" s="48" t="s">
        <v>652</v>
      </c>
      <c r="B236" s="446" t="s">
        <v>315</v>
      </c>
      <c r="C236" s="191">
        <f t="shared" ref="C236:C243" si="31">D236+L236+N236+P236+R236+T236+V236+AC236</f>
        <v>1690693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>
        <v>690.3</v>
      </c>
      <c r="N236" s="49">
        <v>1222838</v>
      </c>
      <c r="O236" s="49"/>
      <c r="P236" s="49"/>
      <c r="Q236" s="49">
        <v>1077</v>
      </c>
      <c r="R236" s="191">
        <v>467855</v>
      </c>
      <c r="S236" s="49"/>
      <c r="T236" s="49"/>
      <c r="U236" s="49"/>
      <c r="V236" s="87"/>
      <c r="W236" s="49"/>
      <c r="X236" s="49"/>
      <c r="Y236" s="49"/>
      <c r="Z236" s="49"/>
      <c r="AA236" s="49"/>
      <c r="AB236" s="49"/>
      <c r="AC236" s="86"/>
      <c r="AD236" s="49"/>
      <c r="AE236" s="49"/>
      <c r="AF236" s="186"/>
      <c r="AJ236" s="3" t="s">
        <v>660</v>
      </c>
      <c r="AK236" s="3" t="s">
        <v>316</v>
      </c>
      <c r="AL236" s="344">
        <v>2082956</v>
      </c>
      <c r="AM236" s="344"/>
      <c r="AN236" s="344"/>
      <c r="AO236" s="344"/>
      <c r="AP236" s="344"/>
      <c r="AQ236" s="344"/>
      <c r="AR236" s="344"/>
      <c r="AS236" s="344"/>
      <c r="AT236" s="344"/>
      <c r="AU236" s="344"/>
      <c r="AV236" s="344">
        <v>997.1</v>
      </c>
      <c r="AW236" s="344">
        <v>2082956</v>
      </c>
      <c r="AX236" s="344"/>
      <c r="AY236" s="344"/>
      <c r="AZ236" s="344"/>
      <c r="BA236" s="344"/>
      <c r="BB236" s="344"/>
      <c r="BC236" s="344"/>
      <c r="BD236" s="344"/>
      <c r="BE236" s="344"/>
      <c r="BF236" s="344"/>
      <c r="BG236" s="344"/>
      <c r="BH236" s="344"/>
      <c r="BI236" s="344"/>
      <c r="BJ236" s="344"/>
      <c r="BK236" s="344"/>
      <c r="BL236" s="344"/>
      <c r="BM236" s="344"/>
      <c r="BN236" s="344"/>
    </row>
    <row r="237" spans="1:66" ht="20.25" customHeight="1">
      <c r="A237" s="48" t="s">
        <v>653</v>
      </c>
      <c r="B237" s="446" t="s">
        <v>316</v>
      </c>
      <c r="C237" s="191">
        <f t="shared" si="31"/>
        <v>2129660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>
        <v>997.1</v>
      </c>
      <c r="N237" s="49">
        <v>2129660</v>
      </c>
      <c r="O237" s="49"/>
      <c r="P237" s="49"/>
      <c r="Q237" s="49"/>
      <c r="R237" s="49"/>
      <c r="S237" s="49"/>
      <c r="T237" s="49"/>
      <c r="U237" s="49"/>
      <c r="V237" s="87"/>
      <c r="W237" s="49"/>
      <c r="X237" s="49"/>
      <c r="Y237" s="49"/>
      <c r="Z237" s="49"/>
      <c r="AA237" s="49"/>
      <c r="AB237" s="49"/>
      <c r="AC237" s="86"/>
      <c r="AD237" s="49"/>
      <c r="AE237" s="49"/>
      <c r="AF237" s="186"/>
      <c r="AJ237" s="3" t="s">
        <v>661</v>
      </c>
      <c r="AK237" s="3" t="s">
        <v>889</v>
      </c>
      <c r="AL237" s="344">
        <v>1119836</v>
      </c>
      <c r="AM237" s="344">
        <v>1119836</v>
      </c>
      <c r="AN237" s="344"/>
      <c r="AO237" s="344">
        <v>894452</v>
      </c>
      <c r="AP237" s="344">
        <v>225384</v>
      </c>
      <c r="AQ237" s="344"/>
      <c r="AR237" s="344"/>
      <c r="AS237" s="344"/>
      <c r="AT237" s="344"/>
      <c r="AU237" s="344"/>
      <c r="AV237" s="344"/>
      <c r="AW237" s="344"/>
      <c r="AX237" s="344"/>
      <c r="AY237" s="344"/>
      <c r="AZ237" s="344"/>
      <c r="BA237" s="344"/>
      <c r="BB237" s="344"/>
      <c r="BC237" s="344"/>
      <c r="BD237" s="344"/>
      <c r="BE237" s="344"/>
      <c r="BF237" s="344"/>
      <c r="BG237" s="344"/>
      <c r="BH237" s="344"/>
      <c r="BI237" s="344"/>
      <c r="BJ237" s="344"/>
      <c r="BK237" s="344"/>
      <c r="BL237" s="344"/>
      <c r="BM237" s="344"/>
      <c r="BN237" s="344"/>
    </row>
    <row r="238" spans="1:66" ht="26.4">
      <c r="A238" s="48" t="s">
        <v>654</v>
      </c>
      <c r="B238" s="446" t="s">
        <v>889</v>
      </c>
      <c r="C238" s="191">
        <f t="shared" si="31"/>
        <v>467496</v>
      </c>
      <c r="D238" s="49">
        <f t="shared" ref="D238:D242" si="32">SUM(E238:J238)</f>
        <v>467496</v>
      </c>
      <c r="E238" s="49"/>
      <c r="F238" s="49">
        <v>230512</v>
      </c>
      <c r="G238" s="49">
        <v>236984</v>
      </c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87"/>
      <c r="W238" s="49"/>
      <c r="X238" s="49"/>
      <c r="Y238" s="49"/>
      <c r="Z238" s="49"/>
      <c r="AA238" s="49"/>
      <c r="AB238" s="49"/>
      <c r="AC238" s="86"/>
      <c r="AD238" s="49"/>
      <c r="AE238" s="49"/>
      <c r="AF238" s="186"/>
      <c r="AJ238" s="3" t="s">
        <v>662</v>
      </c>
      <c r="AK238" s="3" t="s">
        <v>890</v>
      </c>
      <c r="AL238" s="344">
        <v>1852296</v>
      </c>
      <c r="AM238" s="344"/>
      <c r="AN238" s="344"/>
      <c r="AO238" s="344"/>
      <c r="AP238" s="344"/>
      <c r="AQ238" s="344"/>
      <c r="AR238" s="344"/>
      <c r="AS238" s="344"/>
      <c r="AT238" s="344">
        <v>1</v>
      </c>
      <c r="AU238" s="344">
        <v>1852296</v>
      </c>
      <c r="AV238" s="344"/>
      <c r="AW238" s="344"/>
      <c r="AX238" s="344"/>
      <c r="AY238" s="344"/>
      <c r="AZ238" s="344"/>
      <c r="BA238" s="344"/>
      <c r="BB238" s="344"/>
      <c r="BC238" s="344"/>
      <c r="BD238" s="344"/>
      <c r="BE238" s="344"/>
      <c r="BF238" s="344"/>
      <c r="BG238" s="344"/>
      <c r="BH238" s="344"/>
      <c r="BI238" s="344"/>
      <c r="BJ238" s="344"/>
      <c r="BK238" s="344"/>
      <c r="BL238" s="344"/>
      <c r="BM238" s="344"/>
      <c r="BN238" s="344"/>
    </row>
    <row r="239" spans="1:66">
      <c r="A239" s="48" t="s">
        <v>655</v>
      </c>
      <c r="B239" s="446" t="s">
        <v>890</v>
      </c>
      <c r="C239" s="191">
        <f t="shared" si="31"/>
        <v>2075733</v>
      </c>
      <c r="D239" s="49"/>
      <c r="E239" s="49"/>
      <c r="F239" s="49"/>
      <c r="G239" s="49"/>
      <c r="H239" s="49"/>
      <c r="I239" s="49"/>
      <c r="J239" s="49"/>
      <c r="K239" s="45">
        <v>1</v>
      </c>
      <c r="L239" s="49">
        <v>2075733</v>
      </c>
      <c r="M239" s="49"/>
      <c r="N239" s="49"/>
      <c r="O239" s="49"/>
      <c r="P239" s="49"/>
      <c r="Q239" s="49"/>
      <c r="R239" s="49"/>
      <c r="S239" s="49"/>
      <c r="T239" s="49"/>
      <c r="U239" s="49"/>
      <c r="V239" s="87"/>
      <c r="W239" s="49"/>
      <c r="X239" s="49"/>
      <c r="Y239" s="49"/>
      <c r="Z239" s="49"/>
      <c r="AA239" s="49"/>
      <c r="AB239" s="49"/>
      <c r="AC239" s="86"/>
      <c r="AD239" s="49"/>
      <c r="AE239" s="49"/>
      <c r="AF239" s="186"/>
      <c r="AJ239" s="3" t="s">
        <v>663</v>
      </c>
      <c r="AK239" s="3" t="s">
        <v>317</v>
      </c>
      <c r="AL239" s="344">
        <v>8835857</v>
      </c>
      <c r="AM239" s="344">
        <v>8835857</v>
      </c>
      <c r="AN239" s="344"/>
      <c r="AO239" s="344">
        <v>2089314</v>
      </c>
      <c r="AP239" s="344">
        <v>781782</v>
      </c>
      <c r="AQ239" s="344">
        <v>5964761</v>
      </c>
      <c r="AR239" s="344"/>
      <c r="AS239" s="344"/>
      <c r="AT239" s="344"/>
      <c r="AU239" s="344"/>
      <c r="AV239" s="344"/>
      <c r="AW239" s="344"/>
      <c r="AX239" s="344"/>
      <c r="AY239" s="344"/>
      <c r="AZ239" s="344"/>
      <c r="BA239" s="344"/>
      <c r="BB239" s="344"/>
      <c r="BC239" s="344"/>
      <c r="BD239" s="344"/>
      <c r="BE239" s="344"/>
      <c r="BF239" s="344"/>
      <c r="BG239" s="344"/>
      <c r="BH239" s="344"/>
      <c r="BI239" s="344"/>
      <c r="BJ239" s="344"/>
      <c r="BK239" s="344"/>
      <c r="BL239" s="344"/>
      <c r="BM239" s="344"/>
      <c r="BN239" s="344"/>
    </row>
    <row r="240" spans="1:66">
      <c r="A240" s="48" t="s">
        <v>656</v>
      </c>
      <c r="B240" s="446" t="s">
        <v>317</v>
      </c>
      <c r="C240" s="191">
        <f t="shared" si="31"/>
        <v>8897758</v>
      </c>
      <c r="D240" s="49">
        <f t="shared" si="32"/>
        <v>8897758</v>
      </c>
      <c r="E240" s="49"/>
      <c r="F240" s="49">
        <v>2145048</v>
      </c>
      <c r="G240" s="49">
        <v>1500000</v>
      </c>
      <c r="H240" s="49">
        <v>5252710</v>
      </c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87"/>
      <c r="W240" s="49"/>
      <c r="X240" s="49"/>
      <c r="Y240" s="49"/>
      <c r="Z240" s="49"/>
      <c r="AA240" s="49"/>
      <c r="AB240" s="49"/>
      <c r="AC240" s="86"/>
      <c r="AD240" s="49"/>
      <c r="AE240" s="49"/>
      <c r="AF240" s="186"/>
      <c r="AJ240" s="3" t="s">
        <v>664</v>
      </c>
      <c r="AK240" s="3" t="s">
        <v>891</v>
      </c>
      <c r="AL240" s="344">
        <v>2973652</v>
      </c>
      <c r="AM240" s="344">
        <v>2973652</v>
      </c>
      <c r="AN240" s="344"/>
      <c r="AO240" s="344"/>
      <c r="AP240" s="344"/>
      <c r="AQ240" s="344">
        <v>2973652</v>
      </c>
      <c r="AR240" s="344"/>
      <c r="AS240" s="344"/>
      <c r="AT240" s="344"/>
      <c r="AU240" s="344"/>
      <c r="AV240" s="344"/>
      <c r="AW240" s="344"/>
      <c r="AX240" s="344"/>
      <c r="AY240" s="344"/>
      <c r="AZ240" s="344"/>
      <c r="BA240" s="344"/>
      <c r="BB240" s="344"/>
      <c r="BC240" s="344"/>
      <c r="BD240" s="344"/>
      <c r="BE240" s="344"/>
      <c r="BF240" s="344"/>
      <c r="BG240" s="344"/>
      <c r="BH240" s="344"/>
      <c r="BI240" s="344"/>
      <c r="BJ240" s="344"/>
      <c r="BK240" s="344"/>
      <c r="BL240" s="344"/>
      <c r="BM240" s="344"/>
      <c r="BN240" s="344"/>
    </row>
    <row r="241" spans="1:66">
      <c r="A241" s="48" t="s">
        <v>657</v>
      </c>
      <c r="B241" s="446" t="s">
        <v>891</v>
      </c>
      <c r="C241" s="191">
        <f t="shared" si="31"/>
        <v>2847542</v>
      </c>
      <c r="D241" s="49">
        <f t="shared" si="32"/>
        <v>2847542</v>
      </c>
      <c r="E241" s="49"/>
      <c r="F241" s="49"/>
      <c r="G241" s="49"/>
      <c r="H241" s="49">
        <v>2847542</v>
      </c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87"/>
      <c r="W241" s="49"/>
      <c r="X241" s="49"/>
      <c r="Y241" s="49"/>
      <c r="Z241" s="49"/>
      <c r="AA241" s="49"/>
      <c r="AB241" s="49"/>
      <c r="AC241" s="86"/>
      <c r="AD241" s="49"/>
      <c r="AE241" s="49"/>
      <c r="AF241" s="186"/>
      <c r="AJ241" s="3" t="s">
        <v>665</v>
      </c>
      <c r="AK241" s="3" t="s">
        <v>892</v>
      </c>
      <c r="AL241" s="344">
        <v>433249</v>
      </c>
      <c r="AM241" s="344">
        <v>433249</v>
      </c>
      <c r="AN241" s="344"/>
      <c r="AO241" s="344">
        <v>216637</v>
      </c>
      <c r="AP241" s="344">
        <v>216612</v>
      </c>
      <c r="AQ241" s="344"/>
      <c r="AR241" s="344"/>
      <c r="AS241" s="344"/>
      <c r="AT241" s="344"/>
      <c r="AU241" s="344"/>
      <c r="AV241" s="344"/>
      <c r="AW241" s="344"/>
      <c r="AX241" s="344"/>
      <c r="AY241" s="344"/>
      <c r="AZ241" s="344"/>
      <c r="BA241" s="344"/>
      <c r="BB241" s="344"/>
      <c r="BC241" s="344"/>
      <c r="BD241" s="344"/>
      <c r="BE241" s="344"/>
      <c r="BF241" s="344"/>
      <c r="BG241" s="344"/>
      <c r="BH241" s="344"/>
      <c r="BI241" s="344"/>
      <c r="BJ241" s="344"/>
      <c r="BK241" s="344"/>
      <c r="BL241" s="344"/>
      <c r="BM241" s="344"/>
      <c r="BN241" s="344"/>
    </row>
    <row r="242" spans="1:66">
      <c r="A242" s="48" t="s">
        <v>658</v>
      </c>
      <c r="B242" s="446" t="s">
        <v>892</v>
      </c>
      <c r="C242" s="191">
        <f t="shared" si="31"/>
        <v>433138</v>
      </c>
      <c r="D242" s="49">
        <f t="shared" si="32"/>
        <v>433138</v>
      </c>
      <c r="E242" s="49"/>
      <c r="F242" s="49">
        <v>216569</v>
      </c>
      <c r="G242" s="49">
        <v>216569</v>
      </c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87"/>
      <c r="W242" s="49"/>
      <c r="X242" s="49"/>
      <c r="Y242" s="49"/>
      <c r="Z242" s="49"/>
      <c r="AA242" s="49"/>
      <c r="AB242" s="49"/>
      <c r="AC242" s="86"/>
      <c r="AD242" s="49"/>
      <c r="AE242" s="49"/>
      <c r="AF242" s="186"/>
      <c r="AJ242" s="3" t="s">
        <v>666</v>
      </c>
      <c r="AK242" s="3" t="s">
        <v>893</v>
      </c>
      <c r="AL242" s="344">
        <v>1558378</v>
      </c>
      <c r="AM242" s="344"/>
      <c r="AN242" s="344"/>
      <c r="AO242" s="344"/>
      <c r="AP242" s="344"/>
      <c r="AQ242" s="344"/>
      <c r="AR242" s="344"/>
      <c r="AS242" s="344"/>
      <c r="AT242" s="344"/>
      <c r="AU242" s="344"/>
      <c r="AV242" s="344">
        <v>1800.63</v>
      </c>
      <c r="AW242" s="344">
        <v>1558378</v>
      </c>
      <c r="AX242" s="344"/>
      <c r="AY242" s="344"/>
      <c r="AZ242" s="344"/>
      <c r="BA242" s="344"/>
      <c r="BB242" s="344"/>
      <c r="BC242" s="344"/>
      <c r="BD242" s="344"/>
      <c r="BE242" s="344"/>
      <c r="BF242" s="344"/>
      <c r="BG242" s="344"/>
      <c r="BH242" s="344"/>
      <c r="BI242" s="344"/>
      <c r="BJ242" s="344"/>
      <c r="BK242" s="344"/>
      <c r="BL242" s="344"/>
      <c r="BM242" s="344"/>
      <c r="BN242" s="344"/>
    </row>
    <row r="243" spans="1:66">
      <c r="A243" s="48" t="s">
        <v>659</v>
      </c>
      <c r="B243" s="446" t="s">
        <v>893</v>
      </c>
      <c r="C243" s="191">
        <f t="shared" si="31"/>
        <v>1574027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278">
        <v>1800.63</v>
      </c>
      <c r="N243" s="278">
        <v>1574027</v>
      </c>
      <c r="O243" s="49"/>
      <c r="P243" s="49"/>
      <c r="Q243" s="49"/>
      <c r="R243" s="49"/>
      <c r="S243" s="49"/>
      <c r="T243" s="49"/>
      <c r="U243" s="49"/>
      <c r="V243" s="87"/>
      <c r="W243" s="49"/>
      <c r="X243" s="49"/>
      <c r="Y243" s="49"/>
      <c r="Z243" s="49"/>
      <c r="AA243" s="49"/>
      <c r="AB243" s="49"/>
      <c r="AC243" s="86"/>
      <c r="AD243" s="49"/>
      <c r="AE243" s="49"/>
      <c r="AF243" s="186"/>
      <c r="AJ243" s="3" t="s">
        <v>667</v>
      </c>
      <c r="AK243" s="3" t="s">
        <v>894</v>
      </c>
      <c r="AL243" s="344">
        <v>556387</v>
      </c>
      <c r="AM243" s="344">
        <v>556387</v>
      </c>
      <c r="AN243" s="344"/>
      <c r="AO243" s="344">
        <v>556387</v>
      </c>
      <c r="AP243" s="344"/>
      <c r="AQ243" s="344"/>
      <c r="AR243" s="344"/>
      <c r="AS243" s="344"/>
      <c r="AT243" s="344"/>
      <c r="AU243" s="344"/>
      <c r="AV243" s="344"/>
      <c r="AW243" s="344"/>
      <c r="AX243" s="344"/>
      <c r="AY243" s="344"/>
      <c r="AZ243" s="344"/>
      <c r="BA243" s="344"/>
      <c r="BB243" s="344"/>
      <c r="BC243" s="344"/>
      <c r="BD243" s="344"/>
      <c r="BE243" s="344"/>
      <c r="BF243" s="344"/>
      <c r="BG243" s="344"/>
      <c r="BH243" s="344"/>
      <c r="BI243" s="344"/>
      <c r="BJ243" s="344"/>
      <c r="BK243" s="344"/>
      <c r="BL243" s="344"/>
      <c r="BM243" s="344"/>
      <c r="BN243" s="344"/>
    </row>
    <row r="244" spans="1:66">
      <c r="A244" s="48" t="s">
        <v>660</v>
      </c>
      <c r="B244" s="446" t="s">
        <v>894</v>
      </c>
      <c r="C244" s="191">
        <f t="shared" si="29"/>
        <v>700000</v>
      </c>
      <c r="D244" s="49">
        <f t="shared" si="30"/>
        <v>700000</v>
      </c>
      <c r="E244" s="49"/>
      <c r="F244" s="49">
        <v>700000</v>
      </c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87"/>
      <c r="W244" s="49"/>
      <c r="X244" s="49"/>
      <c r="Y244" s="49"/>
      <c r="Z244" s="49"/>
      <c r="AA244" s="49"/>
      <c r="AB244" s="49"/>
      <c r="AC244" s="86"/>
      <c r="AD244" s="49"/>
      <c r="AE244" s="49"/>
      <c r="AF244" s="186"/>
      <c r="AJ244" s="3" t="s">
        <v>668</v>
      </c>
      <c r="AK244" s="3" t="s">
        <v>895</v>
      </c>
      <c r="AL244" s="344">
        <v>760572</v>
      </c>
      <c r="AM244" s="344"/>
      <c r="AN244" s="344"/>
      <c r="AO244" s="344"/>
      <c r="AP244" s="344"/>
      <c r="AQ244" s="344"/>
      <c r="AR244" s="344"/>
      <c r="AS244" s="344"/>
      <c r="AT244" s="344"/>
      <c r="AU244" s="344"/>
      <c r="AV244" s="344">
        <v>808.76</v>
      </c>
      <c r="AW244" s="344">
        <v>760572</v>
      </c>
      <c r="AX244" s="344"/>
      <c r="AY244" s="344"/>
      <c r="AZ244" s="344"/>
      <c r="BA244" s="344"/>
      <c r="BB244" s="344"/>
      <c r="BC244" s="344"/>
      <c r="BD244" s="344"/>
      <c r="BE244" s="344"/>
      <c r="BF244" s="344"/>
      <c r="BG244" s="344"/>
      <c r="BH244" s="344"/>
      <c r="BI244" s="344"/>
      <c r="BJ244" s="344"/>
      <c r="BK244" s="344"/>
      <c r="BL244" s="344"/>
      <c r="BM244" s="344"/>
      <c r="BN244" s="344"/>
    </row>
    <row r="245" spans="1:66">
      <c r="A245" s="48" t="s">
        <v>661</v>
      </c>
      <c r="B245" s="446" t="s">
        <v>895</v>
      </c>
      <c r="C245" s="191">
        <f t="shared" si="29"/>
        <v>1062727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>
        <v>808.76</v>
      </c>
      <c r="N245" s="49">
        <v>1062727</v>
      </c>
      <c r="O245" s="49"/>
      <c r="P245" s="49"/>
      <c r="Q245" s="49"/>
      <c r="R245" s="49"/>
      <c r="S245" s="49"/>
      <c r="T245" s="49"/>
      <c r="U245" s="49"/>
      <c r="V245" s="87"/>
      <c r="W245" s="49"/>
      <c r="X245" s="49"/>
      <c r="Y245" s="49"/>
      <c r="Z245" s="49"/>
      <c r="AA245" s="49"/>
      <c r="AB245" s="49"/>
      <c r="AC245" s="86"/>
      <c r="AD245" s="49"/>
      <c r="AE245" s="49"/>
      <c r="AF245" s="186"/>
      <c r="AJ245" s="3" t="s">
        <v>669</v>
      </c>
      <c r="AK245" s="3" t="s">
        <v>896</v>
      </c>
      <c r="AL245" s="344">
        <v>309285</v>
      </c>
      <c r="AM245" s="344"/>
      <c r="AN245" s="344"/>
      <c r="AO245" s="344"/>
      <c r="AP245" s="344"/>
      <c r="AQ245" s="344"/>
      <c r="AR245" s="344"/>
      <c r="AS245" s="344"/>
      <c r="AT245" s="344"/>
      <c r="AU245" s="344"/>
      <c r="AV245" s="344"/>
      <c r="AW245" s="344"/>
      <c r="AX245" s="344"/>
      <c r="AY245" s="344"/>
      <c r="AZ245" s="344"/>
      <c r="BA245" s="344"/>
      <c r="BB245" s="344">
        <v>20</v>
      </c>
      <c r="BC245" s="344">
        <v>309285</v>
      </c>
      <c r="BD245" s="344"/>
      <c r="BE245" s="344"/>
      <c r="BF245" s="344"/>
      <c r="BG245" s="344"/>
      <c r="BH245" s="344"/>
      <c r="BI245" s="344"/>
      <c r="BJ245" s="344"/>
      <c r="BK245" s="344"/>
      <c r="BL245" s="344"/>
      <c r="BM245" s="344"/>
      <c r="BN245" s="344"/>
    </row>
    <row r="246" spans="1:66">
      <c r="A246" s="48" t="s">
        <v>662</v>
      </c>
      <c r="B246" s="446" t="s">
        <v>991</v>
      </c>
      <c r="C246" s="191">
        <f t="shared" si="29"/>
        <v>5147334</v>
      </c>
      <c r="D246" s="49">
        <f t="shared" si="30"/>
        <v>5147334</v>
      </c>
      <c r="E246" s="49"/>
      <c r="F246" s="49"/>
      <c r="G246" s="49"/>
      <c r="H246" s="49">
        <v>5147334</v>
      </c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87"/>
      <c r="W246" s="49"/>
      <c r="X246" s="49"/>
      <c r="Y246" s="49"/>
      <c r="Z246" s="49"/>
      <c r="AA246" s="49"/>
      <c r="AB246" s="49"/>
      <c r="AC246" s="86"/>
      <c r="AD246" s="49"/>
      <c r="AE246" s="49"/>
      <c r="AF246" s="186"/>
      <c r="AJ246" s="3" t="s">
        <v>670</v>
      </c>
      <c r="AK246" s="3" t="s">
        <v>318</v>
      </c>
      <c r="AL246" s="344">
        <v>188438</v>
      </c>
      <c r="AM246" s="344"/>
      <c r="AN246" s="344"/>
      <c r="AO246" s="344"/>
      <c r="AP246" s="344"/>
      <c r="AQ246" s="344">
        <v>0</v>
      </c>
      <c r="AR246" s="344"/>
      <c r="AS246" s="344"/>
      <c r="AT246" s="344"/>
      <c r="AU246" s="344"/>
      <c r="AV246" s="344"/>
      <c r="AW246" s="344"/>
      <c r="AX246" s="344"/>
      <c r="AY246" s="344"/>
      <c r="AZ246" s="344"/>
      <c r="BA246" s="344"/>
      <c r="BB246" s="344"/>
      <c r="BC246" s="344"/>
      <c r="BD246" s="344"/>
      <c r="BE246" s="344"/>
      <c r="BF246" s="344"/>
      <c r="BG246" s="344"/>
      <c r="BH246" s="344"/>
      <c r="BI246" s="344"/>
      <c r="BJ246" s="344"/>
      <c r="BK246" s="344"/>
      <c r="BL246" s="344">
        <v>94219</v>
      </c>
      <c r="BM246" s="344">
        <v>94219</v>
      </c>
      <c r="BN246" s="344"/>
    </row>
    <row r="247" spans="1:66">
      <c r="A247" s="48" t="s">
        <v>663</v>
      </c>
      <c r="B247" s="446" t="s">
        <v>896</v>
      </c>
      <c r="C247" s="191">
        <f t="shared" si="29"/>
        <v>309356</v>
      </c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>
        <v>20</v>
      </c>
      <c r="T247" s="191">
        <v>309356</v>
      </c>
      <c r="U247" s="49"/>
      <c r="V247" s="87"/>
      <c r="W247" s="49"/>
      <c r="X247" s="49"/>
      <c r="Y247" s="49"/>
      <c r="Z247" s="49"/>
      <c r="AA247" s="49"/>
      <c r="AB247" s="49"/>
      <c r="AC247" s="86"/>
      <c r="AD247" s="49"/>
      <c r="AE247" s="49"/>
      <c r="AF247" s="186"/>
      <c r="AJ247" s="3" t="s">
        <v>671</v>
      </c>
      <c r="AK247" s="3" t="s">
        <v>319</v>
      </c>
      <c r="AL247" s="344">
        <v>701675</v>
      </c>
      <c r="AM247" s="344"/>
      <c r="AN247" s="344"/>
      <c r="AO247" s="344"/>
      <c r="AP247" s="344"/>
      <c r="AQ247" s="344"/>
      <c r="AR247" s="344"/>
      <c r="AS247" s="344"/>
      <c r="AT247" s="344"/>
      <c r="AU247" s="344"/>
      <c r="AV247" s="344">
        <v>592</v>
      </c>
      <c r="AW247" s="344">
        <v>701675</v>
      </c>
      <c r="AX247" s="344"/>
      <c r="AY247" s="344"/>
      <c r="AZ247" s="344"/>
      <c r="BA247" s="344"/>
      <c r="BB247" s="344"/>
      <c r="BC247" s="344"/>
      <c r="BD247" s="344"/>
      <c r="BE247" s="344"/>
      <c r="BF247" s="344"/>
      <c r="BG247" s="344"/>
      <c r="BH247" s="344"/>
      <c r="BI247" s="344"/>
      <c r="BJ247" s="344"/>
      <c r="BK247" s="344"/>
      <c r="BL247" s="344"/>
      <c r="BM247" s="344"/>
      <c r="BN247" s="344"/>
    </row>
    <row r="248" spans="1:66">
      <c r="A248" s="48" t="s">
        <v>664</v>
      </c>
      <c r="B248" s="511" t="s">
        <v>318</v>
      </c>
      <c r="C248" s="191">
        <f t="shared" si="29"/>
        <v>1718487</v>
      </c>
      <c r="D248" s="49">
        <f t="shared" si="30"/>
        <v>1718487</v>
      </c>
      <c r="E248" s="49"/>
      <c r="F248" s="49"/>
      <c r="G248" s="49"/>
      <c r="H248" s="49">
        <v>1718487</v>
      </c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87"/>
      <c r="W248" s="49"/>
      <c r="X248" s="49"/>
      <c r="Y248" s="49"/>
      <c r="Z248" s="49"/>
      <c r="AA248" s="49"/>
      <c r="AB248" s="49"/>
      <c r="AC248" s="304"/>
      <c r="AD248" s="278"/>
      <c r="AE248" s="49"/>
      <c r="AF248" s="186"/>
      <c r="AJ248" s="3" t="s">
        <v>672</v>
      </c>
      <c r="AK248" s="3" t="s">
        <v>320</v>
      </c>
      <c r="AL248" s="344">
        <v>701675</v>
      </c>
      <c r="AM248" s="344"/>
      <c r="AN248" s="344"/>
      <c r="AO248" s="344"/>
      <c r="AP248" s="344"/>
      <c r="AQ248" s="344"/>
      <c r="AR248" s="344"/>
      <c r="AS248" s="344"/>
      <c r="AT248" s="344"/>
      <c r="AU248" s="344"/>
      <c r="AV248" s="344">
        <v>592</v>
      </c>
      <c r="AW248" s="344">
        <v>701675</v>
      </c>
      <c r="AX248" s="344"/>
      <c r="AY248" s="344"/>
      <c r="AZ248" s="344"/>
      <c r="BA248" s="344"/>
      <c r="BB248" s="344"/>
      <c r="BC248" s="344"/>
      <c r="BD248" s="344"/>
      <c r="BE248" s="344"/>
      <c r="BF248" s="344"/>
      <c r="BG248" s="344"/>
      <c r="BH248" s="344"/>
      <c r="BI248" s="344"/>
      <c r="BJ248" s="344"/>
      <c r="BK248" s="344"/>
      <c r="BL248" s="344"/>
      <c r="BM248" s="344"/>
      <c r="BN248" s="344"/>
    </row>
    <row r="249" spans="1:66">
      <c r="A249" s="48" t="s">
        <v>665</v>
      </c>
      <c r="B249" s="446" t="s">
        <v>319</v>
      </c>
      <c r="C249" s="191">
        <f t="shared" si="29"/>
        <v>858681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>
        <v>592</v>
      </c>
      <c r="N249" s="49">
        <v>858681</v>
      </c>
      <c r="O249" s="49"/>
      <c r="P249" s="49"/>
      <c r="Q249" s="49"/>
      <c r="R249" s="49"/>
      <c r="S249" s="49"/>
      <c r="T249" s="49"/>
      <c r="U249" s="49"/>
      <c r="V249" s="87"/>
      <c r="W249" s="49"/>
      <c r="X249" s="49"/>
      <c r="Y249" s="49"/>
      <c r="Z249" s="49"/>
      <c r="AA249" s="49"/>
      <c r="AB249" s="49"/>
      <c r="AC249" s="86"/>
      <c r="AD249" s="49"/>
      <c r="AE249" s="49"/>
      <c r="AF249" s="186"/>
      <c r="AJ249" s="3" t="s">
        <v>673</v>
      </c>
      <c r="AK249" s="3" t="s">
        <v>321</v>
      </c>
      <c r="AL249" s="344">
        <v>779824</v>
      </c>
      <c r="AM249" s="344"/>
      <c r="AN249" s="344"/>
      <c r="AO249" s="344"/>
      <c r="AP249" s="344"/>
      <c r="AQ249" s="344"/>
      <c r="AR249" s="344"/>
      <c r="AS249" s="344"/>
      <c r="AT249" s="344"/>
      <c r="AU249" s="344"/>
      <c r="AV249" s="344">
        <v>592</v>
      </c>
      <c r="AW249" s="344">
        <v>779824</v>
      </c>
      <c r="AX249" s="344"/>
      <c r="AY249" s="344"/>
      <c r="AZ249" s="344"/>
      <c r="BA249" s="344"/>
      <c r="BB249" s="344"/>
      <c r="BC249" s="344"/>
      <c r="BD249" s="344"/>
      <c r="BE249" s="344"/>
      <c r="BF249" s="344"/>
      <c r="BG249" s="344"/>
      <c r="BH249" s="344"/>
      <c r="BI249" s="344"/>
      <c r="BJ249" s="344"/>
      <c r="BK249" s="344"/>
      <c r="BL249" s="344"/>
      <c r="BM249" s="344"/>
      <c r="BN249" s="344"/>
    </row>
    <row r="250" spans="1:66">
      <c r="A250" s="48" t="s">
        <v>666</v>
      </c>
      <c r="B250" s="446" t="s">
        <v>320</v>
      </c>
      <c r="C250" s="191">
        <f t="shared" si="29"/>
        <v>858628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>
        <v>592</v>
      </c>
      <c r="N250" s="49">
        <v>858628</v>
      </c>
      <c r="O250" s="49"/>
      <c r="P250" s="49"/>
      <c r="Q250" s="49"/>
      <c r="R250" s="49"/>
      <c r="S250" s="49"/>
      <c r="T250" s="49"/>
      <c r="U250" s="49"/>
      <c r="V250" s="87"/>
      <c r="W250" s="49"/>
      <c r="X250" s="49"/>
      <c r="Y250" s="49"/>
      <c r="Z250" s="49"/>
      <c r="AA250" s="49"/>
      <c r="AB250" s="49"/>
      <c r="AC250" s="86"/>
      <c r="AD250" s="49"/>
      <c r="AE250" s="49"/>
      <c r="AF250" s="186"/>
      <c r="AJ250" s="3" t="s">
        <v>674</v>
      </c>
      <c r="AK250" s="3" t="s">
        <v>322</v>
      </c>
      <c r="AL250" s="344">
        <v>5915193</v>
      </c>
      <c r="AM250" s="344">
        <v>3999148</v>
      </c>
      <c r="AN250" s="344">
        <v>505236</v>
      </c>
      <c r="AO250" s="344"/>
      <c r="AP250" s="344"/>
      <c r="AQ250" s="344">
        <v>3493912</v>
      </c>
      <c r="AR250" s="344"/>
      <c r="AS250" s="344"/>
      <c r="AT250" s="344"/>
      <c r="AU250" s="344"/>
      <c r="AV250" s="344">
        <v>1011</v>
      </c>
      <c r="AW250" s="344">
        <v>884590</v>
      </c>
      <c r="AX250" s="344"/>
      <c r="AY250" s="344"/>
      <c r="AZ250" s="344">
        <v>1532</v>
      </c>
      <c r="BA250" s="344">
        <v>1012823</v>
      </c>
      <c r="BB250" s="344"/>
      <c r="BC250" s="344"/>
      <c r="BD250" s="344">
        <v>1</v>
      </c>
      <c r="BE250" s="344">
        <v>0</v>
      </c>
      <c r="BF250" s="344"/>
      <c r="BG250" s="344"/>
      <c r="BH250" s="344"/>
      <c r="BI250" s="344"/>
      <c r="BJ250" s="344"/>
      <c r="BK250" s="344"/>
      <c r="BL250" s="344">
        <v>9316</v>
      </c>
      <c r="BM250" s="344">
        <v>9316</v>
      </c>
      <c r="BN250" s="344"/>
    </row>
    <row r="251" spans="1:66">
      <c r="A251" s="48" t="s">
        <v>667</v>
      </c>
      <c r="B251" s="446" t="s">
        <v>321</v>
      </c>
      <c r="C251" s="191">
        <f t="shared" si="29"/>
        <v>847186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>
        <v>592</v>
      </c>
      <c r="N251" s="49">
        <v>847186</v>
      </c>
      <c r="O251" s="49"/>
      <c r="P251" s="49"/>
      <c r="Q251" s="49"/>
      <c r="R251" s="49"/>
      <c r="S251" s="49"/>
      <c r="T251" s="49"/>
      <c r="U251" s="49"/>
      <c r="V251" s="87"/>
      <c r="W251" s="49"/>
      <c r="X251" s="49"/>
      <c r="Y251" s="49"/>
      <c r="Z251" s="49"/>
      <c r="AA251" s="49"/>
      <c r="AB251" s="49"/>
      <c r="AC251" s="86"/>
      <c r="AD251" s="49"/>
      <c r="AE251" s="49"/>
      <c r="AF251" s="186"/>
      <c r="AJ251" s="3" t="s">
        <v>675</v>
      </c>
      <c r="AK251" s="3" t="s">
        <v>323</v>
      </c>
      <c r="AL251" s="344">
        <v>1052995</v>
      </c>
      <c r="AM251" s="344"/>
      <c r="AN251" s="344"/>
      <c r="AO251" s="344"/>
      <c r="AP251" s="344"/>
      <c r="AQ251" s="344"/>
      <c r="AR251" s="344"/>
      <c r="AS251" s="344"/>
      <c r="AT251" s="344"/>
      <c r="AU251" s="344"/>
      <c r="AV251" s="344"/>
      <c r="AW251" s="344"/>
      <c r="AX251" s="344"/>
      <c r="AY251" s="344"/>
      <c r="AZ251" s="344">
        <v>458.6</v>
      </c>
      <c r="BA251" s="344">
        <v>1052995</v>
      </c>
      <c r="BB251" s="344"/>
      <c r="BC251" s="344"/>
      <c r="BD251" s="344"/>
      <c r="BE251" s="344"/>
      <c r="BF251" s="344"/>
      <c r="BG251" s="344"/>
      <c r="BH251" s="344"/>
      <c r="BI251" s="344"/>
      <c r="BJ251" s="344"/>
      <c r="BK251" s="344"/>
      <c r="BL251" s="344"/>
      <c r="BM251" s="344"/>
      <c r="BN251" s="344"/>
    </row>
    <row r="252" spans="1:66">
      <c r="A252" s="48" t="s">
        <v>668</v>
      </c>
      <c r="B252" s="446" t="s">
        <v>322</v>
      </c>
      <c r="C252" s="191">
        <f t="shared" si="29"/>
        <v>6373452</v>
      </c>
      <c r="D252" s="49">
        <f t="shared" si="30"/>
        <v>3622605</v>
      </c>
      <c r="E252" s="49">
        <v>457228</v>
      </c>
      <c r="F252" s="49"/>
      <c r="G252" s="49"/>
      <c r="H252" s="49">
        <v>3165377</v>
      </c>
      <c r="I252" s="49"/>
      <c r="J252" s="49"/>
      <c r="K252" s="49"/>
      <c r="L252" s="49"/>
      <c r="M252" s="49">
        <v>1011</v>
      </c>
      <c r="N252" s="49">
        <v>1169572</v>
      </c>
      <c r="O252" s="49"/>
      <c r="P252" s="49"/>
      <c r="Q252" s="49">
        <v>1532</v>
      </c>
      <c r="R252" s="49">
        <v>1581275</v>
      </c>
      <c r="S252" s="49"/>
      <c r="T252" s="49"/>
      <c r="U252" s="49"/>
      <c r="V252" s="306"/>
      <c r="W252" s="49"/>
      <c r="X252" s="49"/>
      <c r="Y252" s="49"/>
      <c r="Z252" s="49"/>
      <c r="AA252" s="49"/>
      <c r="AB252" s="49"/>
      <c r="AC252" s="86"/>
      <c r="AD252" s="49"/>
      <c r="AE252" s="49"/>
      <c r="AF252" s="186"/>
      <c r="AJ252" s="3" t="s">
        <v>676</v>
      </c>
      <c r="AK252" s="3" t="s">
        <v>897</v>
      </c>
      <c r="AL252" s="344">
        <v>4491061</v>
      </c>
      <c r="AM252" s="344">
        <v>4491061</v>
      </c>
      <c r="AN252" s="344"/>
      <c r="AO252" s="344"/>
      <c r="AP252" s="344"/>
      <c r="AQ252" s="344">
        <v>4491061</v>
      </c>
      <c r="AR252" s="344"/>
      <c r="AS252" s="344"/>
      <c r="AT252" s="344"/>
      <c r="AU252" s="344"/>
      <c r="AV252" s="344"/>
      <c r="AW252" s="344"/>
      <c r="AX252" s="344"/>
      <c r="AY252" s="344"/>
      <c r="AZ252" s="344"/>
      <c r="BA252" s="344"/>
      <c r="BB252" s="344"/>
      <c r="BC252" s="344"/>
      <c r="BD252" s="344"/>
      <c r="BE252" s="344"/>
      <c r="BF252" s="344"/>
      <c r="BG252" s="344"/>
      <c r="BH252" s="344"/>
      <c r="BI252" s="344"/>
      <c r="BJ252" s="344"/>
      <c r="BK252" s="344"/>
      <c r="BL252" s="344"/>
      <c r="BM252" s="344"/>
      <c r="BN252" s="344"/>
    </row>
    <row r="253" spans="1:66">
      <c r="A253" s="48" t="s">
        <v>669</v>
      </c>
      <c r="B253" s="446" t="s">
        <v>323</v>
      </c>
      <c r="C253" s="191">
        <f t="shared" si="29"/>
        <v>1403711</v>
      </c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>
        <v>458.6</v>
      </c>
      <c r="R253" s="49">
        <v>1403711</v>
      </c>
      <c r="S253" s="49"/>
      <c r="T253" s="49"/>
      <c r="U253" s="49"/>
      <c r="V253" s="136"/>
      <c r="W253" s="49"/>
      <c r="X253" s="49"/>
      <c r="Y253" s="49"/>
      <c r="Z253" s="49"/>
      <c r="AA253" s="49"/>
      <c r="AB253" s="49"/>
      <c r="AC253" s="86"/>
      <c r="AD253" s="49"/>
      <c r="AE253" s="49"/>
      <c r="AF253" s="186"/>
      <c r="AJ253" s="3" t="s">
        <v>677</v>
      </c>
      <c r="AK253" s="3" t="s">
        <v>898</v>
      </c>
      <c r="AL253" s="344">
        <v>851955</v>
      </c>
      <c r="AM253" s="344">
        <v>851955</v>
      </c>
      <c r="AN253" s="344"/>
      <c r="AO253" s="344">
        <v>443090</v>
      </c>
      <c r="AP253" s="344">
        <v>408865</v>
      </c>
      <c r="AQ253" s="344"/>
      <c r="AR253" s="344"/>
      <c r="AS253" s="344"/>
      <c r="AT253" s="344"/>
      <c r="AU253" s="344"/>
      <c r="AV253" s="344"/>
      <c r="AW253" s="344"/>
      <c r="AX253" s="344"/>
      <c r="AY253" s="344"/>
      <c r="AZ253" s="344"/>
      <c r="BA253" s="344"/>
      <c r="BB253" s="344"/>
      <c r="BC253" s="344"/>
      <c r="BD253" s="344"/>
      <c r="BE253" s="344"/>
      <c r="BF253" s="344"/>
      <c r="BG253" s="344"/>
      <c r="BH253" s="344"/>
      <c r="BI253" s="344"/>
      <c r="BJ253" s="344"/>
      <c r="BK253" s="344"/>
      <c r="BL253" s="344"/>
      <c r="BM253" s="344"/>
      <c r="BN253" s="344"/>
    </row>
    <row r="254" spans="1:66">
      <c r="A254" s="48" t="s">
        <v>670</v>
      </c>
      <c r="B254" s="446" t="s">
        <v>897</v>
      </c>
      <c r="C254" s="191">
        <f t="shared" si="29"/>
        <v>4218601</v>
      </c>
      <c r="D254" s="49">
        <f t="shared" si="30"/>
        <v>4218601</v>
      </c>
      <c r="E254" s="49"/>
      <c r="F254" s="49"/>
      <c r="G254" s="49"/>
      <c r="H254" s="49">
        <v>4218601</v>
      </c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136"/>
      <c r="W254" s="49"/>
      <c r="X254" s="49"/>
      <c r="Y254" s="49"/>
      <c r="Z254" s="49"/>
      <c r="AA254" s="49"/>
      <c r="AB254" s="49"/>
      <c r="AC254" s="86"/>
      <c r="AD254" s="49"/>
      <c r="AE254" s="49"/>
      <c r="AF254" s="186"/>
      <c r="AJ254" s="3" t="s">
        <v>678</v>
      </c>
      <c r="AK254" s="3" t="s">
        <v>899</v>
      </c>
      <c r="AL254" s="344">
        <v>1682072</v>
      </c>
      <c r="AM254" s="344">
        <v>1682072</v>
      </c>
      <c r="AN254" s="344">
        <v>417648</v>
      </c>
      <c r="AO254" s="344">
        <v>500000</v>
      </c>
      <c r="AP254" s="344">
        <v>364424</v>
      </c>
      <c r="AQ254" s="344"/>
      <c r="AR254" s="344">
        <v>400000</v>
      </c>
      <c r="AS254" s="344"/>
      <c r="AT254" s="344"/>
      <c r="AU254" s="344"/>
      <c r="AV254" s="344"/>
      <c r="AW254" s="344"/>
      <c r="AX254" s="344"/>
      <c r="AY254" s="344"/>
      <c r="AZ254" s="344"/>
      <c r="BA254" s="344"/>
      <c r="BB254" s="344"/>
      <c r="BC254" s="344"/>
      <c r="BD254" s="344"/>
      <c r="BE254" s="344"/>
      <c r="BF254" s="344"/>
      <c r="BG254" s="344"/>
      <c r="BH254" s="344"/>
      <c r="BI254" s="344"/>
      <c r="BJ254" s="344"/>
      <c r="BK254" s="344"/>
      <c r="BL254" s="344"/>
      <c r="BM254" s="344"/>
      <c r="BN254" s="344"/>
    </row>
    <row r="255" spans="1:66">
      <c r="A255" s="48" t="s">
        <v>671</v>
      </c>
      <c r="B255" s="446" t="s">
        <v>898</v>
      </c>
      <c r="C255" s="191">
        <f t="shared" si="29"/>
        <v>973134</v>
      </c>
      <c r="D255" s="49">
        <f t="shared" si="30"/>
        <v>973134</v>
      </c>
      <c r="E255" s="49"/>
      <c r="F255" s="49">
        <v>459212</v>
      </c>
      <c r="G255" s="49">
        <v>513922</v>
      </c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136"/>
      <c r="W255" s="49"/>
      <c r="X255" s="49"/>
      <c r="Y255" s="49"/>
      <c r="Z255" s="49"/>
      <c r="AA255" s="49"/>
      <c r="AB255" s="49"/>
      <c r="AC255" s="86"/>
      <c r="AD255" s="49"/>
      <c r="AE255" s="49"/>
      <c r="AF255" s="186"/>
      <c r="AJ255" s="3" t="s">
        <v>679</v>
      </c>
      <c r="AK255" s="3" t="s">
        <v>324</v>
      </c>
      <c r="AL255" s="344">
        <v>635658</v>
      </c>
      <c r="AM255" s="344"/>
      <c r="AN255" s="344"/>
      <c r="AO255" s="344"/>
      <c r="AP255" s="344"/>
      <c r="AQ255" s="344"/>
      <c r="AR255" s="344"/>
      <c r="AS255" s="344"/>
      <c r="AT255" s="344"/>
      <c r="AU255" s="344"/>
      <c r="AV255" s="344"/>
      <c r="AW255" s="344"/>
      <c r="AX255" s="344"/>
      <c r="AY255" s="344"/>
      <c r="AZ255" s="344">
        <v>590.4</v>
      </c>
      <c r="BA255" s="344">
        <v>635658</v>
      </c>
      <c r="BB255" s="344"/>
      <c r="BC255" s="344"/>
      <c r="BD255" s="344"/>
      <c r="BE255" s="344"/>
      <c r="BF255" s="344"/>
      <c r="BG255" s="344"/>
      <c r="BH255" s="344"/>
      <c r="BI255" s="344"/>
      <c r="BJ255" s="344"/>
      <c r="BK255" s="344"/>
      <c r="BL255" s="344"/>
      <c r="BM255" s="344"/>
      <c r="BN255" s="344"/>
    </row>
    <row r="256" spans="1:66">
      <c r="A256" s="48" t="s">
        <v>672</v>
      </c>
      <c r="B256" s="446" t="s">
        <v>899</v>
      </c>
      <c r="C256" s="191">
        <f t="shared" si="29"/>
        <v>1255452</v>
      </c>
      <c r="D256" s="49">
        <f t="shared" si="30"/>
        <v>1255452</v>
      </c>
      <c r="E256" s="49">
        <v>500000</v>
      </c>
      <c r="F256" s="49">
        <v>178549</v>
      </c>
      <c r="G256" s="49">
        <v>191718</v>
      </c>
      <c r="H256" s="49"/>
      <c r="I256" s="49">
        <v>385185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136"/>
      <c r="W256" s="49"/>
      <c r="X256" s="49"/>
      <c r="Y256" s="49"/>
      <c r="Z256" s="49"/>
      <c r="AA256" s="49"/>
      <c r="AB256" s="49"/>
      <c r="AC256" s="86"/>
      <c r="AD256" s="49"/>
      <c r="AE256" s="49"/>
      <c r="AF256" s="186"/>
      <c r="AJ256" s="3" t="s">
        <v>680</v>
      </c>
      <c r="AK256" s="3" t="s">
        <v>900</v>
      </c>
      <c r="AL256" s="344">
        <v>250249</v>
      </c>
      <c r="AM256" s="344">
        <v>250249</v>
      </c>
      <c r="AN256" s="344">
        <v>250249</v>
      </c>
      <c r="AO256" s="344"/>
      <c r="AP256" s="344"/>
      <c r="AQ256" s="344"/>
      <c r="AR256" s="344"/>
      <c r="AS256" s="344"/>
      <c r="AT256" s="344"/>
      <c r="AU256" s="344"/>
      <c r="AV256" s="344"/>
      <c r="AW256" s="344"/>
      <c r="AX256" s="344"/>
      <c r="AY256" s="344"/>
      <c r="AZ256" s="344"/>
      <c r="BA256" s="344"/>
      <c r="BB256" s="344"/>
      <c r="BC256" s="344"/>
      <c r="BD256" s="344"/>
      <c r="BE256" s="344"/>
      <c r="BF256" s="344"/>
      <c r="BG256" s="344"/>
      <c r="BH256" s="344"/>
      <c r="BI256" s="344"/>
      <c r="BJ256" s="344"/>
      <c r="BK256" s="344"/>
      <c r="BL256" s="344"/>
      <c r="BM256" s="344"/>
      <c r="BN256" s="344"/>
    </row>
    <row r="257" spans="1:66">
      <c r="A257" s="48" t="s">
        <v>673</v>
      </c>
      <c r="B257" s="446" t="s">
        <v>324</v>
      </c>
      <c r="C257" s="191">
        <f t="shared" si="29"/>
        <v>632082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>
        <v>590.4</v>
      </c>
      <c r="R257" s="50">
        <v>632082</v>
      </c>
      <c r="S257" s="49"/>
      <c r="T257" s="49"/>
      <c r="U257" s="49"/>
      <c r="V257" s="136"/>
      <c r="W257" s="49"/>
      <c r="X257" s="49"/>
      <c r="Y257" s="49"/>
      <c r="Z257" s="49"/>
      <c r="AA257" s="49"/>
      <c r="AB257" s="49"/>
      <c r="AC257" s="86"/>
      <c r="AD257" s="49"/>
      <c r="AE257" s="49"/>
      <c r="AF257" s="186"/>
      <c r="AJ257" s="3" t="s">
        <v>681</v>
      </c>
      <c r="AK257" s="3" t="s">
        <v>325</v>
      </c>
      <c r="AL257" s="344">
        <v>2211031</v>
      </c>
      <c r="AM257" s="344">
        <v>2211031</v>
      </c>
      <c r="AN257" s="344">
        <v>495969</v>
      </c>
      <c r="AO257" s="344"/>
      <c r="AP257" s="344"/>
      <c r="AQ257" s="344">
        <v>1715062</v>
      </c>
      <c r="AR257" s="344"/>
      <c r="AS257" s="344"/>
      <c r="AT257" s="344"/>
      <c r="AU257" s="344"/>
      <c r="AV257" s="344"/>
      <c r="AW257" s="344"/>
      <c r="AX257" s="344"/>
      <c r="AY257" s="344"/>
      <c r="AZ257" s="344"/>
      <c r="BA257" s="344"/>
      <c r="BB257" s="344"/>
      <c r="BC257" s="344"/>
      <c r="BD257" s="344"/>
      <c r="BE257" s="344"/>
      <c r="BF257" s="344"/>
      <c r="BG257" s="344"/>
      <c r="BH257" s="344"/>
      <c r="BI257" s="344"/>
      <c r="BJ257" s="344"/>
      <c r="BK257" s="344"/>
      <c r="BL257" s="344"/>
      <c r="BM257" s="344"/>
      <c r="BN257" s="344"/>
    </row>
    <row r="258" spans="1:66">
      <c r="A258" s="48" t="s">
        <v>674</v>
      </c>
      <c r="B258" s="446" t="s">
        <v>900</v>
      </c>
      <c r="C258" s="191">
        <f t="shared" si="29"/>
        <v>271508</v>
      </c>
      <c r="D258" s="49">
        <f t="shared" si="30"/>
        <v>271508</v>
      </c>
      <c r="E258" s="49">
        <v>271508</v>
      </c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136"/>
      <c r="W258" s="49"/>
      <c r="X258" s="49"/>
      <c r="Y258" s="49"/>
      <c r="Z258" s="49"/>
      <c r="AA258" s="49"/>
      <c r="AB258" s="49"/>
      <c r="AC258" s="86"/>
      <c r="AD258" s="49"/>
      <c r="AE258" s="49"/>
      <c r="AF258" s="186"/>
      <c r="AJ258" s="3" t="s">
        <v>682</v>
      </c>
      <c r="AK258" s="3" t="s">
        <v>901</v>
      </c>
      <c r="AL258" s="344">
        <v>446714</v>
      </c>
      <c r="AM258" s="344">
        <v>446714</v>
      </c>
      <c r="AN258" s="344">
        <v>446714</v>
      </c>
      <c r="AO258" s="344"/>
      <c r="AP258" s="344"/>
      <c r="AQ258" s="344"/>
      <c r="AR258" s="344"/>
      <c r="AS258" s="344"/>
      <c r="AT258" s="344"/>
      <c r="AU258" s="344"/>
      <c r="AV258" s="344"/>
      <c r="AW258" s="344"/>
      <c r="AX258" s="344"/>
      <c r="AY258" s="344"/>
      <c r="AZ258" s="344"/>
      <c r="BA258" s="344"/>
      <c r="BB258" s="344"/>
      <c r="BC258" s="344"/>
      <c r="BD258" s="344"/>
      <c r="BE258" s="344"/>
      <c r="BF258" s="344"/>
      <c r="BG258" s="344"/>
      <c r="BH258" s="344"/>
      <c r="BI258" s="344"/>
      <c r="BJ258" s="344"/>
      <c r="BK258" s="344"/>
      <c r="BL258" s="344"/>
      <c r="BM258" s="344"/>
      <c r="BN258" s="344"/>
    </row>
    <row r="259" spans="1:66">
      <c r="A259" s="48" t="s">
        <v>675</v>
      </c>
      <c r="B259" s="446" t="s">
        <v>325</v>
      </c>
      <c r="C259" s="191">
        <f t="shared" si="29"/>
        <v>2276610</v>
      </c>
      <c r="D259" s="49">
        <f t="shared" si="30"/>
        <v>2276610</v>
      </c>
      <c r="E259" s="49">
        <v>524812</v>
      </c>
      <c r="F259" s="49"/>
      <c r="G259" s="49"/>
      <c r="H259" s="49">
        <v>1751798</v>
      </c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136"/>
      <c r="W259" s="49"/>
      <c r="X259" s="49"/>
      <c r="Y259" s="49"/>
      <c r="Z259" s="49"/>
      <c r="AA259" s="49"/>
      <c r="AB259" s="49"/>
      <c r="AC259" s="86"/>
      <c r="AD259" s="49"/>
      <c r="AE259" s="49"/>
      <c r="AF259" s="186"/>
      <c r="AK259" s="3" t="s">
        <v>499</v>
      </c>
      <c r="AL259" s="344">
        <v>249351</v>
      </c>
      <c r="AM259" s="344">
        <v>249351</v>
      </c>
      <c r="AN259" s="344">
        <v>249351</v>
      </c>
      <c r="AO259" s="344"/>
      <c r="AP259" s="344"/>
      <c r="AQ259" s="344"/>
      <c r="AR259" s="344"/>
      <c r="AS259" s="344"/>
      <c r="AT259" s="344"/>
      <c r="AU259" s="344"/>
      <c r="AV259" s="344"/>
      <c r="AW259" s="344"/>
      <c r="AX259" s="344"/>
      <c r="AY259" s="344"/>
      <c r="AZ259" s="344"/>
      <c r="BA259" s="344"/>
      <c r="BB259" s="344"/>
      <c r="BC259" s="344"/>
      <c r="BD259" s="344"/>
      <c r="BE259" s="344"/>
      <c r="BF259" s="344"/>
      <c r="BG259" s="344"/>
      <c r="BH259" s="344"/>
      <c r="BI259" s="344"/>
      <c r="BJ259" s="344"/>
      <c r="BK259" s="344"/>
      <c r="BL259" s="344"/>
      <c r="BM259" s="344"/>
      <c r="BN259" s="344"/>
    </row>
    <row r="260" spans="1:66">
      <c r="A260" s="48" t="s">
        <v>676</v>
      </c>
      <c r="B260" s="446" t="s">
        <v>901</v>
      </c>
      <c r="C260" s="191">
        <f t="shared" ref="C260:C323" si="33">D260+L260+N260+P260+R260+T260+V260+AC260</f>
        <v>598088</v>
      </c>
      <c r="D260" s="49">
        <f t="shared" ref="D260:D323" si="34">SUM(E260:J260)</f>
        <v>598088</v>
      </c>
      <c r="E260" s="49">
        <v>598088</v>
      </c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136"/>
      <c r="W260" s="49"/>
      <c r="X260" s="49"/>
      <c r="Y260" s="49"/>
      <c r="Z260" s="49"/>
      <c r="AA260" s="49"/>
      <c r="AB260" s="49"/>
      <c r="AC260" s="86"/>
      <c r="AD260" s="49"/>
      <c r="AE260" s="49"/>
      <c r="AF260" s="186"/>
      <c r="AJ260" s="3" t="s">
        <v>683</v>
      </c>
      <c r="AK260" s="3" t="s">
        <v>326</v>
      </c>
      <c r="AL260" s="344">
        <v>87360</v>
      </c>
      <c r="AM260" s="344"/>
      <c r="AN260" s="344">
        <v>0</v>
      </c>
      <c r="AO260" s="344"/>
      <c r="AP260" s="344"/>
      <c r="AQ260" s="344"/>
      <c r="AR260" s="344"/>
      <c r="AS260" s="344"/>
      <c r="AT260" s="344"/>
      <c r="AU260" s="344"/>
      <c r="AV260" s="344"/>
      <c r="AW260" s="344"/>
      <c r="AX260" s="344"/>
      <c r="AY260" s="344"/>
      <c r="AZ260" s="344"/>
      <c r="BA260" s="344"/>
      <c r="BB260" s="344"/>
      <c r="BC260" s="344"/>
      <c r="BD260" s="344">
        <v>1</v>
      </c>
      <c r="BE260" s="344">
        <v>0</v>
      </c>
      <c r="BF260" s="344"/>
      <c r="BG260" s="344"/>
      <c r="BH260" s="344"/>
      <c r="BI260" s="344"/>
      <c r="BJ260" s="344"/>
      <c r="BK260" s="344"/>
      <c r="BL260" s="344">
        <v>43680</v>
      </c>
      <c r="BM260" s="344">
        <v>43680</v>
      </c>
      <c r="BN260" s="344"/>
    </row>
    <row r="261" spans="1:66">
      <c r="A261" s="48" t="s">
        <v>677</v>
      </c>
      <c r="B261" s="446" t="s">
        <v>902</v>
      </c>
      <c r="C261" s="191">
        <f t="shared" si="33"/>
        <v>1208532</v>
      </c>
      <c r="D261" s="49"/>
      <c r="E261" s="307"/>
      <c r="F261" s="49"/>
      <c r="G261" s="49"/>
      <c r="H261" s="49"/>
      <c r="I261" s="49"/>
      <c r="J261" s="49"/>
      <c r="K261" s="49"/>
      <c r="L261" s="49"/>
      <c r="M261" s="49">
        <v>900</v>
      </c>
      <c r="N261" s="49">
        <v>1208532</v>
      </c>
      <c r="O261" s="49"/>
      <c r="P261" s="49"/>
      <c r="Q261" s="49"/>
      <c r="R261" s="49"/>
      <c r="S261" s="49"/>
      <c r="T261" s="49"/>
      <c r="U261" s="307"/>
      <c r="V261" s="306"/>
      <c r="W261" s="49"/>
      <c r="X261" s="49"/>
      <c r="Y261" s="49"/>
      <c r="Z261" s="49"/>
      <c r="AA261" s="49"/>
      <c r="AB261" s="49"/>
      <c r="AC261" s="304"/>
      <c r="AD261" s="278"/>
      <c r="AE261" s="49"/>
      <c r="AF261" s="186"/>
      <c r="AJ261" s="3" t="s">
        <v>684</v>
      </c>
      <c r="AK261" s="3" t="s">
        <v>902</v>
      </c>
      <c r="AL261" s="344">
        <v>1282814</v>
      </c>
      <c r="AM261" s="344"/>
      <c r="AN261" s="344"/>
      <c r="AO261" s="344"/>
      <c r="AP261" s="344"/>
      <c r="AQ261" s="344"/>
      <c r="AR261" s="344"/>
      <c r="AS261" s="344"/>
      <c r="AT261" s="344"/>
      <c r="AU261" s="344"/>
      <c r="AV261" s="344">
        <v>900</v>
      </c>
      <c r="AW261" s="344">
        <v>1282814</v>
      </c>
      <c r="AX261" s="344"/>
      <c r="AY261" s="344"/>
      <c r="AZ261" s="344"/>
      <c r="BA261" s="344"/>
      <c r="BB261" s="344"/>
      <c r="BC261" s="344"/>
      <c r="BD261" s="344"/>
      <c r="BE261" s="344"/>
      <c r="BF261" s="344"/>
      <c r="BG261" s="344"/>
      <c r="BH261" s="344"/>
      <c r="BI261" s="344"/>
      <c r="BJ261" s="344"/>
      <c r="BK261" s="344"/>
      <c r="BL261" s="344"/>
      <c r="BM261" s="344"/>
      <c r="BN261" s="344"/>
    </row>
    <row r="262" spans="1:66">
      <c r="A262" s="48" t="s">
        <v>678</v>
      </c>
      <c r="B262" s="446" t="s">
        <v>327</v>
      </c>
      <c r="C262" s="191">
        <f t="shared" si="33"/>
        <v>8718778</v>
      </c>
      <c r="D262" s="49">
        <f t="shared" si="34"/>
        <v>8718778</v>
      </c>
      <c r="E262" s="49"/>
      <c r="F262" s="49">
        <v>2062818</v>
      </c>
      <c r="G262" s="49">
        <v>1252988</v>
      </c>
      <c r="H262" s="49">
        <v>5402972</v>
      </c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87"/>
      <c r="W262" s="49"/>
      <c r="X262" s="49"/>
      <c r="Y262" s="49"/>
      <c r="Z262" s="49"/>
      <c r="AA262" s="49"/>
      <c r="AB262" s="49"/>
      <c r="AC262" s="86"/>
      <c r="AD262" s="49"/>
      <c r="AE262" s="49"/>
      <c r="AF262" s="186"/>
      <c r="AJ262" s="3" t="s">
        <v>685</v>
      </c>
      <c r="AK262" s="3" t="s">
        <v>327</v>
      </c>
      <c r="AL262" s="344">
        <v>3486478</v>
      </c>
      <c r="AM262" s="344">
        <v>3486478</v>
      </c>
      <c r="AN262" s="344"/>
      <c r="AO262" s="344">
        <v>2188620</v>
      </c>
      <c r="AP262" s="344">
        <v>1297858</v>
      </c>
      <c r="AQ262" s="344"/>
      <c r="AR262" s="344"/>
      <c r="AS262" s="344"/>
      <c r="AT262" s="344"/>
      <c r="AU262" s="344"/>
      <c r="AV262" s="344"/>
      <c r="AW262" s="344"/>
      <c r="AX262" s="344"/>
      <c r="AY262" s="344"/>
      <c r="AZ262" s="344"/>
      <c r="BA262" s="344"/>
      <c r="BB262" s="344"/>
      <c r="BC262" s="344"/>
      <c r="BD262" s="344"/>
      <c r="BE262" s="344"/>
      <c r="BF262" s="344"/>
      <c r="BG262" s="344"/>
      <c r="BH262" s="344"/>
      <c r="BI262" s="344"/>
      <c r="BJ262" s="344"/>
      <c r="BK262" s="344"/>
      <c r="BL262" s="344"/>
      <c r="BM262" s="344"/>
      <c r="BN262" s="344"/>
    </row>
    <row r="263" spans="1:66">
      <c r="A263" s="48" t="s">
        <v>679</v>
      </c>
      <c r="B263" s="446" t="s">
        <v>903</v>
      </c>
      <c r="C263" s="191">
        <f t="shared" si="33"/>
        <v>537000</v>
      </c>
      <c r="D263" s="49">
        <f t="shared" si="34"/>
        <v>537000</v>
      </c>
      <c r="E263" s="49"/>
      <c r="F263" s="49">
        <v>280000</v>
      </c>
      <c r="G263" s="49">
        <v>257000</v>
      </c>
      <c r="H263" s="278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87"/>
      <c r="W263" s="49"/>
      <c r="X263" s="49"/>
      <c r="Y263" s="49"/>
      <c r="Z263" s="49"/>
      <c r="AA263" s="49"/>
      <c r="AB263" s="49"/>
      <c r="AC263" s="86"/>
      <c r="AD263" s="49"/>
      <c r="AE263" s="49"/>
      <c r="AF263" s="186"/>
      <c r="AJ263" s="3" t="s">
        <v>686</v>
      </c>
      <c r="AK263" s="3" t="s">
        <v>328</v>
      </c>
      <c r="AL263" s="344">
        <v>112000</v>
      </c>
      <c r="AM263" s="344"/>
      <c r="AN263" s="344"/>
      <c r="AO263" s="344">
        <v>0</v>
      </c>
      <c r="AP263" s="344">
        <v>0</v>
      </c>
      <c r="AQ263" s="344"/>
      <c r="AR263" s="344"/>
      <c r="AS263" s="344"/>
      <c r="AT263" s="344"/>
      <c r="AU263" s="344"/>
      <c r="AV263" s="344"/>
      <c r="AW263" s="344"/>
      <c r="AX263" s="344"/>
      <c r="AY263" s="344"/>
      <c r="AZ263" s="344"/>
      <c r="BA263" s="344"/>
      <c r="BB263" s="344"/>
      <c r="BC263" s="344"/>
      <c r="BD263" s="344"/>
      <c r="BE263" s="344"/>
      <c r="BF263" s="344"/>
      <c r="BG263" s="344"/>
      <c r="BH263" s="344"/>
      <c r="BI263" s="344"/>
      <c r="BJ263" s="344"/>
      <c r="BK263" s="344"/>
      <c r="BL263" s="344">
        <v>56000</v>
      </c>
      <c r="BM263" s="344">
        <v>56000</v>
      </c>
      <c r="BN263" s="344"/>
    </row>
    <row r="264" spans="1:66">
      <c r="A264" s="48" t="s">
        <v>680</v>
      </c>
      <c r="B264" s="446" t="s">
        <v>329</v>
      </c>
      <c r="C264" s="191">
        <f t="shared" si="33"/>
        <v>6709890</v>
      </c>
      <c r="D264" s="49">
        <f t="shared" si="34"/>
        <v>6709890</v>
      </c>
      <c r="E264" s="49">
        <v>1240406</v>
      </c>
      <c r="F264" s="49">
        <v>1555452</v>
      </c>
      <c r="G264" s="49">
        <v>598416</v>
      </c>
      <c r="H264" s="49">
        <v>3315616</v>
      </c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87"/>
      <c r="W264" s="49"/>
      <c r="X264" s="49"/>
      <c r="Y264" s="49"/>
      <c r="Z264" s="49"/>
      <c r="AA264" s="49"/>
      <c r="AB264" s="49"/>
      <c r="AC264" s="86"/>
      <c r="AD264" s="49"/>
      <c r="AE264" s="49"/>
      <c r="AF264" s="186"/>
      <c r="AJ264" s="3" t="s">
        <v>687</v>
      </c>
      <c r="AK264" s="3" t="s">
        <v>903</v>
      </c>
      <c r="AL264" s="344">
        <v>418886</v>
      </c>
      <c r="AM264" s="344">
        <v>418886</v>
      </c>
      <c r="AN264" s="344"/>
      <c r="AO264" s="344">
        <v>219467</v>
      </c>
      <c r="AP264" s="344">
        <v>199419</v>
      </c>
      <c r="AQ264" s="344"/>
      <c r="AR264" s="344"/>
      <c r="AS264" s="344"/>
      <c r="AT264" s="344"/>
      <c r="AU264" s="344"/>
      <c r="AV264" s="344"/>
      <c r="AW264" s="344"/>
      <c r="AX264" s="344"/>
      <c r="AY264" s="344"/>
      <c r="AZ264" s="344"/>
      <c r="BA264" s="344"/>
      <c r="BB264" s="344"/>
      <c r="BC264" s="344"/>
      <c r="BD264" s="344"/>
      <c r="BE264" s="344"/>
      <c r="BF264" s="344"/>
      <c r="BG264" s="344"/>
      <c r="BH264" s="344"/>
      <c r="BI264" s="344"/>
      <c r="BJ264" s="344"/>
      <c r="BK264" s="344"/>
      <c r="BL264" s="344"/>
      <c r="BM264" s="344"/>
      <c r="BN264" s="344"/>
    </row>
    <row r="265" spans="1:66">
      <c r="A265" s="48" t="s">
        <v>681</v>
      </c>
      <c r="B265" s="446" t="s">
        <v>904</v>
      </c>
      <c r="C265" s="191">
        <f t="shared" si="33"/>
        <v>1798271</v>
      </c>
      <c r="D265" s="49">
        <f t="shared" si="34"/>
        <v>629728</v>
      </c>
      <c r="E265" s="49">
        <v>629728</v>
      </c>
      <c r="F265" s="49"/>
      <c r="G265" s="49"/>
      <c r="H265" s="49"/>
      <c r="I265" s="49"/>
      <c r="J265" s="49"/>
      <c r="K265" s="49"/>
      <c r="L265" s="49"/>
      <c r="M265" s="49">
        <v>1244.2</v>
      </c>
      <c r="N265" s="49">
        <v>1168543</v>
      </c>
      <c r="O265" s="49"/>
      <c r="P265" s="49"/>
      <c r="Q265" s="49"/>
      <c r="R265" s="49"/>
      <c r="S265" s="49"/>
      <c r="T265" s="49"/>
      <c r="U265" s="49"/>
      <c r="V265" s="87"/>
      <c r="W265" s="49"/>
      <c r="X265" s="49"/>
      <c r="Y265" s="49"/>
      <c r="Z265" s="49"/>
      <c r="AA265" s="49"/>
      <c r="AB265" s="49"/>
      <c r="AC265" s="86"/>
      <c r="AD265" s="49"/>
      <c r="AE265" s="49"/>
      <c r="AF265" s="186"/>
      <c r="AJ265" s="3" t="s">
        <v>688</v>
      </c>
      <c r="AK265" s="3" t="s">
        <v>329</v>
      </c>
      <c r="AL265" s="344">
        <v>6553043</v>
      </c>
      <c r="AM265" s="344">
        <v>6553043</v>
      </c>
      <c r="AN265" s="344">
        <v>1229670</v>
      </c>
      <c r="AO265" s="344">
        <v>1431477</v>
      </c>
      <c r="AP265" s="344">
        <v>565356</v>
      </c>
      <c r="AQ265" s="344">
        <v>3326540</v>
      </c>
      <c r="AR265" s="344"/>
      <c r="AS265" s="344"/>
      <c r="AT265" s="344"/>
      <c r="AU265" s="344"/>
      <c r="AV265" s="344"/>
      <c r="AW265" s="344"/>
      <c r="AX265" s="344"/>
      <c r="AY265" s="344"/>
      <c r="AZ265" s="344"/>
      <c r="BA265" s="344"/>
      <c r="BB265" s="344"/>
      <c r="BC265" s="344"/>
      <c r="BD265" s="344"/>
      <c r="BE265" s="344"/>
      <c r="BF265" s="344"/>
      <c r="BG265" s="344"/>
      <c r="BH265" s="344"/>
      <c r="BI265" s="344"/>
      <c r="BJ265" s="344"/>
      <c r="BK265" s="344"/>
      <c r="BL265" s="344"/>
      <c r="BM265" s="344"/>
      <c r="BN265" s="344"/>
    </row>
    <row r="266" spans="1:66">
      <c r="A266" s="48" t="s">
        <v>682</v>
      </c>
      <c r="B266" s="446" t="s">
        <v>330</v>
      </c>
      <c r="C266" s="191">
        <f t="shared" si="33"/>
        <v>343222</v>
      </c>
      <c r="D266" s="49">
        <f t="shared" si="34"/>
        <v>343222</v>
      </c>
      <c r="E266" s="49">
        <v>242028</v>
      </c>
      <c r="F266" s="49"/>
      <c r="G266" s="49">
        <v>101194</v>
      </c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87"/>
      <c r="W266" s="49"/>
      <c r="X266" s="49"/>
      <c r="Y266" s="49"/>
      <c r="Z266" s="49"/>
      <c r="AA266" s="49"/>
      <c r="AB266" s="49"/>
      <c r="AC266" s="86"/>
      <c r="AD266" s="49"/>
      <c r="AE266" s="49"/>
      <c r="AF266" s="186"/>
      <c r="AJ266" s="3" t="s">
        <v>689</v>
      </c>
      <c r="AK266" s="3" t="s">
        <v>904</v>
      </c>
      <c r="AL266" s="344">
        <v>1748145</v>
      </c>
      <c r="AM266" s="344">
        <v>619550</v>
      </c>
      <c r="AN266" s="344">
        <v>619550</v>
      </c>
      <c r="AO266" s="344"/>
      <c r="AP266" s="344"/>
      <c r="AQ266" s="344"/>
      <c r="AR266" s="344"/>
      <c r="AS266" s="344"/>
      <c r="AT266" s="344"/>
      <c r="AU266" s="344"/>
      <c r="AV266" s="344">
        <v>1244.2</v>
      </c>
      <c r="AW266" s="344">
        <v>1128595</v>
      </c>
      <c r="AX266" s="344"/>
      <c r="AY266" s="344"/>
      <c r="AZ266" s="344"/>
      <c r="BA266" s="344"/>
      <c r="BB266" s="344"/>
      <c r="BC266" s="344"/>
      <c r="BD266" s="344"/>
      <c r="BE266" s="344"/>
      <c r="BF266" s="344"/>
      <c r="BG266" s="344"/>
      <c r="BH266" s="344"/>
      <c r="BI266" s="344"/>
      <c r="BJ266" s="344"/>
      <c r="BK266" s="344"/>
      <c r="BL266" s="344"/>
      <c r="BM266" s="344"/>
      <c r="BN266" s="344"/>
    </row>
    <row r="267" spans="1:66">
      <c r="A267" s="48" t="s">
        <v>683</v>
      </c>
      <c r="B267" s="446" t="s">
        <v>1022</v>
      </c>
      <c r="C267" s="191">
        <f t="shared" si="33"/>
        <v>781151</v>
      </c>
      <c r="D267" s="49">
        <f t="shared" si="34"/>
        <v>781151</v>
      </c>
      <c r="E267" s="49"/>
      <c r="F267" s="49"/>
      <c r="G267" s="49"/>
      <c r="H267" s="49">
        <v>781151</v>
      </c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87"/>
      <c r="W267" s="49"/>
      <c r="X267" s="49"/>
      <c r="Y267" s="49"/>
      <c r="Z267" s="49"/>
      <c r="AA267" s="49"/>
      <c r="AB267" s="49"/>
      <c r="AC267" s="86"/>
      <c r="AD267" s="49"/>
      <c r="AE267" s="49"/>
      <c r="AF267" s="186"/>
      <c r="AJ267" s="3" t="s">
        <v>690</v>
      </c>
      <c r="AK267" s="3" t="s">
        <v>330</v>
      </c>
      <c r="AL267" s="344">
        <v>429002</v>
      </c>
      <c r="AM267" s="344">
        <v>429002</v>
      </c>
      <c r="AN267" s="344">
        <v>237281</v>
      </c>
      <c r="AO267" s="344">
        <v>101275</v>
      </c>
      <c r="AP267" s="344">
        <v>90446</v>
      </c>
      <c r="AQ267" s="344"/>
      <c r="AR267" s="344"/>
      <c r="AS267" s="344"/>
      <c r="AT267" s="344"/>
      <c r="AU267" s="344"/>
      <c r="AV267" s="344"/>
      <c r="AW267" s="344"/>
      <c r="AX267" s="344"/>
      <c r="AY267" s="344"/>
      <c r="AZ267" s="344"/>
      <c r="BA267" s="344"/>
      <c r="BB267" s="344"/>
      <c r="BC267" s="344"/>
      <c r="BD267" s="344"/>
      <c r="BE267" s="344"/>
      <c r="BF267" s="344"/>
      <c r="BG267" s="344"/>
      <c r="BH267" s="344"/>
      <c r="BI267" s="344"/>
      <c r="BJ267" s="344"/>
      <c r="BK267" s="344"/>
      <c r="BL267" s="344"/>
      <c r="BM267" s="344"/>
      <c r="BN267" s="344"/>
    </row>
    <row r="268" spans="1:66">
      <c r="A268" s="48" t="s">
        <v>684</v>
      </c>
      <c r="B268" s="446" t="s">
        <v>331</v>
      </c>
      <c r="C268" s="191">
        <f t="shared" si="33"/>
        <v>1040615</v>
      </c>
      <c r="D268" s="49"/>
      <c r="E268" s="49"/>
      <c r="F268" s="49"/>
      <c r="G268" s="49"/>
      <c r="H268" s="49"/>
      <c r="I268" s="49"/>
      <c r="J268" s="49"/>
      <c r="K268" s="49"/>
      <c r="L268" s="49"/>
      <c r="M268" s="49">
        <v>690</v>
      </c>
      <c r="N268" s="49">
        <v>1040615</v>
      </c>
      <c r="O268" s="49"/>
      <c r="P268" s="49"/>
      <c r="Q268" s="49"/>
      <c r="R268" s="49"/>
      <c r="S268" s="49"/>
      <c r="T268" s="49"/>
      <c r="U268" s="49"/>
      <c r="V268" s="87"/>
      <c r="W268" s="49"/>
      <c r="X268" s="49"/>
      <c r="Y268" s="49"/>
      <c r="Z268" s="49"/>
      <c r="AA268" s="49"/>
      <c r="AB268" s="49"/>
      <c r="AC268" s="86"/>
      <c r="AD268" s="49"/>
      <c r="AE268" s="49"/>
      <c r="AF268" s="186"/>
      <c r="AJ268" s="3" t="s">
        <v>691</v>
      </c>
      <c r="AK268" s="3" t="s">
        <v>331</v>
      </c>
      <c r="AL268" s="344">
        <v>1333143</v>
      </c>
      <c r="AM268" s="344"/>
      <c r="AN268" s="344"/>
      <c r="AO268" s="344"/>
      <c r="AP268" s="344"/>
      <c r="AQ268" s="344"/>
      <c r="AR268" s="344"/>
      <c r="AS268" s="344"/>
      <c r="AT268" s="344"/>
      <c r="AU268" s="344"/>
      <c r="AV268" s="344">
        <v>690</v>
      </c>
      <c r="AW268" s="344">
        <v>1333143</v>
      </c>
      <c r="AX268" s="344"/>
      <c r="AY268" s="344"/>
      <c r="AZ268" s="344"/>
      <c r="BA268" s="344"/>
      <c r="BB268" s="344"/>
      <c r="BC268" s="344"/>
      <c r="BD268" s="344"/>
      <c r="BE268" s="344"/>
      <c r="BF268" s="344"/>
      <c r="BG268" s="344"/>
      <c r="BH268" s="344"/>
      <c r="BI268" s="344"/>
      <c r="BJ268" s="344"/>
      <c r="BK268" s="344"/>
      <c r="BL268" s="344"/>
      <c r="BM268" s="344"/>
      <c r="BN268" s="344"/>
    </row>
    <row r="269" spans="1:66">
      <c r="A269" s="48" t="s">
        <v>685</v>
      </c>
      <c r="B269" s="446" t="s">
        <v>332</v>
      </c>
      <c r="C269" s="191">
        <f t="shared" si="33"/>
        <v>680578</v>
      </c>
      <c r="D269" s="49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>
        <v>561</v>
      </c>
      <c r="R269" s="62">
        <v>680578</v>
      </c>
      <c r="S269" s="62"/>
      <c r="T269" s="62"/>
      <c r="U269" s="62"/>
      <c r="V269" s="136"/>
      <c r="W269" s="62"/>
      <c r="X269" s="62"/>
      <c r="Y269" s="62"/>
      <c r="Z269" s="62"/>
      <c r="AA269" s="62"/>
      <c r="AB269" s="62"/>
      <c r="AC269" s="308"/>
      <c r="AD269" s="62"/>
      <c r="AE269" s="62"/>
      <c r="AF269" s="186"/>
      <c r="AJ269" s="3" t="s">
        <v>692</v>
      </c>
      <c r="AK269" s="3" t="s">
        <v>332</v>
      </c>
      <c r="AL269" s="344">
        <v>594678</v>
      </c>
      <c r="AM269" s="344"/>
      <c r="AN269" s="344"/>
      <c r="AO269" s="344"/>
      <c r="AP269" s="344"/>
      <c r="AQ269" s="344"/>
      <c r="AR269" s="344"/>
      <c r="AS269" s="344"/>
      <c r="AT269" s="344"/>
      <c r="AU269" s="344"/>
      <c r="AV269" s="344"/>
      <c r="AW269" s="344"/>
      <c r="AX269" s="344"/>
      <c r="AY269" s="344"/>
      <c r="AZ269" s="344">
        <v>561</v>
      </c>
      <c r="BA269" s="344">
        <v>594678</v>
      </c>
      <c r="BB269" s="344"/>
      <c r="BC269" s="344"/>
      <c r="BD269" s="344"/>
      <c r="BE269" s="344"/>
      <c r="BF269" s="344"/>
      <c r="BG269" s="344"/>
      <c r="BH269" s="344"/>
      <c r="BI269" s="344"/>
      <c r="BJ269" s="344"/>
      <c r="BK269" s="344"/>
      <c r="BL269" s="344"/>
      <c r="BM269" s="344"/>
      <c r="BN269" s="344"/>
    </row>
    <row r="270" spans="1:66">
      <c r="A270" s="48" t="s">
        <v>686</v>
      </c>
      <c r="B270" s="446" t="s">
        <v>333</v>
      </c>
      <c r="C270" s="191">
        <f t="shared" si="33"/>
        <v>690755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191"/>
      <c r="O270" s="49"/>
      <c r="P270" s="49"/>
      <c r="Q270" s="49">
        <v>580</v>
      </c>
      <c r="R270" s="49">
        <v>690755</v>
      </c>
      <c r="S270" s="49"/>
      <c r="T270" s="49"/>
      <c r="U270" s="49"/>
      <c r="V270" s="87"/>
      <c r="W270" s="49"/>
      <c r="X270" s="49"/>
      <c r="Y270" s="49"/>
      <c r="Z270" s="49"/>
      <c r="AA270" s="49"/>
      <c r="AB270" s="49"/>
      <c r="AC270" s="86"/>
      <c r="AD270" s="49"/>
      <c r="AE270" s="49"/>
      <c r="AF270" s="186"/>
      <c r="AJ270" s="3" t="s">
        <v>693</v>
      </c>
      <c r="AK270" s="3" t="s">
        <v>333</v>
      </c>
      <c r="AL270" s="344">
        <v>595550</v>
      </c>
      <c r="AM270" s="344"/>
      <c r="AN270" s="344"/>
      <c r="AO270" s="344"/>
      <c r="AP270" s="344"/>
      <c r="AQ270" s="344"/>
      <c r="AR270" s="344"/>
      <c r="AS270" s="344"/>
      <c r="AT270" s="344"/>
      <c r="AU270" s="344"/>
      <c r="AV270" s="344"/>
      <c r="AW270" s="344"/>
      <c r="AX270" s="344"/>
      <c r="AY270" s="344"/>
      <c r="AZ270" s="344">
        <v>580</v>
      </c>
      <c r="BA270" s="344">
        <v>595550</v>
      </c>
      <c r="BB270" s="344"/>
      <c r="BC270" s="344"/>
      <c r="BD270" s="344"/>
      <c r="BE270" s="344"/>
      <c r="BF270" s="344"/>
      <c r="BG270" s="344"/>
      <c r="BH270" s="344"/>
      <c r="BI270" s="344"/>
      <c r="BJ270" s="344"/>
      <c r="BK270" s="344"/>
      <c r="BL270" s="344"/>
      <c r="BM270" s="344"/>
      <c r="BN270" s="344"/>
    </row>
    <row r="271" spans="1:66">
      <c r="A271" s="48" t="s">
        <v>687</v>
      </c>
      <c r="B271" s="446" t="s">
        <v>334</v>
      </c>
      <c r="C271" s="191">
        <f t="shared" si="33"/>
        <v>471603</v>
      </c>
      <c r="D271" s="49">
        <f t="shared" si="34"/>
        <v>471603</v>
      </c>
      <c r="E271" s="49"/>
      <c r="F271" s="49"/>
      <c r="G271" s="49"/>
      <c r="H271" s="49">
        <v>471603</v>
      </c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87"/>
      <c r="W271" s="49"/>
      <c r="X271" s="49"/>
      <c r="Y271" s="49"/>
      <c r="Z271" s="49"/>
      <c r="AA271" s="49"/>
      <c r="AB271" s="49"/>
      <c r="AC271" s="86"/>
      <c r="AD271" s="49"/>
      <c r="AE271" s="49"/>
      <c r="AF271" s="186"/>
      <c r="AJ271" s="3" t="s">
        <v>694</v>
      </c>
      <c r="AK271" s="3" t="s">
        <v>334</v>
      </c>
      <c r="AL271" s="344">
        <v>467057</v>
      </c>
      <c r="AM271" s="344">
        <v>467057</v>
      </c>
      <c r="AN271" s="344"/>
      <c r="AO271" s="344"/>
      <c r="AP271" s="344"/>
      <c r="AQ271" s="344">
        <v>467057</v>
      </c>
      <c r="AR271" s="344"/>
      <c r="AS271" s="344"/>
      <c r="AT271" s="344"/>
      <c r="AU271" s="344"/>
      <c r="AV271" s="344"/>
      <c r="AW271" s="344"/>
      <c r="AX271" s="344"/>
      <c r="AY271" s="344"/>
      <c r="AZ271" s="344"/>
      <c r="BA271" s="344"/>
      <c r="BB271" s="344"/>
      <c r="BC271" s="344"/>
      <c r="BD271" s="344"/>
      <c r="BE271" s="344"/>
      <c r="BF271" s="344"/>
      <c r="BG271" s="344"/>
      <c r="BH271" s="344"/>
      <c r="BI271" s="344"/>
      <c r="BJ271" s="344"/>
      <c r="BK271" s="344"/>
      <c r="BL271" s="344"/>
      <c r="BM271" s="344"/>
      <c r="BN271" s="344"/>
    </row>
    <row r="272" spans="1:66">
      <c r="A272" s="48" t="s">
        <v>688</v>
      </c>
      <c r="B272" s="446" t="s">
        <v>335</v>
      </c>
      <c r="C272" s="191">
        <f t="shared" si="33"/>
        <v>3289526</v>
      </c>
      <c r="D272" s="49">
        <f t="shared" si="34"/>
        <v>3289526</v>
      </c>
      <c r="E272" s="49"/>
      <c r="F272" s="49"/>
      <c r="G272" s="49"/>
      <c r="H272" s="49">
        <v>3289526</v>
      </c>
      <c r="I272" s="49"/>
      <c r="J272" s="49"/>
      <c r="K272" s="49"/>
      <c r="L272" s="49"/>
      <c r="M272" s="49"/>
      <c r="N272" s="49"/>
      <c r="O272" s="49"/>
      <c r="P272" s="49"/>
      <c r="Q272" s="49"/>
      <c r="R272" s="292"/>
      <c r="S272" s="49"/>
      <c r="T272" s="49"/>
      <c r="U272" s="49"/>
      <c r="V272" s="87"/>
      <c r="W272" s="49"/>
      <c r="X272" s="49"/>
      <c r="Y272" s="49"/>
      <c r="Z272" s="49"/>
      <c r="AA272" s="49"/>
      <c r="AB272" s="49"/>
      <c r="AC272" s="86"/>
      <c r="AD272" s="49"/>
      <c r="AE272" s="49"/>
      <c r="AF272" s="186"/>
      <c r="AJ272" s="3" t="s">
        <v>695</v>
      </c>
      <c r="AK272" s="3" t="s">
        <v>335</v>
      </c>
      <c r="AL272" s="344">
        <v>3228301</v>
      </c>
      <c r="AM272" s="344">
        <v>3228301</v>
      </c>
      <c r="AN272" s="344"/>
      <c r="AO272" s="344"/>
      <c r="AP272" s="344"/>
      <c r="AQ272" s="344">
        <v>3228301</v>
      </c>
      <c r="AR272" s="344"/>
      <c r="AS272" s="344"/>
      <c r="AT272" s="344"/>
      <c r="AU272" s="344"/>
      <c r="AV272" s="344"/>
      <c r="AW272" s="344"/>
      <c r="AX272" s="344"/>
      <c r="AY272" s="344"/>
      <c r="AZ272" s="344"/>
      <c r="BA272" s="344"/>
      <c r="BB272" s="344"/>
      <c r="BC272" s="344"/>
      <c r="BD272" s="344"/>
      <c r="BE272" s="344"/>
      <c r="BF272" s="344"/>
      <c r="BG272" s="344"/>
      <c r="BH272" s="344"/>
      <c r="BI272" s="344"/>
      <c r="BJ272" s="344"/>
      <c r="BK272" s="344"/>
      <c r="BL272" s="344"/>
      <c r="BM272" s="344"/>
      <c r="BN272" s="344"/>
    </row>
    <row r="273" spans="1:66">
      <c r="A273" s="48" t="s">
        <v>689</v>
      </c>
      <c r="B273" s="446" t="s">
        <v>905</v>
      </c>
      <c r="C273" s="191">
        <f t="shared" si="33"/>
        <v>1358879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>
        <v>1101</v>
      </c>
      <c r="N273" s="49">
        <v>1358879</v>
      </c>
      <c r="O273" s="49"/>
      <c r="P273" s="49"/>
      <c r="Q273" s="49"/>
      <c r="R273" s="49"/>
      <c r="S273" s="49"/>
      <c r="T273" s="49"/>
      <c r="U273" s="49"/>
      <c r="V273" s="87"/>
      <c r="W273" s="49"/>
      <c r="X273" s="49"/>
      <c r="Y273" s="49"/>
      <c r="Z273" s="49"/>
      <c r="AA273" s="49"/>
      <c r="AB273" s="49"/>
      <c r="AC273" s="86"/>
      <c r="AD273" s="49"/>
      <c r="AE273" s="49"/>
      <c r="AF273" s="186"/>
      <c r="AJ273" s="3" t="s">
        <v>696</v>
      </c>
      <c r="AK273" s="3" t="s">
        <v>905</v>
      </c>
      <c r="AL273" s="344">
        <v>1400000</v>
      </c>
      <c r="AM273" s="344"/>
      <c r="AN273" s="344"/>
      <c r="AO273" s="344"/>
      <c r="AP273" s="344"/>
      <c r="AQ273" s="344"/>
      <c r="AR273" s="344"/>
      <c r="AS273" s="344"/>
      <c r="AT273" s="344"/>
      <c r="AU273" s="344"/>
      <c r="AV273" s="344">
        <v>1101</v>
      </c>
      <c r="AW273" s="344">
        <v>1400000</v>
      </c>
      <c r="AX273" s="344"/>
      <c r="AY273" s="344"/>
      <c r="AZ273" s="344"/>
      <c r="BA273" s="344"/>
      <c r="BB273" s="344"/>
      <c r="BC273" s="344"/>
      <c r="BD273" s="344"/>
      <c r="BE273" s="344"/>
      <c r="BF273" s="344"/>
      <c r="BG273" s="344"/>
      <c r="BH273" s="344"/>
      <c r="BI273" s="344"/>
      <c r="BJ273" s="344"/>
      <c r="BK273" s="344"/>
      <c r="BL273" s="344"/>
      <c r="BM273" s="344"/>
      <c r="BN273" s="344"/>
    </row>
    <row r="274" spans="1:66">
      <c r="A274" s="48" t="s">
        <v>690</v>
      </c>
      <c r="B274" s="446" t="s">
        <v>336</v>
      </c>
      <c r="C274" s="191">
        <f t="shared" si="33"/>
        <v>4230372</v>
      </c>
      <c r="D274" s="49">
        <f t="shared" si="34"/>
        <v>4230372</v>
      </c>
      <c r="E274" s="49"/>
      <c r="F274" s="49">
        <v>1010132</v>
      </c>
      <c r="G274" s="49">
        <v>505324</v>
      </c>
      <c r="H274" s="49">
        <v>2714916</v>
      </c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87"/>
      <c r="W274" s="49"/>
      <c r="X274" s="49"/>
      <c r="Y274" s="49"/>
      <c r="Z274" s="49"/>
      <c r="AA274" s="49"/>
      <c r="AB274" s="49"/>
      <c r="AC274" s="86"/>
      <c r="AD274" s="49"/>
      <c r="AE274" s="49"/>
      <c r="AF274" s="186"/>
      <c r="AJ274" s="3" t="s">
        <v>697</v>
      </c>
      <c r="AK274" s="3" t="s">
        <v>336</v>
      </c>
      <c r="AL274" s="344">
        <v>4471979</v>
      </c>
      <c r="AM274" s="344">
        <v>4471979</v>
      </c>
      <c r="AN274" s="344"/>
      <c r="AO274" s="344">
        <v>1027533</v>
      </c>
      <c r="AP274" s="344">
        <v>750000</v>
      </c>
      <c r="AQ274" s="344">
        <v>2694446</v>
      </c>
      <c r="AR274" s="344"/>
      <c r="AS274" s="344"/>
      <c r="AT274" s="344"/>
      <c r="AU274" s="344"/>
      <c r="AV274" s="344"/>
      <c r="AW274" s="344"/>
      <c r="AX274" s="344"/>
      <c r="AY274" s="344"/>
      <c r="AZ274" s="344"/>
      <c r="BA274" s="344"/>
      <c r="BB274" s="344"/>
      <c r="BC274" s="344"/>
      <c r="BD274" s="344"/>
      <c r="BE274" s="344"/>
      <c r="BF274" s="344"/>
      <c r="BG274" s="344"/>
      <c r="BH274" s="344"/>
      <c r="BI274" s="344"/>
      <c r="BJ274" s="344"/>
      <c r="BK274" s="344"/>
      <c r="BL274" s="344"/>
      <c r="BM274" s="344"/>
      <c r="BN274" s="344"/>
    </row>
    <row r="275" spans="1:66">
      <c r="A275" s="48" t="s">
        <v>1035</v>
      </c>
      <c r="B275" s="446" t="s">
        <v>337</v>
      </c>
      <c r="C275" s="191">
        <f t="shared" si="33"/>
        <v>2619555</v>
      </c>
      <c r="D275" s="49">
        <f t="shared" si="34"/>
        <v>2228375</v>
      </c>
      <c r="E275" s="49">
        <v>1000000</v>
      </c>
      <c r="F275" s="49"/>
      <c r="G275" s="49"/>
      <c r="H275" s="49">
        <v>1228375</v>
      </c>
      <c r="I275" s="49"/>
      <c r="J275" s="49"/>
      <c r="K275" s="49"/>
      <c r="L275" s="49"/>
      <c r="M275" s="49"/>
      <c r="N275" s="49"/>
      <c r="O275" s="49">
        <v>70</v>
      </c>
      <c r="P275" s="49">
        <v>391180</v>
      </c>
      <c r="Q275" s="49"/>
      <c r="R275" s="49"/>
      <c r="S275" s="49"/>
      <c r="T275" s="49"/>
      <c r="U275" s="49"/>
      <c r="V275" s="87"/>
      <c r="W275" s="49"/>
      <c r="X275" s="49"/>
      <c r="Y275" s="49"/>
      <c r="Z275" s="49"/>
      <c r="AA275" s="49"/>
      <c r="AB275" s="49"/>
      <c r="AC275" s="86"/>
      <c r="AD275" s="49"/>
      <c r="AE275" s="49"/>
      <c r="AF275" s="186"/>
      <c r="AJ275" s="3" t="s">
        <v>698</v>
      </c>
      <c r="AK275" s="3" t="s">
        <v>337</v>
      </c>
      <c r="AL275" s="344">
        <v>2226089</v>
      </c>
      <c r="AM275" s="344">
        <v>1889300</v>
      </c>
      <c r="AN275" s="344">
        <v>654205</v>
      </c>
      <c r="AO275" s="344"/>
      <c r="AP275" s="344"/>
      <c r="AQ275" s="344">
        <v>1235095</v>
      </c>
      <c r="AR275" s="344"/>
      <c r="AS275" s="344"/>
      <c r="AT275" s="344"/>
      <c r="AU275" s="344"/>
      <c r="AV275" s="344"/>
      <c r="AW275" s="344"/>
      <c r="AX275" s="344">
        <v>70</v>
      </c>
      <c r="AY275" s="344">
        <v>336789</v>
      </c>
      <c r="AZ275" s="344"/>
      <c r="BA275" s="344"/>
      <c r="BB275" s="344"/>
      <c r="BC275" s="344"/>
      <c r="BD275" s="344"/>
      <c r="BE275" s="344"/>
      <c r="BF275" s="344"/>
      <c r="BG275" s="344"/>
      <c r="BH275" s="344"/>
      <c r="BI275" s="344"/>
      <c r="BJ275" s="344"/>
      <c r="BK275" s="344"/>
      <c r="BL275" s="344"/>
      <c r="BM275" s="344"/>
      <c r="BN275" s="344"/>
    </row>
    <row r="276" spans="1:66">
      <c r="A276" s="48" t="s">
        <v>691</v>
      </c>
      <c r="B276" s="446" t="s">
        <v>338</v>
      </c>
      <c r="C276" s="191">
        <f t="shared" si="33"/>
        <v>1828547</v>
      </c>
      <c r="D276" s="49"/>
      <c r="E276" s="49"/>
      <c r="F276" s="49"/>
      <c r="G276" s="49"/>
      <c r="H276" s="49"/>
      <c r="I276" s="49"/>
      <c r="J276" s="49"/>
      <c r="K276" s="45"/>
      <c r="L276" s="49"/>
      <c r="M276" s="49"/>
      <c r="N276" s="49"/>
      <c r="O276" s="49"/>
      <c r="P276" s="49"/>
      <c r="Q276" s="49">
        <v>2309</v>
      </c>
      <c r="R276" s="49">
        <v>1828547</v>
      </c>
      <c r="S276" s="49"/>
      <c r="T276" s="49"/>
      <c r="U276" s="49"/>
      <c r="V276" s="87"/>
      <c r="W276" s="49"/>
      <c r="X276" s="49"/>
      <c r="Y276" s="49"/>
      <c r="Z276" s="49"/>
      <c r="AA276" s="49"/>
      <c r="AB276" s="49"/>
      <c r="AC276" s="86"/>
      <c r="AD276" s="49"/>
      <c r="AE276" s="49"/>
      <c r="AF276" s="186"/>
      <c r="AJ276" s="3" t="s">
        <v>699</v>
      </c>
      <c r="AK276" s="3" t="s">
        <v>338</v>
      </c>
      <c r="AL276" s="344">
        <v>1773500</v>
      </c>
      <c r="AM276" s="344"/>
      <c r="AN276" s="344"/>
      <c r="AO276" s="344"/>
      <c r="AP276" s="344"/>
      <c r="AQ276" s="344"/>
      <c r="AR276" s="344"/>
      <c r="AS276" s="344"/>
      <c r="AT276" s="344"/>
      <c r="AU276" s="344"/>
      <c r="AV276" s="344"/>
      <c r="AW276" s="344"/>
      <c r="AX276" s="344"/>
      <c r="AY276" s="344"/>
      <c r="AZ276" s="344">
        <v>2309</v>
      </c>
      <c r="BA276" s="344">
        <v>1773500</v>
      </c>
      <c r="BB276" s="344"/>
      <c r="BC276" s="344"/>
      <c r="BD276" s="344"/>
      <c r="BE276" s="344"/>
      <c r="BF276" s="344"/>
      <c r="BG276" s="344"/>
      <c r="BH276" s="344"/>
      <c r="BI276" s="344"/>
      <c r="BJ276" s="344"/>
      <c r="BK276" s="344"/>
      <c r="BL276" s="344"/>
      <c r="BM276" s="344"/>
      <c r="BN276" s="344"/>
    </row>
    <row r="277" spans="1:66">
      <c r="A277" s="48" t="s">
        <v>692</v>
      </c>
      <c r="B277" s="446" t="s">
        <v>339</v>
      </c>
      <c r="C277" s="191">
        <f t="shared" si="33"/>
        <v>1200000</v>
      </c>
      <c r="D277" s="49">
        <f t="shared" si="34"/>
        <v>1200000</v>
      </c>
      <c r="E277" s="49"/>
      <c r="F277" s="49">
        <v>300000</v>
      </c>
      <c r="G277" s="49">
        <v>300000</v>
      </c>
      <c r="H277" s="49"/>
      <c r="I277" s="49">
        <v>600000</v>
      </c>
      <c r="J277" s="49"/>
      <c r="K277" s="45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87"/>
      <c r="W277" s="49"/>
      <c r="X277" s="49"/>
      <c r="Y277" s="49"/>
      <c r="Z277" s="49"/>
      <c r="AA277" s="49"/>
      <c r="AB277" s="49"/>
      <c r="AC277" s="86"/>
      <c r="AD277" s="49"/>
      <c r="AE277" s="49"/>
      <c r="AF277" s="186"/>
      <c r="AJ277" s="3" t="s">
        <v>700</v>
      </c>
      <c r="AK277" s="3" t="s">
        <v>339</v>
      </c>
      <c r="AL277" s="344">
        <v>795933</v>
      </c>
      <c r="AM277" s="344">
        <v>795933</v>
      </c>
      <c r="AN277" s="344"/>
      <c r="AO277" s="344">
        <v>167833</v>
      </c>
      <c r="AP277" s="344">
        <v>168900</v>
      </c>
      <c r="AQ277" s="344">
        <v>0</v>
      </c>
      <c r="AR277" s="344">
        <v>459200</v>
      </c>
      <c r="AS277" s="344"/>
      <c r="AT277" s="344"/>
      <c r="AU277" s="344"/>
      <c r="AV277" s="344"/>
      <c r="AW277" s="344"/>
      <c r="AX277" s="344"/>
      <c r="AY277" s="344"/>
      <c r="AZ277" s="344"/>
      <c r="BA277" s="344"/>
      <c r="BB277" s="344"/>
      <c r="BC277" s="344"/>
      <c r="BD277" s="344"/>
      <c r="BE277" s="344"/>
      <c r="BF277" s="344"/>
      <c r="BG277" s="344"/>
      <c r="BH277" s="344"/>
      <c r="BI277" s="344"/>
      <c r="BJ277" s="344"/>
      <c r="BK277" s="344"/>
      <c r="BL277" s="344"/>
      <c r="BM277" s="344"/>
      <c r="BN277" s="344"/>
    </row>
    <row r="278" spans="1:66">
      <c r="A278" s="48" t="s">
        <v>693</v>
      </c>
      <c r="B278" s="446" t="s">
        <v>340</v>
      </c>
      <c r="C278" s="191">
        <f t="shared" si="33"/>
        <v>500000</v>
      </c>
      <c r="D278" s="49">
        <f t="shared" si="34"/>
        <v>500000</v>
      </c>
      <c r="E278" s="49"/>
      <c r="F278" s="49"/>
      <c r="G278" s="49"/>
      <c r="H278" s="49"/>
      <c r="I278" s="49">
        <v>500000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87"/>
      <c r="W278" s="49"/>
      <c r="X278" s="49"/>
      <c r="Y278" s="49"/>
      <c r="Z278" s="49"/>
      <c r="AA278" s="49"/>
      <c r="AB278" s="49"/>
      <c r="AC278" s="86"/>
      <c r="AD278" s="49"/>
      <c r="AE278" s="49"/>
      <c r="AF278" s="186"/>
      <c r="AJ278" s="3" t="s">
        <v>701</v>
      </c>
      <c r="AK278" s="3" t="s">
        <v>340</v>
      </c>
      <c r="AL278" s="344">
        <v>450741</v>
      </c>
      <c r="AM278" s="344">
        <v>450741</v>
      </c>
      <c r="AN278" s="344"/>
      <c r="AO278" s="344">
        <v>0</v>
      </c>
      <c r="AP278" s="344">
        <v>0</v>
      </c>
      <c r="AQ278" s="344">
        <v>0</v>
      </c>
      <c r="AR278" s="344">
        <v>450741</v>
      </c>
      <c r="AS278" s="344"/>
      <c r="AT278" s="344"/>
      <c r="AU278" s="344"/>
      <c r="AV278" s="344"/>
      <c r="AW278" s="344"/>
      <c r="AX278" s="344"/>
      <c r="AY278" s="344"/>
      <c r="AZ278" s="344"/>
      <c r="BA278" s="344"/>
      <c r="BB278" s="344"/>
      <c r="BC278" s="344"/>
      <c r="BD278" s="344"/>
      <c r="BE278" s="344"/>
      <c r="BF278" s="344"/>
      <c r="BG278" s="344"/>
      <c r="BH278" s="344"/>
      <c r="BI278" s="344"/>
      <c r="BJ278" s="344"/>
      <c r="BK278" s="344"/>
      <c r="BL278" s="344"/>
      <c r="BM278" s="344"/>
      <c r="BN278" s="344"/>
    </row>
    <row r="279" spans="1:66">
      <c r="A279" s="48" t="s">
        <v>694</v>
      </c>
      <c r="B279" s="511" t="s">
        <v>341</v>
      </c>
      <c r="C279" s="191">
        <f t="shared" si="33"/>
        <v>2013818</v>
      </c>
      <c r="D279" s="49">
        <f t="shared" si="34"/>
        <v>500000</v>
      </c>
      <c r="E279" s="49">
        <v>500000</v>
      </c>
      <c r="F279" s="49"/>
      <c r="G279" s="49"/>
      <c r="H279" s="49"/>
      <c r="I279" s="49"/>
      <c r="J279" s="49"/>
      <c r="K279" s="49"/>
      <c r="L279" s="49"/>
      <c r="M279" s="49">
        <v>992</v>
      </c>
      <c r="N279" s="49">
        <v>1438400</v>
      </c>
      <c r="O279" s="49"/>
      <c r="P279" s="49"/>
      <c r="Q279" s="49"/>
      <c r="R279" s="49"/>
      <c r="S279" s="49"/>
      <c r="T279" s="49"/>
      <c r="U279" s="49"/>
      <c r="V279" s="87"/>
      <c r="W279" s="49"/>
      <c r="X279" s="49"/>
      <c r="Y279" s="49"/>
      <c r="Z279" s="49"/>
      <c r="AA279" s="49"/>
      <c r="AB279" s="49"/>
      <c r="AC279" s="86">
        <v>75418</v>
      </c>
      <c r="AD279" s="49">
        <v>75418</v>
      </c>
      <c r="AE279" s="49"/>
      <c r="AF279" s="186"/>
      <c r="AJ279" s="3" t="s">
        <v>702</v>
      </c>
      <c r="AK279" s="3" t="s">
        <v>341</v>
      </c>
      <c r="AL279" s="344">
        <v>165110</v>
      </c>
      <c r="AM279" s="344"/>
      <c r="AN279" s="344"/>
      <c r="AO279" s="344">
        <v>0</v>
      </c>
      <c r="AP279" s="344">
        <v>0</v>
      </c>
      <c r="AQ279" s="344">
        <v>0</v>
      </c>
      <c r="AR279" s="344">
        <v>0</v>
      </c>
      <c r="AS279" s="344"/>
      <c r="AT279" s="344"/>
      <c r="AU279" s="344"/>
      <c r="AV279" s="344"/>
      <c r="AW279" s="344"/>
      <c r="AX279" s="344"/>
      <c r="AY279" s="344"/>
      <c r="AZ279" s="344"/>
      <c r="BA279" s="344"/>
      <c r="BB279" s="344"/>
      <c r="BC279" s="344"/>
      <c r="BD279" s="344"/>
      <c r="BE279" s="344"/>
      <c r="BF279" s="344"/>
      <c r="BG279" s="344"/>
      <c r="BH279" s="344"/>
      <c r="BI279" s="344"/>
      <c r="BJ279" s="344"/>
      <c r="BK279" s="344"/>
      <c r="BL279" s="344">
        <v>82555</v>
      </c>
      <c r="BM279" s="344">
        <v>82555</v>
      </c>
      <c r="BN279" s="344"/>
    </row>
    <row r="280" spans="1:66">
      <c r="A280" s="48" t="s">
        <v>695</v>
      </c>
      <c r="B280" s="446" t="s">
        <v>342</v>
      </c>
      <c r="C280" s="191">
        <f t="shared" si="33"/>
        <v>3581414</v>
      </c>
      <c r="D280" s="49">
        <f t="shared" si="34"/>
        <v>3581414</v>
      </c>
      <c r="E280" s="49"/>
      <c r="F280" s="49">
        <v>500000</v>
      </c>
      <c r="G280" s="49">
        <v>500000</v>
      </c>
      <c r="H280" s="49">
        <v>1848248</v>
      </c>
      <c r="I280" s="49">
        <v>733166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87"/>
      <c r="W280" s="49"/>
      <c r="X280" s="49"/>
      <c r="Y280" s="49"/>
      <c r="Z280" s="49"/>
      <c r="AA280" s="49"/>
      <c r="AB280" s="49"/>
      <c r="AC280" s="86"/>
      <c r="AD280" s="49"/>
      <c r="AE280" s="49"/>
      <c r="AF280" s="186"/>
      <c r="AJ280" s="3" t="s">
        <v>703</v>
      </c>
      <c r="AK280" s="3" t="s">
        <v>342</v>
      </c>
      <c r="AL280" s="344">
        <v>2943555</v>
      </c>
      <c r="AM280" s="344">
        <v>2943555</v>
      </c>
      <c r="AN280" s="344"/>
      <c r="AO280" s="344">
        <v>311023</v>
      </c>
      <c r="AP280" s="344">
        <v>340931</v>
      </c>
      <c r="AQ280" s="344">
        <v>1791965</v>
      </c>
      <c r="AR280" s="344">
        <v>499636</v>
      </c>
      <c r="AS280" s="344"/>
      <c r="AT280" s="344"/>
      <c r="AU280" s="344"/>
      <c r="AV280" s="344"/>
      <c r="AW280" s="344"/>
      <c r="AX280" s="344"/>
      <c r="AY280" s="344"/>
      <c r="AZ280" s="344"/>
      <c r="BA280" s="344"/>
      <c r="BB280" s="344"/>
      <c r="BC280" s="344"/>
      <c r="BD280" s="344"/>
      <c r="BE280" s="344"/>
      <c r="BF280" s="344"/>
      <c r="BG280" s="344"/>
      <c r="BH280" s="344"/>
      <c r="BI280" s="344"/>
      <c r="BJ280" s="344"/>
      <c r="BK280" s="344"/>
      <c r="BL280" s="344"/>
      <c r="BM280" s="344"/>
      <c r="BN280" s="344"/>
    </row>
    <row r="281" spans="1:66">
      <c r="A281" s="48" t="s">
        <v>696</v>
      </c>
      <c r="B281" s="446" t="s">
        <v>906</v>
      </c>
      <c r="C281" s="191">
        <f t="shared" si="33"/>
        <v>2601960</v>
      </c>
      <c r="D281" s="49">
        <f t="shared" si="34"/>
        <v>2601960</v>
      </c>
      <c r="E281" s="49"/>
      <c r="F281" s="49">
        <v>300000</v>
      </c>
      <c r="G281" s="49">
        <v>300000</v>
      </c>
      <c r="H281" s="49">
        <v>1401960</v>
      </c>
      <c r="I281" s="49">
        <v>600000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87"/>
      <c r="W281" s="49"/>
      <c r="X281" s="49"/>
      <c r="Y281" s="49"/>
      <c r="Z281" s="49"/>
      <c r="AA281" s="49"/>
      <c r="AB281" s="49"/>
      <c r="AC281" s="304"/>
      <c r="AD281" s="304"/>
      <c r="AE281" s="49"/>
      <c r="AF281" s="186"/>
      <c r="AJ281" s="3" t="s">
        <v>704</v>
      </c>
      <c r="AK281" s="3" t="s">
        <v>906</v>
      </c>
      <c r="AL281" s="344">
        <v>2210947</v>
      </c>
      <c r="AM281" s="344">
        <v>2210947</v>
      </c>
      <c r="AN281" s="344"/>
      <c r="AO281" s="344">
        <v>242723</v>
      </c>
      <c r="AP281" s="344">
        <v>232689</v>
      </c>
      <c r="AQ281" s="344">
        <v>1355099</v>
      </c>
      <c r="AR281" s="344">
        <v>380436</v>
      </c>
      <c r="AS281" s="344"/>
      <c r="AT281" s="344"/>
      <c r="AU281" s="344"/>
      <c r="AV281" s="344"/>
      <c r="AW281" s="344"/>
      <c r="AX281" s="344"/>
      <c r="AY281" s="344"/>
      <c r="AZ281" s="344"/>
      <c r="BA281" s="344"/>
      <c r="BB281" s="344"/>
      <c r="BC281" s="344"/>
      <c r="BD281" s="344"/>
      <c r="BE281" s="344"/>
      <c r="BF281" s="344"/>
      <c r="BG281" s="344"/>
      <c r="BH281" s="344"/>
      <c r="BI281" s="344"/>
      <c r="BJ281" s="344"/>
      <c r="BK281" s="344"/>
      <c r="BL281" s="344"/>
      <c r="BM281" s="344"/>
      <c r="BN281" s="344"/>
    </row>
    <row r="282" spans="1:66">
      <c r="A282" s="48" t="s">
        <v>697</v>
      </c>
      <c r="B282" s="446" t="s">
        <v>343</v>
      </c>
      <c r="C282" s="191">
        <f t="shared" si="33"/>
        <v>1714567</v>
      </c>
      <c r="D282" s="49">
        <f t="shared" si="34"/>
        <v>1714567</v>
      </c>
      <c r="E282" s="49"/>
      <c r="F282" s="49">
        <v>250000</v>
      </c>
      <c r="G282" s="49">
        <v>250000</v>
      </c>
      <c r="H282" s="49">
        <v>1214567</v>
      </c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87"/>
      <c r="W282" s="49"/>
      <c r="X282" s="49"/>
      <c r="Y282" s="49"/>
      <c r="Z282" s="49"/>
      <c r="AA282" s="49"/>
      <c r="AB282" s="49"/>
      <c r="AC282" s="86"/>
      <c r="AD282" s="49"/>
      <c r="AE282" s="49"/>
      <c r="AF282" s="186"/>
      <c r="AJ282" s="3" t="s">
        <v>705</v>
      </c>
      <c r="AK282" s="3" t="s">
        <v>343</v>
      </c>
      <c r="AL282" s="344">
        <v>1766501</v>
      </c>
      <c r="AM282" s="344">
        <v>1766501</v>
      </c>
      <c r="AN282" s="344"/>
      <c r="AO282" s="344">
        <v>250000</v>
      </c>
      <c r="AP282" s="344">
        <v>250000</v>
      </c>
      <c r="AQ282" s="344">
        <v>1266501</v>
      </c>
      <c r="AR282" s="344"/>
      <c r="AS282" s="344"/>
      <c r="AT282" s="344"/>
      <c r="AU282" s="344"/>
      <c r="AV282" s="344"/>
      <c r="AW282" s="344"/>
      <c r="AX282" s="344"/>
      <c r="AY282" s="344"/>
      <c r="AZ282" s="344"/>
      <c r="BA282" s="344"/>
      <c r="BB282" s="344"/>
      <c r="BC282" s="344"/>
      <c r="BD282" s="344"/>
      <c r="BE282" s="344"/>
      <c r="BF282" s="344"/>
      <c r="BG282" s="344"/>
      <c r="BH282" s="344"/>
      <c r="BI282" s="344"/>
      <c r="BJ282" s="344"/>
      <c r="BK282" s="344"/>
      <c r="BL282" s="344"/>
      <c r="BM282" s="344"/>
      <c r="BN282" s="344"/>
    </row>
    <row r="283" spans="1:66">
      <c r="A283" s="48" t="s">
        <v>698</v>
      </c>
      <c r="B283" s="446" t="s">
        <v>344</v>
      </c>
      <c r="C283" s="191">
        <f t="shared" si="33"/>
        <v>1653338</v>
      </c>
      <c r="D283" s="49">
        <f t="shared" si="34"/>
        <v>1653338</v>
      </c>
      <c r="E283" s="49"/>
      <c r="F283" s="49">
        <v>250000</v>
      </c>
      <c r="G283" s="49">
        <v>250000</v>
      </c>
      <c r="H283" s="49">
        <v>1153338</v>
      </c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87"/>
      <c r="W283" s="49"/>
      <c r="X283" s="49"/>
      <c r="Y283" s="49"/>
      <c r="Z283" s="49"/>
      <c r="AA283" s="49"/>
      <c r="AB283" s="49"/>
      <c r="AC283" s="86"/>
      <c r="AD283" s="49"/>
      <c r="AE283" s="49"/>
      <c r="AF283" s="186"/>
      <c r="AJ283" s="3" t="s">
        <v>706</v>
      </c>
      <c r="AK283" s="3" t="s">
        <v>344</v>
      </c>
      <c r="AL283" s="344">
        <v>1700783</v>
      </c>
      <c r="AM283" s="344">
        <v>1700783</v>
      </c>
      <c r="AN283" s="344"/>
      <c r="AO283" s="344">
        <v>250000</v>
      </c>
      <c r="AP283" s="344">
        <v>250000</v>
      </c>
      <c r="AQ283" s="344">
        <v>1200783</v>
      </c>
      <c r="AR283" s="344"/>
      <c r="AS283" s="344"/>
      <c r="AT283" s="344"/>
      <c r="AU283" s="344"/>
      <c r="AV283" s="344"/>
      <c r="AW283" s="344"/>
      <c r="AX283" s="344"/>
      <c r="AY283" s="344"/>
      <c r="AZ283" s="344"/>
      <c r="BA283" s="344"/>
      <c r="BB283" s="344"/>
      <c r="BC283" s="344"/>
      <c r="BD283" s="344"/>
      <c r="BE283" s="344"/>
      <c r="BF283" s="344"/>
      <c r="BG283" s="344"/>
      <c r="BH283" s="344"/>
      <c r="BI283" s="344"/>
      <c r="BJ283" s="344"/>
      <c r="BK283" s="344"/>
      <c r="BL283" s="344"/>
      <c r="BM283" s="344"/>
      <c r="BN283" s="344"/>
    </row>
    <row r="284" spans="1:66">
      <c r="A284" s="48" t="s">
        <v>699</v>
      </c>
      <c r="B284" s="446" t="s">
        <v>907</v>
      </c>
      <c r="C284" s="191">
        <f t="shared" si="33"/>
        <v>736001</v>
      </c>
      <c r="D284" s="49">
        <f t="shared" si="34"/>
        <v>736001</v>
      </c>
      <c r="E284" s="49"/>
      <c r="F284" s="49">
        <v>371698</v>
      </c>
      <c r="G284" s="49">
        <v>364303</v>
      </c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87"/>
      <c r="W284" s="49"/>
      <c r="X284" s="49"/>
      <c r="Y284" s="49"/>
      <c r="Z284" s="49"/>
      <c r="AA284" s="49"/>
      <c r="AB284" s="49"/>
      <c r="AC284" s="86"/>
      <c r="AD284" s="49"/>
      <c r="AE284" s="49"/>
      <c r="AF284" s="186"/>
      <c r="AJ284" s="3" t="s">
        <v>707</v>
      </c>
      <c r="AK284" s="3" t="s">
        <v>907</v>
      </c>
      <c r="AL284" s="344">
        <v>736475</v>
      </c>
      <c r="AM284" s="344">
        <v>736475</v>
      </c>
      <c r="AN284" s="344"/>
      <c r="AO284" s="344">
        <v>372014</v>
      </c>
      <c r="AP284" s="344">
        <v>364461</v>
      </c>
      <c r="AQ284" s="344"/>
      <c r="AR284" s="344"/>
      <c r="AS284" s="344"/>
      <c r="AT284" s="344"/>
      <c r="AU284" s="344"/>
      <c r="AV284" s="344"/>
      <c r="AW284" s="344"/>
      <c r="AX284" s="344"/>
      <c r="AY284" s="344"/>
      <c r="AZ284" s="344"/>
      <c r="BA284" s="344"/>
      <c r="BB284" s="344"/>
      <c r="BC284" s="344"/>
      <c r="BD284" s="344"/>
      <c r="BE284" s="344"/>
      <c r="BF284" s="344"/>
      <c r="BG284" s="344"/>
      <c r="BH284" s="344"/>
      <c r="BI284" s="344"/>
      <c r="BJ284" s="344"/>
      <c r="BK284" s="344"/>
      <c r="BL284" s="344"/>
      <c r="BM284" s="344"/>
      <c r="BN284" s="344"/>
    </row>
    <row r="285" spans="1:66">
      <c r="A285" s="48" t="s">
        <v>700</v>
      </c>
      <c r="B285" s="446" t="s">
        <v>908</v>
      </c>
      <c r="C285" s="191">
        <f t="shared" si="33"/>
        <v>4289524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>
        <v>3852</v>
      </c>
      <c r="N285" s="49">
        <v>4289524</v>
      </c>
      <c r="O285" s="49"/>
      <c r="P285" s="49"/>
      <c r="Q285" s="49"/>
      <c r="R285" s="49"/>
      <c r="S285" s="49"/>
      <c r="T285" s="49"/>
      <c r="U285" s="49"/>
      <c r="V285" s="87"/>
      <c r="W285" s="49"/>
      <c r="X285" s="49"/>
      <c r="Y285" s="49"/>
      <c r="Z285" s="49"/>
      <c r="AA285" s="49"/>
      <c r="AB285" s="49"/>
      <c r="AC285" s="86"/>
      <c r="AD285" s="49"/>
      <c r="AE285" s="49"/>
      <c r="AF285" s="186"/>
      <c r="AJ285" s="3" t="s">
        <v>708</v>
      </c>
      <c r="AK285" s="3" t="s">
        <v>908</v>
      </c>
      <c r="AL285" s="344">
        <v>5771921</v>
      </c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4">
        <v>3852</v>
      </c>
      <c r="AW285" s="344">
        <v>5771921</v>
      </c>
      <c r="AX285" s="344"/>
      <c r="AY285" s="344"/>
      <c r="AZ285" s="344"/>
      <c r="BA285" s="344"/>
      <c r="BB285" s="344"/>
      <c r="BC285" s="344"/>
      <c r="BD285" s="344"/>
      <c r="BE285" s="344"/>
      <c r="BF285" s="344"/>
      <c r="BG285" s="344"/>
      <c r="BH285" s="344"/>
      <c r="BI285" s="344"/>
      <c r="BJ285" s="344"/>
      <c r="BK285" s="344"/>
      <c r="BL285" s="344"/>
      <c r="BM285" s="344"/>
      <c r="BN285" s="344"/>
    </row>
    <row r="286" spans="1:66">
      <c r="A286" s="48" t="s">
        <v>701</v>
      </c>
      <c r="B286" s="446" t="s">
        <v>909</v>
      </c>
      <c r="C286" s="191">
        <f t="shared" si="33"/>
        <v>977882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>
        <v>895</v>
      </c>
      <c r="N286" s="49">
        <v>977882</v>
      </c>
      <c r="O286" s="49"/>
      <c r="P286" s="49"/>
      <c r="Q286" s="49"/>
      <c r="R286" s="49"/>
      <c r="S286" s="49"/>
      <c r="T286" s="49"/>
      <c r="U286" s="49"/>
      <c r="V286" s="87"/>
      <c r="W286" s="49"/>
      <c r="X286" s="49"/>
      <c r="Y286" s="49"/>
      <c r="Z286" s="49"/>
      <c r="AA286" s="49"/>
      <c r="AB286" s="49"/>
      <c r="AC286" s="86"/>
      <c r="AD286" s="49"/>
      <c r="AE286" s="49"/>
      <c r="AF286" s="186"/>
      <c r="AJ286" s="3" t="s">
        <v>709</v>
      </c>
      <c r="AK286" s="3" t="s">
        <v>909</v>
      </c>
      <c r="AL286" s="344">
        <v>2179125</v>
      </c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4">
        <v>895</v>
      </c>
      <c r="AW286" s="344">
        <v>2179125</v>
      </c>
      <c r="AX286" s="344"/>
      <c r="AY286" s="344"/>
      <c r="AZ286" s="344"/>
      <c r="BA286" s="344"/>
      <c r="BB286" s="344"/>
      <c r="BC286" s="344"/>
      <c r="BD286" s="344"/>
      <c r="BE286" s="344"/>
      <c r="BF286" s="344"/>
      <c r="BG286" s="344"/>
      <c r="BH286" s="344"/>
      <c r="BI286" s="344"/>
      <c r="BJ286" s="344"/>
      <c r="BK286" s="344"/>
      <c r="BL286" s="344"/>
      <c r="BM286" s="344"/>
      <c r="BN286" s="344"/>
    </row>
    <row r="287" spans="1:66">
      <c r="A287" s="48" t="s">
        <v>1036</v>
      </c>
      <c r="B287" s="446" t="s">
        <v>1023</v>
      </c>
      <c r="C287" s="191">
        <f t="shared" si="33"/>
        <v>474600</v>
      </c>
      <c r="D287" s="49">
        <f t="shared" si="34"/>
        <v>474600</v>
      </c>
      <c r="E287" s="49"/>
      <c r="F287" s="49"/>
      <c r="G287" s="49">
        <v>474600</v>
      </c>
      <c r="H287" s="49"/>
      <c r="I287" s="49"/>
      <c r="J287" s="49"/>
      <c r="K287" s="49"/>
      <c r="L287" s="49"/>
      <c r="M287" s="49"/>
      <c r="N287" s="191"/>
      <c r="O287" s="49"/>
      <c r="P287" s="49"/>
      <c r="Q287" s="49"/>
      <c r="R287" s="49"/>
      <c r="S287" s="49"/>
      <c r="T287" s="49"/>
      <c r="U287" s="49"/>
      <c r="V287" s="87"/>
      <c r="W287" s="49"/>
      <c r="X287" s="49"/>
      <c r="Y287" s="49"/>
      <c r="Z287" s="49"/>
      <c r="AA287" s="49"/>
      <c r="AB287" s="49"/>
      <c r="AC287" s="86"/>
      <c r="AD287" s="49"/>
      <c r="AE287" s="49"/>
      <c r="AF287" s="186"/>
      <c r="AJ287" s="3" t="s">
        <v>710</v>
      </c>
      <c r="AK287" s="3" t="s">
        <v>910</v>
      </c>
      <c r="AL287" s="344">
        <v>601061</v>
      </c>
      <c r="AM287" s="344"/>
      <c r="AN287" s="344"/>
      <c r="AO287" s="344"/>
      <c r="AP287" s="344"/>
      <c r="AQ287" s="344"/>
      <c r="AR287" s="344"/>
      <c r="AS287" s="344"/>
      <c r="AT287" s="344"/>
      <c r="AU287" s="344"/>
      <c r="AV287" s="344">
        <v>612</v>
      </c>
      <c r="AW287" s="344">
        <v>601061</v>
      </c>
      <c r="AX287" s="344"/>
      <c r="AY287" s="344"/>
      <c r="AZ287" s="344"/>
      <c r="BA287" s="344"/>
      <c r="BB287" s="344"/>
      <c r="BC287" s="344"/>
      <c r="BD287" s="344"/>
      <c r="BE287" s="344"/>
      <c r="BF287" s="344"/>
      <c r="BG287" s="344"/>
      <c r="BH287" s="344"/>
      <c r="BI287" s="344"/>
      <c r="BJ287" s="344"/>
      <c r="BK287" s="344"/>
      <c r="BL287" s="344"/>
      <c r="BM287" s="344"/>
      <c r="BN287" s="344"/>
    </row>
    <row r="288" spans="1:66">
      <c r="A288" s="48" t="s">
        <v>702</v>
      </c>
      <c r="B288" s="446" t="s">
        <v>910</v>
      </c>
      <c r="C288" s="191">
        <f t="shared" si="33"/>
        <v>447821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278">
        <v>612</v>
      </c>
      <c r="N288" s="311">
        <v>447821</v>
      </c>
      <c r="O288" s="49"/>
      <c r="P288" s="49"/>
      <c r="Q288" s="49"/>
      <c r="R288" s="49"/>
      <c r="S288" s="49"/>
      <c r="T288" s="49"/>
      <c r="U288" s="49"/>
      <c r="V288" s="87"/>
      <c r="W288" s="49"/>
      <c r="X288" s="49"/>
      <c r="Y288" s="49"/>
      <c r="Z288" s="49"/>
      <c r="AA288" s="49"/>
      <c r="AB288" s="49"/>
      <c r="AC288" s="86"/>
      <c r="AD288" s="49"/>
      <c r="AE288" s="49"/>
      <c r="AF288" s="186"/>
      <c r="AJ288" s="3" t="s">
        <v>711</v>
      </c>
      <c r="AK288" s="3" t="s">
        <v>345</v>
      </c>
      <c r="AL288" s="344">
        <v>3230488</v>
      </c>
      <c r="AM288" s="344">
        <v>3230488</v>
      </c>
      <c r="AN288" s="344">
        <v>1240337</v>
      </c>
      <c r="AO288" s="344">
        <v>1461059</v>
      </c>
      <c r="AP288" s="344">
        <v>529092</v>
      </c>
      <c r="AQ288" s="344"/>
      <c r="AR288" s="344"/>
      <c r="AS288" s="344"/>
      <c r="AT288" s="344"/>
      <c r="AU288" s="344"/>
      <c r="AV288" s="344"/>
      <c r="AW288" s="344"/>
      <c r="AX288" s="344"/>
      <c r="AY288" s="344"/>
      <c r="AZ288" s="344"/>
      <c r="BA288" s="344"/>
      <c r="BB288" s="344"/>
      <c r="BC288" s="344"/>
      <c r="BD288" s="344"/>
      <c r="BE288" s="344"/>
      <c r="BF288" s="344"/>
      <c r="BG288" s="344"/>
      <c r="BH288" s="344"/>
      <c r="BI288" s="344"/>
      <c r="BJ288" s="344"/>
      <c r="BK288" s="344"/>
      <c r="BL288" s="344"/>
      <c r="BM288" s="344"/>
      <c r="BN288" s="344"/>
    </row>
    <row r="289" spans="1:66">
      <c r="A289" s="48" t="s">
        <v>703</v>
      </c>
      <c r="B289" s="446" t="s">
        <v>345</v>
      </c>
      <c r="C289" s="191">
        <f t="shared" si="33"/>
        <v>2795154</v>
      </c>
      <c r="D289" s="49">
        <f t="shared" si="34"/>
        <v>2795154</v>
      </c>
      <c r="E289" s="49">
        <v>826607</v>
      </c>
      <c r="F289" s="49">
        <v>1439690</v>
      </c>
      <c r="G289" s="49">
        <v>528857</v>
      </c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87"/>
      <c r="W289" s="49"/>
      <c r="X289" s="49"/>
      <c r="Y289" s="49"/>
      <c r="Z289" s="49"/>
      <c r="AA289" s="49"/>
      <c r="AB289" s="49"/>
      <c r="AC289" s="86"/>
      <c r="AD289" s="49"/>
      <c r="AE289" s="49"/>
      <c r="AF289" s="186"/>
      <c r="AJ289" s="3" t="s">
        <v>713</v>
      </c>
      <c r="AK289" s="3" t="s">
        <v>912</v>
      </c>
      <c r="AL289" s="344">
        <v>939326</v>
      </c>
      <c r="AM289" s="344">
        <v>939326</v>
      </c>
      <c r="AN289" s="344">
        <v>939326</v>
      </c>
      <c r="AO289" s="344"/>
      <c r="AP289" s="344"/>
      <c r="AQ289" s="344"/>
      <c r="AR289" s="344"/>
      <c r="AS289" s="344"/>
      <c r="AT289" s="344"/>
      <c r="AU289" s="344"/>
      <c r="AV289" s="344"/>
      <c r="AW289" s="344"/>
      <c r="AX289" s="344"/>
      <c r="AY289" s="344"/>
      <c r="AZ289" s="344"/>
      <c r="BA289" s="344"/>
      <c r="BB289" s="344"/>
      <c r="BC289" s="344"/>
      <c r="BD289" s="344"/>
      <c r="BE289" s="344"/>
      <c r="BF289" s="344"/>
      <c r="BG289" s="344"/>
      <c r="BH289" s="344"/>
      <c r="BI289" s="344"/>
      <c r="BJ289" s="344"/>
      <c r="BK289" s="344"/>
      <c r="BL289" s="344"/>
      <c r="BM289" s="344"/>
      <c r="BN289" s="344"/>
    </row>
    <row r="290" spans="1:66">
      <c r="A290" s="48" t="s">
        <v>704</v>
      </c>
      <c r="B290" s="446" t="s">
        <v>911</v>
      </c>
      <c r="C290" s="191">
        <f t="shared" si="33"/>
        <v>1285730</v>
      </c>
      <c r="D290" s="49">
        <f t="shared" si="34"/>
        <v>1285730</v>
      </c>
      <c r="E290" s="49">
        <v>1285730</v>
      </c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87"/>
      <c r="W290" s="49"/>
      <c r="X290" s="49"/>
      <c r="Y290" s="49"/>
      <c r="Z290" s="49"/>
      <c r="AA290" s="49"/>
      <c r="AB290" s="49"/>
      <c r="AC290" s="86"/>
      <c r="AD290" s="49"/>
      <c r="AE290" s="49"/>
      <c r="AF290" s="186"/>
      <c r="AJ290" s="3" t="s">
        <v>714</v>
      </c>
      <c r="AK290" s="3" t="s">
        <v>346</v>
      </c>
      <c r="AL290" s="344">
        <v>3743279</v>
      </c>
      <c r="AM290" s="344"/>
      <c r="AN290" s="344"/>
      <c r="AO290" s="344"/>
      <c r="AP290" s="344"/>
      <c r="AQ290" s="344"/>
      <c r="AR290" s="344"/>
      <c r="AS290" s="344"/>
      <c r="AT290" s="344">
        <v>2</v>
      </c>
      <c r="AU290" s="344">
        <v>3743279</v>
      </c>
      <c r="AV290" s="344"/>
      <c r="AW290" s="344"/>
      <c r="AX290" s="344"/>
      <c r="AY290" s="344"/>
      <c r="AZ290" s="344"/>
      <c r="BA290" s="344"/>
      <c r="BB290" s="344"/>
      <c r="BC290" s="344"/>
      <c r="BD290" s="344"/>
      <c r="BE290" s="344"/>
      <c r="BF290" s="344"/>
      <c r="BG290" s="344"/>
      <c r="BH290" s="344"/>
      <c r="BI290" s="344"/>
      <c r="BJ290" s="344"/>
      <c r="BK290" s="344"/>
      <c r="BL290" s="344"/>
      <c r="BM290" s="344"/>
      <c r="BN290" s="344"/>
    </row>
    <row r="291" spans="1:66">
      <c r="A291" s="48" t="s">
        <v>705</v>
      </c>
      <c r="B291" s="446" t="s">
        <v>912</v>
      </c>
      <c r="C291" s="191">
        <f t="shared" si="33"/>
        <v>1169255</v>
      </c>
      <c r="D291" s="49">
        <f t="shared" si="34"/>
        <v>1169255</v>
      </c>
      <c r="E291" s="49">
        <v>1169255</v>
      </c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87"/>
      <c r="W291" s="49"/>
      <c r="X291" s="49"/>
      <c r="Y291" s="49"/>
      <c r="Z291" s="49"/>
      <c r="AA291" s="49"/>
      <c r="AB291" s="49"/>
      <c r="AC291" s="86"/>
      <c r="AD291" s="49"/>
      <c r="AE291" s="49"/>
      <c r="AF291" s="186"/>
      <c r="AJ291" s="3" t="s">
        <v>715</v>
      </c>
      <c r="AK291" s="3" t="s">
        <v>347</v>
      </c>
      <c r="AL291" s="344">
        <v>1754006</v>
      </c>
      <c r="AM291" s="344"/>
      <c r="AN291" s="344"/>
      <c r="AO291" s="344"/>
      <c r="AP291" s="344"/>
      <c r="AQ291" s="344"/>
      <c r="AR291" s="344"/>
      <c r="AS291" s="344"/>
      <c r="AT291" s="344">
        <v>1</v>
      </c>
      <c r="AU291" s="344">
        <v>1754006</v>
      </c>
      <c r="AV291" s="344"/>
      <c r="AW291" s="344"/>
      <c r="AX291" s="344"/>
      <c r="AY291" s="344"/>
      <c r="AZ291" s="344"/>
      <c r="BA291" s="344"/>
      <c r="BB291" s="344"/>
      <c r="BC291" s="344"/>
      <c r="BD291" s="344"/>
      <c r="BE291" s="344"/>
      <c r="BF291" s="344"/>
      <c r="BG291" s="344"/>
      <c r="BH291" s="344"/>
      <c r="BI291" s="344"/>
      <c r="BJ291" s="344"/>
      <c r="BK291" s="344"/>
      <c r="BL291" s="344"/>
      <c r="BM291" s="344"/>
      <c r="BN291" s="344"/>
    </row>
    <row r="292" spans="1:66">
      <c r="A292" s="48" t="s">
        <v>706</v>
      </c>
      <c r="B292" s="446" t="s">
        <v>346</v>
      </c>
      <c r="C292" s="191">
        <f t="shared" si="33"/>
        <v>4109762</v>
      </c>
      <c r="D292" s="49"/>
      <c r="E292" s="49"/>
      <c r="F292" s="49"/>
      <c r="G292" s="49"/>
      <c r="H292" s="49"/>
      <c r="I292" s="49"/>
      <c r="J292" s="49"/>
      <c r="K292" s="49">
        <v>2</v>
      </c>
      <c r="L292" s="49">
        <v>4109762</v>
      </c>
      <c r="M292" s="49"/>
      <c r="N292" s="49"/>
      <c r="O292" s="49"/>
      <c r="P292" s="49"/>
      <c r="Q292" s="49"/>
      <c r="R292" s="49"/>
      <c r="S292" s="49"/>
      <c r="T292" s="49"/>
      <c r="U292" s="49"/>
      <c r="V292" s="87"/>
      <c r="W292" s="49"/>
      <c r="X292" s="49"/>
      <c r="Y292" s="49"/>
      <c r="Z292" s="49"/>
      <c r="AA292" s="49"/>
      <c r="AB292" s="49"/>
      <c r="AC292" s="86"/>
      <c r="AD292" s="49"/>
      <c r="AE292" s="49"/>
      <c r="AF292" s="186"/>
      <c r="AJ292" s="3" t="s">
        <v>716</v>
      </c>
      <c r="AK292" s="3" t="s">
        <v>913</v>
      </c>
      <c r="AL292" s="344">
        <v>11872</v>
      </c>
      <c r="AM292" s="344"/>
      <c r="AN292" s="344"/>
      <c r="AO292" s="344"/>
      <c r="AP292" s="344"/>
      <c r="AQ292" s="344"/>
      <c r="AR292" s="344">
        <v>0</v>
      </c>
      <c r="AS292" s="344"/>
      <c r="AT292" s="344"/>
      <c r="AU292" s="344"/>
      <c r="AV292" s="344"/>
      <c r="AW292" s="344"/>
      <c r="AX292" s="344"/>
      <c r="AY292" s="344"/>
      <c r="AZ292" s="344"/>
      <c r="BA292" s="344"/>
      <c r="BB292" s="344"/>
      <c r="BC292" s="344"/>
      <c r="BD292" s="344"/>
      <c r="BE292" s="344"/>
      <c r="BF292" s="344"/>
      <c r="BG292" s="344"/>
      <c r="BH292" s="344"/>
      <c r="BI292" s="344"/>
      <c r="BJ292" s="344"/>
      <c r="BK292" s="344"/>
      <c r="BL292" s="344">
        <v>5936</v>
      </c>
      <c r="BM292" s="344">
        <v>5936</v>
      </c>
      <c r="BN292" s="344"/>
    </row>
    <row r="293" spans="1:66">
      <c r="A293" s="48" t="s">
        <v>707</v>
      </c>
      <c r="B293" s="446" t="s">
        <v>347</v>
      </c>
      <c r="C293" s="191">
        <f t="shared" si="33"/>
        <v>1800000</v>
      </c>
      <c r="D293" s="49"/>
      <c r="E293" s="49"/>
      <c r="F293" s="49"/>
      <c r="G293" s="49"/>
      <c r="H293" s="49"/>
      <c r="I293" s="49"/>
      <c r="J293" s="49"/>
      <c r="K293" s="45">
        <v>1</v>
      </c>
      <c r="L293" s="49">
        <v>1800000</v>
      </c>
      <c r="M293" s="49"/>
      <c r="N293" s="49"/>
      <c r="O293" s="49"/>
      <c r="P293" s="49"/>
      <c r="Q293" s="49"/>
      <c r="R293" s="49"/>
      <c r="S293" s="49"/>
      <c r="T293" s="49"/>
      <c r="U293" s="49"/>
      <c r="V293" s="87"/>
      <c r="W293" s="49"/>
      <c r="X293" s="49"/>
      <c r="Y293" s="49"/>
      <c r="Z293" s="49"/>
      <c r="AA293" s="49"/>
      <c r="AB293" s="49"/>
      <c r="AC293" s="86"/>
      <c r="AD293" s="49"/>
      <c r="AE293" s="49"/>
      <c r="AF293" s="186"/>
      <c r="AJ293" s="3" t="s">
        <v>717</v>
      </c>
      <c r="AK293" s="3" t="s">
        <v>914</v>
      </c>
      <c r="AL293" s="344">
        <v>796519</v>
      </c>
      <c r="AM293" s="344">
        <v>796519</v>
      </c>
      <c r="AN293" s="344">
        <v>796519</v>
      </c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4"/>
      <c r="BA293" s="344"/>
      <c r="BB293" s="344"/>
      <c r="BC293" s="344"/>
      <c r="BD293" s="344"/>
      <c r="BE293" s="344"/>
      <c r="BF293" s="344"/>
      <c r="BG293" s="344"/>
      <c r="BH293" s="344"/>
      <c r="BI293" s="344"/>
      <c r="BJ293" s="344"/>
      <c r="BK293" s="344"/>
      <c r="BL293" s="344"/>
      <c r="BM293" s="344"/>
      <c r="BN293" s="344"/>
    </row>
    <row r="294" spans="1:66">
      <c r="A294" s="48" t="s">
        <v>708</v>
      </c>
      <c r="B294" s="446" t="s">
        <v>914</v>
      </c>
      <c r="C294" s="191">
        <f t="shared" si="33"/>
        <v>1140592</v>
      </c>
      <c r="D294" s="49">
        <f t="shared" si="34"/>
        <v>1140592</v>
      </c>
      <c r="E294" s="49">
        <v>1140592</v>
      </c>
      <c r="F294" s="49"/>
      <c r="G294" s="49"/>
      <c r="H294" s="49"/>
      <c r="I294" s="49"/>
      <c r="J294" s="49"/>
      <c r="K294" s="45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87"/>
      <c r="W294" s="49"/>
      <c r="X294" s="49"/>
      <c r="Y294" s="49"/>
      <c r="Z294" s="49"/>
      <c r="AA294" s="49"/>
      <c r="AB294" s="49"/>
      <c r="AC294" s="86"/>
      <c r="AD294" s="49"/>
      <c r="AE294" s="49"/>
      <c r="AF294" s="186"/>
      <c r="AJ294" s="3" t="s">
        <v>718</v>
      </c>
      <c r="AK294" s="3" t="s">
        <v>915</v>
      </c>
      <c r="AL294" s="344">
        <v>3035464</v>
      </c>
      <c r="AM294" s="344">
        <v>3035464</v>
      </c>
      <c r="AN294" s="344"/>
      <c r="AO294" s="344"/>
      <c r="AP294" s="344"/>
      <c r="AQ294" s="344">
        <v>3035464</v>
      </c>
      <c r="AR294" s="344"/>
      <c r="AS294" s="344"/>
      <c r="AT294" s="344"/>
      <c r="AU294" s="344"/>
      <c r="AV294" s="344"/>
      <c r="AW294" s="344"/>
      <c r="AX294" s="344"/>
      <c r="AY294" s="344"/>
      <c r="AZ294" s="344"/>
      <c r="BA294" s="344"/>
      <c r="BB294" s="344"/>
      <c r="BC294" s="344"/>
      <c r="BD294" s="344"/>
      <c r="BE294" s="344"/>
      <c r="BF294" s="344"/>
      <c r="BG294" s="344"/>
      <c r="BH294" s="344"/>
      <c r="BI294" s="344"/>
      <c r="BJ294" s="344"/>
      <c r="BK294" s="344"/>
      <c r="BL294" s="344"/>
      <c r="BM294" s="344"/>
      <c r="BN294" s="344"/>
    </row>
    <row r="295" spans="1:66">
      <c r="A295" s="48" t="s">
        <v>709</v>
      </c>
      <c r="B295" s="446" t="s">
        <v>915</v>
      </c>
      <c r="C295" s="191">
        <f t="shared" si="33"/>
        <v>2921925</v>
      </c>
      <c r="D295" s="49">
        <f t="shared" si="34"/>
        <v>2921925</v>
      </c>
      <c r="E295" s="49"/>
      <c r="F295" s="49"/>
      <c r="G295" s="49"/>
      <c r="H295" s="49">
        <v>2921925</v>
      </c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87"/>
      <c r="W295" s="49"/>
      <c r="X295" s="49"/>
      <c r="Y295" s="49"/>
      <c r="Z295" s="49"/>
      <c r="AA295" s="49"/>
      <c r="AB295" s="49"/>
      <c r="AC295" s="304"/>
      <c r="AD295" s="278"/>
      <c r="AE295" s="49"/>
      <c r="AF295" s="186"/>
      <c r="AJ295" s="3" t="s">
        <v>719</v>
      </c>
      <c r="AK295" s="3" t="s">
        <v>349</v>
      </c>
      <c r="AL295" s="344">
        <v>1033068</v>
      </c>
      <c r="AM295" s="344">
        <v>1033068</v>
      </c>
      <c r="AN295" s="344"/>
      <c r="AO295" s="344">
        <v>0</v>
      </c>
      <c r="AP295" s="344">
        <v>159863</v>
      </c>
      <c r="AQ295" s="344">
        <v>873205</v>
      </c>
      <c r="AR295" s="344"/>
      <c r="AS295" s="344"/>
      <c r="AT295" s="344"/>
      <c r="AU295" s="344"/>
      <c r="AV295" s="344"/>
      <c r="AW295" s="344"/>
      <c r="AX295" s="344"/>
      <c r="AY295" s="344"/>
      <c r="AZ295" s="344"/>
      <c r="BA295" s="344"/>
      <c r="BB295" s="344"/>
      <c r="BC295" s="344"/>
      <c r="BD295" s="344"/>
      <c r="BE295" s="344"/>
      <c r="BF295" s="344"/>
      <c r="BG295" s="344"/>
      <c r="BH295" s="344"/>
      <c r="BI295" s="344"/>
      <c r="BJ295" s="344"/>
      <c r="BK295" s="344"/>
      <c r="BL295" s="344"/>
      <c r="BM295" s="344"/>
      <c r="BN295" s="344"/>
    </row>
    <row r="296" spans="1:66">
      <c r="A296" s="48" t="s">
        <v>710</v>
      </c>
      <c r="B296" s="446" t="s">
        <v>349</v>
      </c>
      <c r="C296" s="191">
        <f t="shared" si="33"/>
        <v>917304</v>
      </c>
      <c r="D296" s="49">
        <f t="shared" si="34"/>
        <v>917304</v>
      </c>
      <c r="E296" s="49"/>
      <c r="F296" s="49"/>
      <c r="G296" s="49">
        <v>168534</v>
      </c>
      <c r="H296" s="49">
        <v>748770</v>
      </c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87"/>
      <c r="W296" s="49"/>
      <c r="X296" s="49"/>
      <c r="Y296" s="49"/>
      <c r="Z296" s="49"/>
      <c r="AA296" s="49"/>
      <c r="AB296" s="49"/>
      <c r="AC296" s="86"/>
      <c r="AD296" s="49"/>
      <c r="AE296" s="49"/>
      <c r="AF296" s="186"/>
      <c r="AJ296" s="3" t="s">
        <v>720</v>
      </c>
      <c r="AK296" s="3" t="s">
        <v>350</v>
      </c>
      <c r="AL296" s="344">
        <v>1350368</v>
      </c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4">
        <v>881</v>
      </c>
      <c r="BA296" s="344">
        <v>1350368</v>
      </c>
      <c r="BB296" s="344"/>
      <c r="BC296" s="344"/>
      <c r="BD296" s="344"/>
      <c r="BE296" s="344"/>
      <c r="BF296" s="344"/>
      <c r="BG296" s="344"/>
      <c r="BH296" s="344"/>
      <c r="BI296" s="344"/>
      <c r="BJ296" s="344"/>
      <c r="BK296" s="344"/>
      <c r="BL296" s="344"/>
      <c r="BM296" s="344"/>
      <c r="BN296" s="344"/>
    </row>
    <row r="297" spans="1:66">
      <c r="A297" s="48" t="s">
        <v>1037</v>
      </c>
      <c r="B297" s="446" t="s">
        <v>350</v>
      </c>
      <c r="C297" s="191">
        <f t="shared" si="33"/>
        <v>1374754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>
        <v>881</v>
      </c>
      <c r="R297" s="49">
        <v>1374754</v>
      </c>
      <c r="S297" s="49"/>
      <c r="T297" s="49"/>
      <c r="U297" s="49"/>
      <c r="V297" s="87"/>
      <c r="W297" s="49"/>
      <c r="X297" s="49"/>
      <c r="Y297" s="49"/>
      <c r="Z297" s="49"/>
      <c r="AA297" s="49"/>
      <c r="AB297" s="49"/>
      <c r="AC297" s="86"/>
      <c r="AD297" s="49"/>
      <c r="AE297" s="49"/>
      <c r="AF297" s="186"/>
      <c r="AJ297" s="3" t="s">
        <v>721</v>
      </c>
      <c r="AK297" s="3" t="s">
        <v>351</v>
      </c>
      <c r="AL297" s="344">
        <v>595882</v>
      </c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4">
        <v>575</v>
      </c>
      <c r="BA297" s="344">
        <v>595882</v>
      </c>
      <c r="BB297" s="344"/>
      <c r="BC297" s="344"/>
      <c r="BD297" s="344"/>
      <c r="BE297" s="344"/>
      <c r="BF297" s="344"/>
      <c r="BG297" s="344"/>
      <c r="BH297" s="344"/>
      <c r="BI297" s="344"/>
      <c r="BJ297" s="344"/>
      <c r="BK297" s="344"/>
      <c r="BL297" s="344"/>
      <c r="BM297" s="344"/>
      <c r="BN297" s="344"/>
    </row>
    <row r="298" spans="1:66">
      <c r="A298" s="48" t="s">
        <v>1038</v>
      </c>
      <c r="B298" s="446" t="s">
        <v>351</v>
      </c>
      <c r="C298" s="191">
        <f t="shared" si="33"/>
        <v>655262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>
        <v>575</v>
      </c>
      <c r="R298" s="49">
        <v>655262</v>
      </c>
      <c r="S298" s="49"/>
      <c r="T298" s="49"/>
      <c r="U298" s="49"/>
      <c r="V298" s="87"/>
      <c r="W298" s="49"/>
      <c r="X298" s="49"/>
      <c r="Y298" s="49"/>
      <c r="Z298" s="49"/>
      <c r="AA298" s="49"/>
      <c r="AB298" s="49"/>
      <c r="AC298" s="86"/>
      <c r="AD298" s="49"/>
      <c r="AE298" s="49"/>
      <c r="AF298" s="186"/>
      <c r="AJ298" s="3" t="s">
        <v>722</v>
      </c>
      <c r="AK298" s="3" t="s">
        <v>348</v>
      </c>
      <c r="AL298" s="344">
        <v>743453</v>
      </c>
      <c r="AM298" s="344">
        <v>743453</v>
      </c>
      <c r="AN298" s="344"/>
      <c r="AO298" s="344"/>
      <c r="AP298" s="344"/>
      <c r="AQ298" s="344">
        <v>743453</v>
      </c>
      <c r="AR298" s="344"/>
      <c r="AS298" s="344"/>
      <c r="AT298" s="344"/>
      <c r="AU298" s="344"/>
      <c r="AV298" s="344"/>
      <c r="AW298" s="344"/>
      <c r="AX298" s="344"/>
      <c r="AY298" s="344"/>
      <c r="AZ298" s="344"/>
      <c r="BA298" s="344"/>
      <c r="BB298" s="344"/>
      <c r="BC298" s="344"/>
      <c r="BD298" s="344"/>
      <c r="BE298" s="344"/>
      <c r="BF298" s="344"/>
      <c r="BG298" s="344"/>
      <c r="BH298" s="344"/>
      <c r="BI298" s="344"/>
      <c r="BJ298" s="344"/>
      <c r="BK298" s="344"/>
      <c r="BL298" s="344"/>
      <c r="BM298" s="344"/>
      <c r="BN298" s="344"/>
    </row>
    <row r="299" spans="1:66">
      <c r="A299" s="48" t="s">
        <v>711</v>
      </c>
      <c r="B299" s="446" t="s">
        <v>348</v>
      </c>
      <c r="C299" s="191">
        <f t="shared" si="33"/>
        <v>669781</v>
      </c>
      <c r="D299" s="49">
        <f t="shared" si="34"/>
        <v>669781</v>
      </c>
      <c r="E299" s="49"/>
      <c r="F299" s="49"/>
      <c r="G299" s="49"/>
      <c r="H299" s="49">
        <v>669781</v>
      </c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87"/>
      <c r="W299" s="49"/>
      <c r="X299" s="49"/>
      <c r="Y299" s="49"/>
      <c r="Z299" s="49"/>
      <c r="AA299" s="49"/>
      <c r="AB299" s="49"/>
      <c r="AC299" s="86"/>
      <c r="AD299" s="49"/>
      <c r="AE299" s="49"/>
      <c r="AF299" s="186"/>
      <c r="AJ299" s="3" t="s">
        <v>723</v>
      </c>
      <c r="AK299" s="3" t="s">
        <v>352</v>
      </c>
      <c r="AL299" s="344">
        <v>508808</v>
      </c>
      <c r="AM299" s="344"/>
      <c r="AN299" s="344"/>
      <c r="AO299" s="344"/>
      <c r="AP299" s="344"/>
      <c r="AQ299" s="344">
        <v>0</v>
      </c>
      <c r="AR299" s="344"/>
      <c r="AS299" s="344"/>
      <c r="AT299" s="344"/>
      <c r="AU299" s="344"/>
      <c r="AV299" s="344"/>
      <c r="AW299" s="344"/>
      <c r="AX299" s="344"/>
      <c r="AY299" s="344"/>
      <c r="AZ299" s="344"/>
      <c r="BA299" s="344"/>
      <c r="BB299" s="344"/>
      <c r="BC299" s="344"/>
      <c r="BD299" s="344"/>
      <c r="BE299" s="344"/>
      <c r="BF299" s="344"/>
      <c r="BG299" s="344"/>
      <c r="BH299" s="344"/>
      <c r="BI299" s="344"/>
      <c r="BJ299" s="344"/>
      <c r="BK299" s="344"/>
      <c r="BL299" s="344">
        <v>254404</v>
      </c>
      <c r="BM299" s="344">
        <v>254404</v>
      </c>
      <c r="BN299" s="344"/>
    </row>
    <row r="300" spans="1:66">
      <c r="A300" s="48" t="s">
        <v>712</v>
      </c>
      <c r="B300" s="446" t="s">
        <v>352</v>
      </c>
      <c r="C300" s="191">
        <f t="shared" si="33"/>
        <v>4542931</v>
      </c>
      <c r="D300" s="49">
        <f t="shared" si="34"/>
        <v>4542931</v>
      </c>
      <c r="E300" s="49"/>
      <c r="F300" s="49"/>
      <c r="G300" s="49"/>
      <c r="H300" s="49">
        <v>4542931</v>
      </c>
      <c r="I300" s="49"/>
      <c r="J300" s="49"/>
      <c r="K300" s="49"/>
      <c r="L300" s="49"/>
      <c r="M300" s="49"/>
      <c r="N300" s="49"/>
      <c r="O300" s="49"/>
      <c r="P300" s="49"/>
      <c r="Q300" s="49"/>
      <c r="R300" s="191"/>
      <c r="S300" s="49"/>
      <c r="T300" s="49"/>
      <c r="U300" s="49"/>
      <c r="V300" s="87"/>
      <c r="W300" s="49"/>
      <c r="X300" s="49"/>
      <c r="Y300" s="49"/>
      <c r="Z300" s="49"/>
      <c r="AA300" s="49"/>
      <c r="AB300" s="49"/>
      <c r="AC300" s="86"/>
      <c r="AD300" s="49"/>
      <c r="AE300" s="49"/>
      <c r="AF300" s="186"/>
      <c r="AJ300" s="3" t="s">
        <v>724</v>
      </c>
      <c r="AK300" s="3" t="s">
        <v>353</v>
      </c>
      <c r="AL300" s="344">
        <v>1150760</v>
      </c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>
        <v>610</v>
      </c>
      <c r="AW300" s="344">
        <v>1150760</v>
      </c>
      <c r="AX300" s="344"/>
      <c r="AY300" s="344"/>
      <c r="AZ300" s="344"/>
      <c r="BA300" s="344"/>
      <c r="BB300" s="344"/>
      <c r="BC300" s="344"/>
      <c r="BD300" s="344"/>
      <c r="BE300" s="344"/>
      <c r="BF300" s="344"/>
      <c r="BG300" s="344"/>
      <c r="BH300" s="344"/>
      <c r="BI300" s="344"/>
      <c r="BJ300" s="344"/>
      <c r="BK300" s="344"/>
      <c r="BL300" s="344"/>
      <c r="BM300" s="344"/>
      <c r="BN300" s="344"/>
    </row>
    <row r="301" spans="1:66">
      <c r="A301" s="48" t="s">
        <v>713</v>
      </c>
      <c r="B301" s="446" t="s">
        <v>353</v>
      </c>
      <c r="C301" s="191">
        <f t="shared" si="33"/>
        <v>1650000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>
        <v>610</v>
      </c>
      <c r="N301" s="49">
        <v>1650000</v>
      </c>
      <c r="O301" s="49"/>
      <c r="P301" s="49"/>
      <c r="Q301" s="49"/>
      <c r="R301" s="49"/>
      <c r="S301" s="49"/>
      <c r="T301" s="49"/>
      <c r="U301" s="49"/>
      <c r="V301" s="87"/>
      <c r="W301" s="49"/>
      <c r="X301" s="49"/>
      <c r="Y301" s="49"/>
      <c r="Z301" s="49"/>
      <c r="AA301" s="49"/>
      <c r="AB301" s="49"/>
      <c r="AC301" s="86"/>
      <c r="AD301" s="49"/>
      <c r="AE301" s="49"/>
      <c r="AF301" s="186"/>
      <c r="AJ301" s="3" t="s">
        <v>725</v>
      </c>
      <c r="AK301" s="3" t="s">
        <v>354</v>
      </c>
      <c r="AL301" s="344">
        <v>3980624</v>
      </c>
      <c r="AM301" s="344">
        <v>1789607</v>
      </c>
      <c r="AN301" s="344"/>
      <c r="AO301" s="344"/>
      <c r="AP301" s="344"/>
      <c r="AQ301" s="344">
        <v>1789607</v>
      </c>
      <c r="AR301" s="344"/>
      <c r="AS301" s="344"/>
      <c r="AT301" s="344"/>
      <c r="AU301" s="344"/>
      <c r="AV301" s="344"/>
      <c r="AW301" s="344"/>
      <c r="AX301" s="344"/>
      <c r="AY301" s="344"/>
      <c r="AZ301" s="344">
        <v>2760</v>
      </c>
      <c r="BA301" s="344">
        <v>2191017</v>
      </c>
      <c r="BB301" s="344"/>
      <c r="BC301" s="344"/>
      <c r="BD301" s="344"/>
      <c r="BE301" s="344"/>
      <c r="BF301" s="344"/>
      <c r="BG301" s="344"/>
      <c r="BH301" s="344"/>
      <c r="BI301" s="344"/>
      <c r="BJ301" s="344"/>
      <c r="BK301" s="344"/>
      <c r="BL301" s="344"/>
      <c r="BM301" s="344"/>
      <c r="BN301" s="344"/>
    </row>
    <row r="302" spans="1:66">
      <c r="A302" s="48" t="s">
        <v>714</v>
      </c>
      <c r="B302" s="446" t="s">
        <v>354</v>
      </c>
      <c r="C302" s="191">
        <f t="shared" si="33"/>
        <v>3897586</v>
      </c>
      <c r="D302" s="49">
        <f t="shared" si="34"/>
        <v>1698277</v>
      </c>
      <c r="E302" s="49"/>
      <c r="F302" s="49"/>
      <c r="G302" s="49"/>
      <c r="H302" s="49">
        <v>1698277</v>
      </c>
      <c r="I302" s="49"/>
      <c r="J302" s="49"/>
      <c r="K302" s="49"/>
      <c r="L302" s="49"/>
      <c r="M302" s="49"/>
      <c r="N302" s="49"/>
      <c r="O302" s="49"/>
      <c r="P302" s="49"/>
      <c r="Q302" s="49">
        <v>2760</v>
      </c>
      <c r="R302" s="49">
        <v>2199309</v>
      </c>
      <c r="S302" s="49"/>
      <c r="T302" s="49"/>
      <c r="U302" s="49"/>
      <c r="V302" s="87"/>
      <c r="W302" s="49"/>
      <c r="X302" s="49"/>
      <c r="Y302" s="49"/>
      <c r="Z302" s="49"/>
      <c r="AA302" s="49"/>
      <c r="AB302" s="49"/>
      <c r="AC302" s="86"/>
      <c r="AD302" s="49"/>
      <c r="AE302" s="49"/>
      <c r="AF302" s="186"/>
      <c r="AJ302" s="3" t="s">
        <v>726</v>
      </c>
      <c r="AK302" s="3" t="s">
        <v>916</v>
      </c>
      <c r="AL302" s="344">
        <v>1640236</v>
      </c>
      <c r="AM302" s="344"/>
      <c r="AN302" s="344"/>
      <c r="AO302" s="344"/>
      <c r="AP302" s="344"/>
      <c r="AQ302" s="344"/>
      <c r="AR302" s="344"/>
      <c r="AS302" s="344"/>
      <c r="AT302" s="344"/>
      <c r="AU302" s="344"/>
      <c r="AV302" s="344">
        <v>1950</v>
      </c>
      <c r="AW302" s="344">
        <v>1640236</v>
      </c>
      <c r="AX302" s="344"/>
      <c r="AY302" s="344"/>
      <c r="AZ302" s="344"/>
      <c r="BA302" s="344"/>
      <c r="BB302" s="344"/>
      <c r="BC302" s="344"/>
      <c r="BD302" s="344"/>
      <c r="BE302" s="344"/>
      <c r="BF302" s="344"/>
      <c r="BG302" s="344"/>
      <c r="BH302" s="344"/>
      <c r="BI302" s="344"/>
      <c r="BJ302" s="344"/>
      <c r="BK302" s="344"/>
      <c r="BL302" s="344"/>
      <c r="BM302" s="344"/>
      <c r="BN302" s="344"/>
    </row>
    <row r="303" spans="1:66">
      <c r="A303" s="48" t="s">
        <v>715</v>
      </c>
      <c r="B303" s="446" t="s">
        <v>916</v>
      </c>
      <c r="C303" s="191">
        <f t="shared" si="33"/>
        <v>1759209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>
        <v>1950</v>
      </c>
      <c r="N303" s="49">
        <v>1759209</v>
      </c>
      <c r="O303" s="49"/>
      <c r="P303" s="49"/>
      <c r="Q303" s="49"/>
      <c r="R303" s="49"/>
      <c r="S303" s="49"/>
      <c r="T303" s="49"/>
      <c r="U303" s="49"/>
      <c r="V303" s="87"/>
      <c r="W303" s="49"/>
      <c r="X303" s="49"/>
      <c r="Y303" s="49"/>
      <c r="Z303" s="49"/>
      <c r="AA303" s="49"/>
      <c r="AB303" s="49"/>
      <c r="AC303" s="86"/>
      <c r="AD303" s="49"/>
      <c r="AE303" s="49"/>
      <c r="AF303" s="186"/>
      <c r="AJ303" s="3" t="s">
        <v>727</v>
      </c>
      <c r="AK303" s="3" t="s">
        <v>355</v>
      </c>
      <c r="AL303" s="344">
        <v>2327234</v>
      </c>
      <c r="AM303" s="344">
        <v>2327234</v>
      </c>
      <c r="AN303" s="344"/>
      <c r="AO303" s="344">
        <v>1669191</v>
      </c>
      <c r="AP303" s="344">
        <v>658043</v>
      </c>
      <c r="AQ303" s="344"/>
      <c r="AR303" s="344"/>
      <c r="AS303" s="344"/>
      <c r="AT303" s="344"/>
      <c r="AU303" s="344"/>
      <c r="AV303" s="344"/>
      <c r="AW303" s="344"/>
      <c r="AX303" s="344"/>
      <c r="AY303" s="344"/>
      <c r="AZ303" s="344"/>
      <c r="BA303" s="344"/>
      <c r="BB303" s="344"/>
      <c r="BC303" s="344"/>
      <c r="BD303" s="344"/>
      <c r="BE303" s="344"/>
      <c r="BF303" s="344"/>
      <c r="BG303" s="344"/>
      <c r="BH303" s="344"/>
      <c r="BI303" s="344"/>
      <c r="BJ303" s="344"/>
      <c r="BK303" s="344"/>
      <c r="BL303" s="344"/>
      <c r="BM303" s="344"/>
      <c r="BN303" s="344"/>
    </row>
    <row r="304" spans="1:66">
      <c r="A304" s="48" t="s">
        <v>716</v>
      </c>
      <c r="B304" s="446" t="s">
        <v>355</v>
      </c>
      <c r="C304" s="191">
        <f t="shared" si="33"/>
        <v>2216172</v>
      </c>
      <c r="D304" s="49">
        <f t="shared" si="34"/>
        <v>2216172</v>
      </c>
      <c r="E304" s="49"/>
      <c r="F304" s="49">
        <v>1580793</v>
      </c>
      <c r="G304" s="49">
        <v>635379</v>
      </c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87"/>
      <c r="W304" s="49"/>
      <c r="X304" s="49"/>
      <c r="Y304" s="49"/>
      <c r="Z304" s="49"/>
      <c r="AA304" s="49"/>
      <c r="AB304" s="49"/>
      <c r="AC304" s="86"/>
      <c r="AD304" s="49"/>
      <c r="AE304" s="49"/>
      <c r="AF304" s="186"/>
      <c r="AJ304" s="3" t="s">
        <v>728</v>
      </c>
      <c r="AK304" s="3" t="s">
        <v>917</v>
      </c>
      <c r="AL304" s="344">
        <v>705002</v>
      </c>
      <c r="AM304" s="344">
        <v>705002</v>
      </c>
      <c r="AN304" s="344"/>
      <c r="AO304" s="344">
        <v>0</v>
      </c>
      <c r="AP304" s="344">
        <v>0</v>
      </c>
      <c r="AQ304" s="344"/>
      <c r="AR304" s="344">
        <v>705002</v>
      </c>
      <c r="AS304" s="344"/>
      <c r="AT304" s="344"/>
      <c r="AU304" s="344"/>
      <c r="AV304" s="344"/>
      <c r="AW304" s="344"/>
      <c r="AX304" s="344"/>
      <c r="AY304" s="344"/>
      <c r="AZ304" s="344"/>
      <c r="BA304" s="344"/>
      <c r="BB304" s="344"/>
      <c r="BC304" s="344"/>
      <c r="BD304" s="344"/>
      <c r="BE304" s="344"/>
      <c r="BF304" s="344"/>
      <c r="BG304" s="344"/>
      <c r="BH304" s="344"/>
      <c r="BI304" s="344"/>
      <c r="BJ304" s="344"/>
      <c r="BK304" s="344"/>
      <c r="BL304" s="344"/>
      <c r="BM304" s="344"/>
      <c r="BN304" s="344"/>
    </row>
    <row r="305" spans="1:66">
      <c r="A305" s="48" t="s">
        <v>717</v>
      </c>
      <c r="B305" s="446" t="s">
        <v>917</v>
      </c>
      <c r="C305" s="191">
        <f t="shared" si="33"/>
        <v>794345</v>
      </c>
      <c r="D305" s="49">
        <f t="shared" si="34"/>
        <v>794345</v>
      </c>
      <c r="E305" s="49"/>
      <c r="F305" s="49"/>
      <c r="G305" s="49"/>
      <c r="H305" s="49"/>
      <c r="I305" s="49">
        <v>794345</v>
      </c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87"/>
      <c r="W305" s="49"/>
      <c r="X305" s="49"/>
      <c r="Y305" s="49"/>
      <c r="Z305" s="49"/>
      <c r="AA305" s="49"/>
      <c r="AB305" s="49"/>
      <c r="AC305" s="86"/>
      <c r="AD305" s="49"/>
      <c r="AE305" s="49"/>
      <c r="AF305" s="186"/>
      <c r="AJ305" s="3" t="s">
        <v>729</v>
      </c>
      <c r="AK305" s="3" t="s">
        <v>918</v>
      </c>
      <c r="AL305" s="344">
        <v>915436</v>
      </c>
      <c r="AM305" s="344">
        <v>915436</v>
      </c>
      <c r="AN305" s="344">
        <v>915436</v>
      </c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4"/>
      <c r="BA305" s="344"/>
      <c r="BB305" s="344"/>
      <c r="BC305" s="344"/>
      <c r="BD305" s="344"/>
      <c r="BE305" s="344"/>
      <c r="BF305" s="344"/>
      <c r="BG305" s="344"/>
      <c r="BH305" s="344"/>
      <c r="BI305" s="344"/>
      <c r="BJ305" s="344"/>
      <c r="BK305" s="344"/>
      <c r="BL305" s="344"/>
      <c r="BM305" s="344"/>
      <c r="BN305" s="344"/>
    </row>
    <row r="306" spans="1:66">
      <c r="A306" s="48" t="s">
        <v>718</v>
      </c>
      <c r="B306" s="446" t="s">
        <v>918</v>
      </c>
      <c r="C306" s="191">
        <f t="shared" si="33"/>
        <v>1300000</v>
      </c>
      <c r="D306" s="49">
        <f t="shared" si="34"/>
        <v>1300000</v>
      </c>
      <c r="E306" s="49">
        <v>1300000</v>
      </c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87"/>
      <c r="W306" s="49"/>
      <c r="X306" s="49"/>
      <c r="Y306" s="49"/>
      <c r="Z306" s="49"/>
      <c r="AA306" s="49"/>
      <c r="AB306" s="49"/>
      <c r="AC306" s="86"/>
      <c r="AD306" s="49"/>
      <c r="AE306" s="49"/>
      <c r="AF306" s="186"/>
      <c r="AJ306" s="3" t="s">
        <v>730</v>
      </c>
      <c r="AK306" s="3" t="s">
        <v>919</v>
      </c>
      <c r="AL306" s="344">
        <v>717409</v>
      </c>
      <c r="AM306" s="344">
        <v>717409</v>
      </c>
      <c r="AN306" s="344">
        <v>717409</v>
      </c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4"/>
      <c r="BA306" s="344"/>
      <c r="BB306" s="344"/>
      <c r="BC306" s="344"/>
      <c r="BD306" s="344"/>
      <c r="BE306" s="344"/>
      <c r="BF306" s="344"/>
      <c r="BG306" s="344"/>
      <c r="BH306" s="344"/>
      <c r="BI306" s="344"/>
      <c r="BJ306" s="344"/>
      <c r="BK306" s="344"/>
      <c r="BL306" s="344"/>
      <c r="BM306" s="344"/>
      <c r="BN306" s="344"/>
    </row>
    <row r="307" spans="1:66">
      <c r="A307" s="48" t="s">
        <v>719</v>
      </c>
      <c r="B307" s="446" t="s">
        <v>919</v>
      </c>
      <c r="C307" s="191">
        <f t="shared" si="33"/>
        <v>794574</v>
      </c>
      <c r="D307" s="49">
        <f t="shared" si="34"/>
        <v>794574</v>
      </c>
      <c r="E307" s="49">
        <v>794574</v>
      </c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87"/>
      <c r="W307" s="49"/>
      <c r="X307" s="49"/>
      <c r="Y307" s="49"/>
      <c r="Z307" s="49"/>
      <c r="AA307" s="49"/>
      <c r="AB307" s="49"/>
      <c r="AC307" s="86"/>
      <c r="AD307" s="49"/>
      <c r="AE307" s="49"/>
      <c r="AF307" s="186"/>
      <c r="AJ307" s="3" t="s">
        <v>731</v>
      </c>
      <c r="AK307" s="3" t="s">
        <v>920</v>
      </c>
      <c r="AL307" s="344">
        <v>973889</v>
      </c>
      <c r="AM307" s="344">
        <v>973889</v>
      </c>
      <c r="AN307" s="344">
        <v>973889</v>
      </c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4"/>
      <c r="BA307" s="344"/>
      <c r="BB307" s="344"/>
      <c r="BC307" s="344"/>
      <c r="BD307" s="344"/>
      <c r="BE307" s="344"/>
      <c r="BF307" s="344"/>
      <c r="BG307" s="344"/>
      <c r="BH307" s="344"/>
      <c r="BI307" s="344"/>
      <c r="BJ307" s="344"/>
      <c r="BK307" s="344"/>
      <c r="BL307" s="344"/>
      <c r="BM307" s="344"/>
      <c r="BN307" s="344"/>
    </row>
    <row r="308" spans="1:66">
      <c r="A308" s="48" t="s">
        <v>720</v>
      </c>
      <c r="B308" s="446" t="s">
        <v>920</v>
      </c>
      <c r="C308" s="191">
        <f t="shared" si="33"/>
        <v>821547</v>
      </c>
      <c r="D308" s="49">
        <f t="shared" si="34"/>
        <v>821547</v>
      </c>
      <c r="E308" s="49">
        <v>821547</v>
      </c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87"/>
      <c r="W308" s="49"/>
      <c r="X308" s="49"/>
      <c r="Y308" s="49"/>
      <c r="Z308" s="49"/>
      <c r="AA308" s="49"/>
      <c r="AB308" s="49"/>
      <c r="AC308" s="86"/>
      <c r="AD308" s="49"/>
      <c r="AE308" s="49"/>
      <c r="AF308" s="186"/>
      <c r="AJ308" s="3" t="s">
        <v>732</v>
      </c>
      <c r="AK308" s="3" t="s">
        <v>921</v>
      </c>
      <c r="AL308" s="344">
        <v>2265688</v>
      </c>
      <c r="AM308" s="344">
        <v>2265688</v>
      </c>
      <c r="AN308" s="344">
        <v>2265688</v>
      </c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4"/>
      <c r="BA308" s="344"/>
      <c r="BB308" s="344"/>
      <c r="BC308" s="344"/>
      <c r="BD308" s="344"/>
      <c r="BE308" s="344"/>
      <c r="BF308" s="344"/>
      <c r="BG308" s="344"/>
      <c r="BH308" s="344"/>
      <c r="BI308" s="344"/>
      <c r="BJ308" s="344"/>
      <c r="BK308" s="344"/>
      <c r="BL308" s="344"/>
      <c r="BM308" s="344"/>
      <c r="BN308" s="344"/>
    </row>
    <row r="309" spans="1:66">
      <c r="A309" s="48" t="s">
        <v>721</v>
      </c>
      <c r="B309" s="446" t="s">
        <v>921</v>
      </c>
      <c r="C309" s="191">
        <f t="shared" si="33"/>
        <v>3092539</v>
      </c>
      <c r="D309" s="49">
        <f t="shared" si="34"/>
        <v>3092539</v>
      </c>
      <c r="E309" s="49">
        <v>3092539</v>
      </c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87"/>
      <c r="W309" s="49"/>
      <c r="X309" s="49"/>
      <c r="Y309" s="49"/>
      <c r="Z309" s="49"/>
      <c r="AA309" s="49"/>
      <c r="AB309" s="49"/>
      <c r="AC309" s="86"/>
      <c r="AD309" s="49"/>
      <c r="AE309" s="49"/>
      <c r="AF309" s="186"/>
      <c r="AJ309" s="3" t="s">
        <v>733</v>
      </c>
      <c r="AK309" s="3" t="s">
        <v>922</v>
      </c>
      <c r="AL309" s="344">
        <v>516557</v>
      </c>
      <c r="AM309" s="344">
        <v>516557</v>
      </c>
      <c r="AN309" s="344">
        <v>516557</v>
      </c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4"/>
      <c r="BA309" s="344"/>
      <c r="BB309" s="344"/>
      <c r="BC309" s="344"/>
      <c r="BD309" s="344"/>
      <c r="BE309" s="344"/>
      <c r="BF309" s="344"/>
      <c r="BG309" s="344"/>
      <c r="BH309" s="344"/>
      <c r="BI309" s="344"/>
      <c r="BJ309" s="344"/>
      <c r="BK309" s="344"/>
      <c r="BL309" s="344"/>
      <c r="BM309" s="344"/>
      <c r="BN309" s="344"/>
    </row>
    <row r="310" spans="1:66">
      <c r="A310" s="48" t="s">
        <v>722</v>
      </c>
      <c r="B310" s="446" t="s">
        <v>922</v>
      </c>
      <c r="C310" s="191">
        <f t="shared" si="33"/>
        <v>402334</v>
      </c>
      <c r="D310" s="49">
        <f t="shared" si="34"/>
        <v>402334</v>
      </c>
      <c r="E310" s="49">
        <v>402334</v>
      </c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87"/>
      <c r="W310" s="49"/>
      <c r="X310" s="49"/>
      <c r="Y310" s="49"/>
      <c r="Z310" s="49"/>
      <c r="AA310" s="49"/>
      <c r="AB310" s="49"/>
      <c r="AC310" s="86"/>
      <c r="AD310" s="49"/>
      <c r="AE310" s="49"/>
      <c r="AF310" s="186"/>
      <c r="AJ310" s="3" t="s">
        <v>734</v>
      </c>
      <c r="AK310" s="3" t="s">
        <v>923</v>
      </c>
      <c r="AL310" s="344">
        <v>2173559</v>
      </c>
      <c r="AM310" s="344">
        <v>2173559</v>
      </c>
      <c r="AN310" s="344">
        <v>1159243</v>
      </c>
      <c r="AO310" s="344">
        <v>535156</v>
      </c>
      <c r="AP310" s="344">
        <v>479160</v>
      </c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4"/>
      <c r="BA310" s="344"/>
      <c r="BB310" s="344"/>
      <c r="BC310" s="344"/>
      <c r="BD310" s="344"/>
      <c r="BE310" s="344"/>
      <c r="BF310" s="344"/>
      <c r="BG310" s="344"/>
      <c r="BH310" s="344"/>
      <c r="BI310" s="344"/>
      <c r="BJ310" s="344"/>
      <c r="BK310" s="344"/>
      <c r="BL310" s="344"/>
      <c r="BM310" s="344"/>
      <c r="BN310" s="344"/>
    </row>
    <row r="311" spans="1:66">
      <c r="A311" s="48" t="s">
        <v>723</v>
      </c>
      <c r="B311" s="446" t="s">
        <v>923</v>
      </c>
      <c r="C311" s="191">
        <f t="shared" si="33"/>
        <v>2230501</v>
      </c>
      <c r="D311" s="49">
        <f t="shared" si="34"/>
        <v>2230501</v>
      </c>
      <c r="E311" s="49">
        <v>1207817</v>
      </c>
      <c r="F311" s="49">
        <v>535167</v>
      </c>
      <c r="G311" s="49">
        <v>487517</v>
      </c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87"/>
      <c r="W311" s="49"/>
      <c r="X311" s="49"/>
      <c r="Y311" s="49"/>
      <c r="Z311" s="49"/>
      <c r="AA311" s="49"/>
      <c r="AB311" s="49"/>
      <c r="AC311" s="86"/>
      <c r="AD311" s="49"/>
      <c r="AE311" s="49"/>
      <c r="AF311" s="186"/>
      <c r="AJ311" s="3" t="s">
        <v>735</v>
      </c>
      <c r="AK311" s="3" t="s">
        <v>924</v>
      </c>
      <c r="AL311" s="344">
        <v>2359819</v>
      </c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4">
        <v>1932</v>
      </c>
      <c r="BA311" s="344">
        <v>2359819</v>
      </c>
      <c r="BB311" s="344"/>
      <c r="BC311" s="344"/>
      <c r="BD311" s="344"/>
      <c r="BE311" s="344"/>
      <c r="BF311" s="344"/>
      <c r="BG311" s="344"/>
      <c r="BH311" s="344"/>
      <c r="BI311" s="344"/>
      <c r="BJ311" s="344"/>
      <c r="BK311" s="344"/>
      <c r="BL311" s="344"/>
      <c r="BM311" s="344"/>
      <c r="BN311" s="344"/>
    </row>
    <row r="312" spans="1:66">
      <c r="A312" s="48" t="s">
        <v>724</v>
      </c>
      <c r="B312" s="446" t="s">
        <v>924</v>
      </c>
      <c r="C312" s="191">
        <f t="shared" si="33"/>
        <v>2110815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>
        <v>1932</v>
      </c>
      <c r="R312" s="49">
        <v>2110815</v>
      </c>
      <c r="S312" s="49"/>
      <c r="T312" s="49"/>
      <c r="U312" s="49"/>
      <c r="V312" s="87"/>
      <c r="W312" s="49"/>
      <c r="X312" s="49"/>
      <c r="Y312" s="49"/>
      <c r="Z312" s="49"/>
      <c r="AA312" s="49"/>
      <c r="AB312" s="49"/>
      <c r="AC312" s="86"/>
      <c r="AD312" s="49"/>
      <c r="AE312" s="49"/>
      <c r="AF312" s="186"/>
      <c r="AJ312" s="3" t="s">
        <v>736</v>
      </c>
      <c r="AK312" s="3" t="s">
        <v>925</v>
      </c>
      <c r="AL312" s="344">
        <v>30240</v>
      </c>
      <c r="AM312" s="344"/>
      <c r="AN312" s="344">
        <v>0</v>
      </c>
      <c r="AO312" s="344"/>
      <c r="AP312" s="344"/>
      <c r="AQ312" s="344"/>
      <c r="AR312" s="344"/>
      <c r="AS312" s="344"/>
      <c r="AT312" s="344"/>
      <c r="AU312" s="344"/>
      <c r="AV312" s="344">
        <v>360</v>
      </c>
      <c r="AW312" s="344">
        <v>0</v>
      </c>
      <c r="AX312" s="344"/>
      <c r="AY312" s="344"/>
      <c r="AZ312" s="344"/>
      <c r="BA312" s="344"/>
      <c r="BB312" s="344"/>
      <c r="BC312" s="344"/>
      <c r="BD312" s="344"/>
      <c r="BE312" s="344"/>
      <c r="BF312" s="344"/>
      <c r="BG312" s="344"/>
      <c r="BH312" s="344"/>
      <c r="BI312" s="344"/>
      <c r="BJ312" s="344"/>
      <c r="BK312" s="344"/>
      <c r="BL312" s="344">
        <v>15120</v>
      </c>
      <c r="BM312" s="344">
        <v>15120</v>
      </c>
      <c r="BN312" s="344"/>
    </row>
    <row r="313" spans="1:66">
      <c r="A313" s="48" t="s">
        <v>725</v>
      </c>
      <c r="B313" s="511" t="s">
        <v>925</v>
      </c>
      <c r="C313" s="191">
        <f t="shared" si="33"/>
        <v>720000</v>
      </c>
      <c r="D313" s="49">
        <f t="shared" si="34"/>
        <v>270000</v>
      </c>
      <c r="E313" s="49">
        <v>270000</v>
      </c>
      <c r="F313" s="49"/>
      <c r="G313" s="49"/>
      <c r="H313" s="49"/>
      <c r="I313" s="49"/>
      <c r="J313" s="49"/>
      <c r="K313" s="49"/>
      <c r="L313" s="49"/>
      <c r="M313" s="49">
        <v>337.3</v>
      </c>
      <c r="N313" s="49">
        <v>450000</v>
      </c>
      <c r="O313" s="49"/>
      <c r="P313" s="49"/>
      <c r="Q313" s="49"/>
      <c r="R313" s="49"/>
      <c r="S313" s="49"/>
      <c r="T313" s="49"/>
      <c r="U313" s="49"/>
      <c r="V313" s="87"/>
      <c r="W313" s="49"/>
      <c r="X313" s="49"/>
      <c r="Y313" s="49"/>
      <c r="Z313" s="49"/>
      <c r="AA313" s="49"/>
      <c r="AB313" s="49"/>
      <c r="AC313" s="86"/>
      <c r="AD313" s="49"/>
      <c r="AE313" s="49"/>
      <c r="AF313" s="186"/>
      <c r="AJ313" s="3" t="s">
        <v>737</v>
      </c>
      <c r="AK313" s="3" t="s">
        <v>926</v>
      </c>
      <c r="AL313" s="344">
        <v>633379.4</v>
      </c>
      <c r="AM313" s="344">
        <v>113220.4</v>
      </c>
      <c r="AN313" s="344">
        <v>113220.4</v>
      </c>
      <c r="AO313" s="344"/>
      <c r="AP313" s="344"/>
      <c r="AQ313" s="344"/>
      <c r="AR313" s="344"/>
      <c r="AS313" s="344"/>
      <c r="AT313" s="344"/>
      <c r="AU313" s="344"/>
      <c r="AV313" s="344">
        <v>360</v>
      </c>
      <c r="AW313" s="344">
        <v>520159</v>
      </c>
      <c r="AX313" s="344"/>
      <c r="AY313" s="344"/>
      <c r="AZ313" s="344"/>
      <c r="BA313" s="344"/>
      <c r="BB313" s="344"/>
      <c r="BC313" s="344"/>
      <c r="BD313" s="344"/>
      <c r="BE313" s="344"/>
      <c r="BF313" s="344"/>
      <c r="BG313" s="344"/>
      <c r="BH313" s="344"/>
      <c r="BI313" s="344"/>
      <c r="BJ313" s="344"/>
      <c r="BK313" s="344"/>
      <c r="BL313" s="344"/>
      <c r="BM313" s="344"/>
      <c r="BN313" s="344"/>
    </row>
    <row r="314" spans="1:66">
      <c r="A314" s="48" t="s">
        <v>726</v>
      </c>
      <c r="B314" s="446" t="s">
        <v>926</v>
      </c>
      <c r="C314" s="191">
        <f t="shared" si="33"/>
        <v>727884</v>
      </c>
      <c r="D314" s="49">
        <f t="shared" si="34"/>
        <v>270000</v>
      </c>
      <c r="E314" s="49">
        <v>270000</v>
      </c>
      <c r="F314" s="49"/>
      <c r="G314" s="49"/>
      <c r="H314" s="49"/>
      <c r="I314" s="49"/>
      <c r="J314" s="49"/>
      <c r="K314" s="49"/>
      <c r="L314" s="49"/>
      <c r="M314" s="49">
        <v>360</v>
      </c>
      <c r="N314" s="49">
        <v>457884</v>
      </c>
      <c r="O314" s="49"/>
      <c r="P314" s="49"/>
      <c r="Q314" s="49"/>
      <c r="R314" s="191"/>
      <c r="S314" s="49"/>
      <c r="T314" s="49"/>
      <c r="U314" s="49"/>
      <c r="V314" s="87"/>
      <c r="W314" s="49"/>
      <c r="X314" s="49"/>
      <c r="Y314" s="49"/>
      <c r="Z314" s="49"/>
      <c r="AA314" s="49"/>
      <c r="AB314" s="49"/>
      <c r="AC314" s="86"/>
      <c r="AD314" s="49"/>
      <c r="AE314" s="49"/>
      <c r="AF314" s="186"/>
      <c r="AJ314" s="3" t="s">
        <v>738</v>
      </c>
      <c r="AK314" s="3" t="s">
        <v>357</v>
      </c>
      <c r="AL314" s="344">
        <v>1525334</v>
      </c>
      <c r="AM314" s="344">
        <v>1525334</v>
      </c>
      <c r="AN314" s="344"/>
      <c r="AO314" s="344"/>
      <c r="AP314" s="344"/>
      <c r="AQ314" s="344">
        <v>1525334</v>
      </c>
      <c r="AR314" s="344"/>
      <c r="AS314" s="344"/>
      <c r="AT314" s="344"/>
      <c r="AU314" s="344"/>
      <c r="AV314" s="344"/>
      <c r="AW314" s="344"/>
      <c r="AX314" s="344"/>
      <c r="AY314" s="344"/>
      <c r="AZ314" s="344"/>
      <c r="BA314" s="344"/>
      <c r="BB314" s="344"/>
      <c r="BC314" s="344"/>
      <c r="BD314" s="344"/>
      <c r="BE314" s="344"/>
      <c r="BF314" s="344"/>
      <c r="BG314" s="344"/>
      <c r="BH314" s="344"/>
      <c r="BI314" s="344"/>
      <c r="BJ314" s="344"/>
      <c r="BK314" s="344"/>
      <c r="BL314" s="344"/>
      <c r="BM314" s="344"/>
      <c r="BN314" s="344"/>
    </row>
    <row r="315" spans="1:66">
      <c r="A315" s="48" t="s">
        <v>727</v>
      </c>
      <c r="B315" s="446" t="s">
        <v>357</v>
      </c>
      <c r="C315" s="191">
        <f t="shared" si="33"/>
        <v>2161125</v>
      </c>
      <c r="D315" s="49">
        <f t="shared" si="34"/>
        <v>2161125</v>
      </c>
      <c r="E315" s="49"/>
      <c r="F315" s="49"/>
      <c r="G315" s="49"/>
      <c r="H315" s="49">
        <v>2161125</v>
      </c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87"/>
      <c r="W315" s="49"/>
      <c r="X315" s="49"/>
      <c r="Y315" s="49"/>
      <c r="Z315" s="49"/>
      <c r="AA315" s="49"/>
      <c r="AB315" s="49"/>
      <c r="AC315" s="86"/>
      <c r="AD315" s="49"/>
      <c r="AE315" s="49"/>
      <c r="AF315" s="186"/>
      <c r="AJ315" s="3" t="s">
        <v>739</v>
      </c>
      <c r="AK315" s="3" t="s">
        <v>356</v>
      </c>
      <c r="AL315" s="344">
        <v>738321</v>
      </c>
      <c r="AM315" s="344">
        <v>738321</v>
      </c>
      <c r="AN315" s="344"/>
      <c r="AO315" s="344">
        <v>0</v>
      </c>
      <c r="AP315" s="344">
        <v>0</v>
      </c>
      <c r="AQ315" s="344">
        <v>738321</v>
      </c>
      <c r="AR315" s="344"/>
      <c r="AS315" s="344"/>
      <c r="AT315" s="344"/>
      <c r="AU315" s="344"/>
      <c r="AV315" s="344"/>
      <c r="AW315" s="344"/>
      <c r="AX315" s="344"/>
      <c r="AY315" s="344"/>
      <c r="AZ315" s="344"/>
      <c r="BA315" s="344"/>
      <c r="BB315" s="344"/>
      <c r="BC315" s="344"/>
      <c r="BD315" s="344"/>
      <c r="BE315" s="344"/>
      <c r="BF315" s="344"/>
      <c r="BG315" s="344"/>
      <c r="BH315" s="344"/>
      <c r="BI315" s="344"/>
      <c r="BJ315" s="344"/>
      <c r="BK315" s="344"/>
      <c r="BL315" s="344"/>
      <c r="BM315" s="344"/>
      <c r="BN315" s="344"/>
    </row>
    <row r="316" spans="1:66">
      <c r="A316" s="48" t="s">
        <v>728</v>
      </c>
      <c r="B316" s="446" t="s">
        <v>356</v>
      </c>
      <c r="C316" s="191">
        <f t="shared" si="33"/>
        <v>738321</v>
      </c>
      <c r="D316" s="49">
        <f t="shared" si="34"/>
        <v>738321</v>
      </c>
      <c r="E316" s="49"/>
      <c r="F316" s="49"/>
      <c r="G316" s="49"/>
      <c r="H316" s="49">
        <v>738321</v>
      </c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87"/>
      <c r="W316" s="49"/>
      <c r="X316" s="49"/>
      <c r="Y316" s="49"/>
      <c r="Z316" s="49"/>
      <c r="AA316" s="49"/>
      <c r="AB316" s="49"/>
      <c r="AC316" s="86"/>
      <c r="AD316" s="49"/>
      <c r="AE316" s="49"/>
      <c r="AF316" s="186"/>
      <c r="AJ316" s="3" t="s">
        <v>740</v>
      </c>
      <c r="AK316" s="3" t="s">
        <v>358</v>
      </c>
      <c r="AL316" s="344">
        <v>3989386</v>
      </c>
      <c r="AM316" s="344">
        <v>3989386</v>
      </c>
      <c r="AN316" s="344"/>
      <c r="AO316" s="344"/>
      <c r="AP316" s="344"/>
      <c r="AQ316" s="344">
        <v>3989386</v>
      </c>
      <c r="AR316" s="344"/>
      <c r="AS316" s="344"/>
      <c r="AT316" s="344"/>
      <c r="AU316" s="344"/>
      <c r="AV316" s="344"/>
      <c r="AW316" s="344"/>
      <c r="AX316" s="344"/>
      <c r="AY316" s="344"/>
      <c r="AZ316" s="344"/>
      <c r="BA316" s="344"/>
      <c r="BB316" s="344"/>
      <c r="BC316" s="344"/>
      <c r="BD316" s="344"/>
      <c r="BE316" s="344"/>
      <c r="BF316" s="344"/>
      <c r="BG316" s="344"/>
      <c r="BH316" s="344"/>
      <c r="BI316" s="344"/>
      <c r="BJ316" s="344"/>
      <c r="BK316" s="344"/>
      <c r="BL316" s="344"/>
      <c r="BM316" s="344"/>
      <c r="BN316" s="344"/>
    </row>
    <row r="317" spans="1:66">
      <c r="A317" s="48" t="s">
        <v>729</v>
      </c>
      <c r="B317" s="446" t="s">
        <v>358</v>
      </c>
      <c r="C317" s="191">
        <f t="shared" si="33"/>
        <v>2659110</v>
      </c>
      <c r="D317" s="49">
        <f t="shared" si="34"/>
        <v>2659110</v>
      </c>
      <c r="E317" s="49"/>
      <c r="F317" s="49"/>
      <c r="G317" s="49"/>
      <c r="H317" s="49">
        <v>2659110</v>
      </c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87"/>
      <c r="W317" s="49"/>
      <c r="X317" s="49"/>
      <c r="Y317" s="49"/>
      <c r="Z317" s="49"/>
      <c r="AA317" s="49"/>
      <c r="AB317" s="49"/>
      <c r="AC317" s="86"/>
      <c r="AD317" s="49"/>
      <c r="AE317" s="49"/>
      <c r="AF317" s="186"/>
      <c r="AJ317" s="3" t="s">
        <v>741</v>
      </c>
      <c r="AK317" s="3" t="s">
        <v>927</v>
      </c>
      <c r="AL317" s="344">
        <v>1699259.4</v>
      </c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>
        <v>1236</v>
      </c>
      <c r="AW317" s="344">
        <v>739899</v>
      </c>
      <c r="AX317" s="344"/>
      <c r="AY317" s="344"/>
      <c r="AZ317" s="344">
        <v>1236</v>
      </c>
      <c r="BA317" s="344">
        <v>959360.4</v>
      </c>
      <c r="BB317" s="344"/>
      <c r="BC317" s="344"/>
      <c r="BD317" s="344"/>
      <c r="BE317" s="344"/>
      <c r="BF317" s="344"/>
      <c r="BG317" s="344"/>
      <c r="BH317" s="344"/>
      <c r="BI317" s="344"/>
      <c r="BJ317" s="344"/>
      <c r="BK317" s="344"/>
      <c r="BL317" s="344"/>
      <c r="BM317" s="344"/>
      <c r="BN317" s="344"/>
    </row>
    <row r="318" spans="1:66">
      <c r="A318" s="48" t="s">
        <v>730</v>
      </c>
      <c r="B318" s="446" t="s">
        <v>927</v>
      </c>
      <c r="C318" s="191">
        <f t="shared" si="33"/>
        <v>1908350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>
        <v>1236</v>
      </c>
      <c r="N318" s="49">
        <v>830512</v>
      </c>
      <c r="O318" s="49"/>
      <c r="P318" s="49"/>
      <c r="Q318" s="49">
        <v>1236</v>
      </c>
      <c r="R318" s="49">
        <v>1077838</v>
      </c>
      <c r="S318" s="49"/>
      <c r="T318" s="49"/>
      <c r="U318" s="49"/>
      <c r="V318" s="87"/>
      <c r="W318" s="49"/>
      <c r="X318" s="49"/>
      <c r="Y318" s="49"/>
      <c r="Z318" s="49"/>
      <c r="AA318" s="49"/>
      <c r="AB318" s="49"/>
      <c r="AC318" s="86"/>
      <c r="AD318" s="49"/>
      <c r="AE318" s="49"/>
      <c r="AF318" s="186"/>
      <c r="AJ318" s="3" t="s">
        <v>742</v>
      </c>
      <c r="AK318" s="3" t="s">
        <v>928</v>
      </c>
      <c r="AL318" s="344">
        <v>2021143</v>
      </c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>
        <v>1994</v>
      </c>
      <c r="AW318" s="344">
        <v>2021143</v>
      </c>
      <c r="AX318" s="344"/>
      <c r="AY318" s="344"/>
      <c r="AZ318" s="344"/>
      <c r="BA318" s="344"/>
      <c r="BB318" s="344"/>
      <c r="BC318" s="344"/>
      <c r="BD318" s="344"/>
      <c r="BE318" s="344"/>
      <c r="BF318" s="344"/>
      <c r="BG318" s="344"/>
      <c r="BH318" s="344"/>
      <c r="BI318" s="344"/>
      <c r="BJ318" s="344"/>
      <c r="BK318" s="344"/>
      <c r="BL318" s="344"/>
      <c r="BM318" s="344"/>
      <c r="BN318" s="344"/>
    </row>
    <row r="319" spans="1:66">
      <c r="A319" s="48" t="s">
        <v>731</v>
      </c>
      <c r="B319" s="446" t="s">
        <v>928</v>
      </c>
      <c r="C319" s="191">
        <f t="shared" si="33"/>
        <v>2507256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>
        <v>1994</v>
      </c>
      <c r="N319" s="49">
        <v>2507256</v>
      </c>
      <c r="O319" s="49"/>
      <c r="P319" s="49"/>
      <c r="Q319" s="49"/>
      <c r="R319" s="49"/>
      <c r="S319" s="49"/>
      <c r="T319" s="49"/>
      <c r="U319" s="49"/>
      <c r="V319" s="87"/>
      <c r="W319" s="49"/>
      <c r="X319" s="49"/>
      <c r="Y319" s="49"/>
      <c r="Z319" s="49"/>
      <c r="AA319" s="49"/>
      <c r="AB319" s="49"/>
      <c r="AC319" s="86"/>
      <c r="AD319" s="49"/>
      <c r="AE319" s="49"/>
      <c r="AF319" s="186"/>
      <c r="AJ319" s="3" t="s">
        <v>743</v>
      </c>
      <c r="AK319" s="3" t="s">
        <v>929</v>
      </c>
      <c r="AL319" s="344">
        <v>668960</v>
      </c>
      <c r="AM319" s="344">
        <v>668960</v>
      </c>
      <c r="AN319" s="344"/>
      <c r="AO319" s="344">
        <v>478115</v>
      </c>
      <c r="AP319" s="344">
        <v>190845</v>
      </c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4"/>
      <c r="BA319" s="344"/>
      <c r="BB319" s="344"/>
      <c r="BC319" s="344"/>
      <c r="BD319" s="344"/>
      <c r="BE319" s="344"/>
      <c r="BF319" s="344"/>
      <c r="BG319" s="344"/>
      <c r="BH319" s="344"/>
      <c r="BI319" s="344"/>
      <c r="BJ319" s="344"/>
      <c r="BK319" s="344"/>
      <c r="BL319" s="344"/>
      <c r="BM319" s="344"/>
      <c r="BN319" s="344"/>
    </row>
    <row r="320" spans="1:66">
      <c r="A320" s="48" t="s">
        <v>732</v>
      </c>
      <c r="B320" s="446" t="s">
        <v>929</v>
      </c>
      <c r="C320" s="191">
        <f t="shared" si="33"/>
        <v>710926</v>
      </c>
      <c r="D320" s="49">
        <f t="shared" si="34"/>
        <v>710926</v>
      </c>
      <c r="E320" s="49"/>
      <c r="F320" s="49">
        <v>509995</v>
      </c>
      <c r="G320" s="49">
        <v>200931</v>
      </c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87"/>
      <c r="W320" s="49"/>
      <c r="X320" s="49"/>
      <c r="Y320" s="49"/>
      <c r="Z320" s="49"/>
      <c r="AA320" s="49"/>
      <c r="AB320" s="49"/>
      <c r="AC320" s="86"/>
      <c r="AD320" s="49"/>
      <c r="AE320" s="49"/>
      <c r="AF320" s="186"/>
      <c r="AJ320" s="3" t="s">
        <v>744</v>
      </c>
      <c r="AK320" s="3" t="s">
        <v>359</v>
      </c>
      <c r="AL320" s="344">
        <v>1023061</v>
      </c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>
        <v>595.70000000000005</v>
      </c>
      <c r="AW320" s="344">
        <v>1023061</v>
      </c>
      <c r="AX320" s="344"/>
      <c r="AY320" s="344"/>
      <c r="AZ320" s="344"/>
      <c r="BA320" s="344"/>
      <c r="BB320" s="344"/>
      <c r="BC320" s="344"/>
      <c r="BD320" s="344"/>
      <c r="BE320" s="344"/>
      <c r="BF320" s="344"/>
      <c r="BG320" s="344"/>
      <c r="BH320" s="344"/>
      <c r="BI320" s="344"/>
      <c r="BJ320" s="344"/>
      <c r="BK320" s="344"/>
      <c r="BL320" s="344"/>
      <c r="BM320" s="344"/>
      <c r="BN320" s="344"/>
    </row>
    <row r="321" spans="1:66">
      <c r="A321" s="48" t="s">
        <v>733</v>
      </c>
      <c r="B321" s="446" t="s">
        <v>359</v>
      </c>
      <c r="C321" s="191">
        <f t="shared" si="33"/>
        <v>930373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>
        <v>595.70000000000005</v>
      </c>
      <c r="N321" s="49">
        <v>930373</v>
      </c>
      <c r="O321" s="49"/>
      <c r="P321" s="49"/>
      <c r="Q321" s="49"/>
      <c r="R321" s="49"/>
      <c r="S321" s="49"/>
      <c r="T321" s="49"/>
      <c r="U321" s="49"/>
      <c r="V321" s="87"/>
      <c r="W321" s="49"/>
      <c r="X321" s="49"/>
      <c r="Y321" s="49"/>
      <c r="Z321" s="49"/>
      <c r="AA321" s="49"/>
      <c r="AB321" s="49"/>
      <c r="AC321" s="86"/>
      <c r="AD321" s="49"/>
      <c r="AE321" s="49"/>
      <c r="AF321" s="186"/>
      <c r="AJ321" s="3" t="s">
        <v>745</v>
      </c>
      <c r="AK321" s="3" t="s">
        <v>360</v>
      </c>
      <c r="AL321" s="344">
        <v>2259731</v>
      </c>
      <c r="AM321" s="344">
        <v>2259731</v>
      </c>
      <c r="AN321" s="344"/>
      <c r="AO321" s="344"/>
      <c r="AP321" s="344"/>
      <c r="AQ321" s="344">
        <v>2259731</v>
      </c>
      <c r="AR321" s="344"/>
      <c r="AS321" s="344"/>
      <c r="AT321" s="344"/>
      <c r="AU321" s="344"/>
      <c r="AV321" s="344"/>
      <c r="AW321" s="344"/>
      <c r="AX321" s="344"/>
      <c r="AY321" s="344"/>
      <c r="AZ321" s="344"/>
      <c r="BA321" s="344"/>
      <c r="BB321" s="344"/>
      <c r="BC321" s="344"/>
      <c r="BD321" s="344"/>
      <c r="BE321" s="344"/>
      <c r="BF321" s="344"/>
      <c r="BG321" s="344"/>
      <c r="BH321" s="344"/>
      <c r="BI321" s="344"/>
      <c r="BJ321" s="344"/>
      <c r="BK321" s="344"/>
      <c r="BL321" s="344"/>
      <c r="BM321" s="344"/>
      <c r="BN321" s="344"/>
    </row>
    <row r="322" spans="1:66">
      <c r="A322" s="48" t="s">
        <v>734</v>
      </c>
      <c r="B322" s="446" t="s">
        <v>360</v>
      </c>
      <c r="C322" s="191">
        <f t="shared" si="33"/>
        <v>2255541</v>
      </c>
      <c r="D322" s="49">
        <f t="shared" si="34"/>
        <v>2255541</v>
      </c>
      <c r="E322" s="49"/>
      <c r="F322" s="49"/>
      <c r="G322" s="49"/>
      <c r="H322" s="49">
        <v>2255541</v>
      </c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87"/>
      <c r="W322" s="49"/>
      <c r="X322" s="49"/>
      <c r="Y322" s="49"/>
      <c r="Z322" s="49"/>
      <c r="AA322" s="49"/>
      <c r="AB322" s="49"/>
      <c r="AC322" s="86"/>
      <c r="AD322" s="49"/>
      <c r="AE322" s="49"/>
      <c r="AF322" s="186"/>
      <c r="AJ322" s="3" t="s">
        <v>746</v>
      </c>
      <c r="AK322" s="3" t="s">
        <v>930</v>
      </c>
      <c r="AL322" s="344">
        <v>765040</v>
      </c>
      <c r="AM322" s="344">
        <v>765040</v>
      </c>
      <c r="AN322" s="344">
        <v>765040</v>
      </c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4"/>
      <c r="BA322" s="344"/>
      <c r="BB322" s="344"/>
      <c r="BC322" s="344"/>
      <c r="BD322" s="344"/>
      <c r="BE322" s="344"/>
      <c r="BF322" s="344"/>
      <c r="BG322" s="344"/>
      <c r="BH322" s="344"/>
      <c r="BI322" s="344"/>
      <c r="BJ322" s="344"/>
      <c r="BK322" s="344"/>
      <c r="BL322" s="344"/>
      <c r="BM322" s="344"/>
      <c r="BN322" s="344"/>
    </row>
    <row r="323" spans="1:66">
      <c r="A323" s="48" t="s">
        <v>735</v>
      </c>
      <c r="B323" s="446" t="s">
        <v>930</v>
      </c>
      <c r="C323" s="191">
        <f t="shared" si="33"/>
        <v>971765</v>
      </c>
      <c r="D323" s="49">
        <f t="shared" si="34"/>
        <v>971765</v>
      </c>
      <c r="E323" s="49">
        <v>971765</v>
      </c>
      <c r="F323" s="49"/>
      <c r="G323" s="49"/>
      <c r="H323" s="49"/>
      <c r="I323" s="49"/>
      <c r="J323" s="49"/>
      <c r="K323" s="49"/>
      <c r="L323" s="49"/>
      <c r="M323" s="49"/>
      <c r="N323" s="191"/>
      <c r="O323" s="49"/>
      <c r="P323" s="49"/>
      <c r="Q323" s="49"/>
      <c r="R323" s="49"/>
      <c r="S323" s="49"/>
      <c r="T323" s="49"/>
      <c r="U323" s="49"/>
      <c r="V323" s="87"/>
      <c r="W323" s="49"/>
      <c r="X323" s="49"/>
      <c r="Y323" s="49"/>
      <c r="Z323" s="49"/>
      <c r="AA323" s="49"/>
      <c r="AB323" s="49"/>
      <c r="AC323" s="86"/>
      <c r="AD323" s="49"/>
      <c r="AE323" s="49"/>
      <c r="AF323" s="186"/>
      <c r="AJ323" s="3" t="s">
        <v>747</v>
      </c>
      <c r="AK323" s="3" t="s">
        <v>931</v>
      </c>
      <c r="AL323" s="344">
        <v>881103</v>
      </c>
      <c r="AM323" s="344">
        <v>881103</v>
      </c>
      <c r="AN323" s="344">
        <v>881103</v>
      </c>
      <c r="AO323" s="344"/>
      <c r="AP323" s="344"/>
      <c r="AQ323" s="344"/>
      <c r="AR323" s="344"/>
      <c r="AS323" s="344"/>
      <c r="AT323" s="344"/>
      <c r="AU323" s="344"/>
      <c r="AV323" s="344"/>
      <c r="AW323" s="344"/>
      <c r="AX323" s="344"/>
      <c r="AY323" s="344"/>
      <c r="AZ323" s="344"/>
      <c r="BA323" s="344"/>
      <c r="BB323" s="344"/>
      <c r="BC323" s="344"/>
      <c r="BD323" s="344"/>
      <c r="BE323" s="344"/>
      <c r="BF323" s="344"/>
      <c r="BG323" s="344"/>
      <c r="BH323" s="344"/>
      <c r="BI323" s="344"/>
      <c r="BJ323" s="344"/>
      <c r="BK323" s="344"/>
      <c r="BL323" s="344"/>
      <c r="BM323" s="344"/>
      <c r="BN323" s="344"/>
    </row>
    <row r="324" spans="1:66" ht="19.5" customHeight="1">
      <c r="A324" s="48" t="s">
        <v>736</v>
      </c>
      <c r="B324" s="446" t="s">
        <v>931</v>
      </c>
      <c r="C324" s="191">
        <f t="shared" ref="C324:C353" si="35">D324+L324+N324+P324+R324+T324+V324+AC324</f>
        <v>1283344</v>
      </c>
      <c r="D324" s="49">
        <f t="shared" ref="D324:D353" si="36">SUM(E324:J324)</f>
        <v>1283344</v>
      </c>
      <c r="E324" s="49">
        <v>1283344</v>
      </c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87"/>
      <c r="W324" s="49"/>
      <c r="X324" s="49"/>
      <c r="Y324" s="49"/>
      <c r="Z324" s="49"/>
      <c r="AA324" s="49"/>
      <c r="AB324" s="49"/>
      <c r="AC324" s="86"/>
      <c r="AD324" s="49"/>
      <c r="AE324" s="49"/>
      <c r="AF324" s="186"/>
      <c r="AJ324" s="3" t="s">
        <v>748</v>
      </c>
      <c r="AK324" s="3" t="s">
        <v>932</v>
      </c>
      <c r="AL324" s="344">
        <v>623356</v>
      </c>
      <c r="AM324" s="344">
        <v>623356</v>
      </c>
      <c r="AN324" s="344">
        <v>623356</v>
      </c>
      <c r="AO324" s="344"/>
      <c r="AP324" s="344"/>
      <c r="AQ324" s="344"/>
      <c r="AR324" s="344"/>
      <c r="AS324" s="344"/>
      <c r="AT324" s="344"/>
      <c r="AU324" s="344"/>
      <c r="AV324" s="344"/>
      <c r="AW324" s="344"/>
      <c r="AX324" s="344"/>
      <c r="AY324" s="344"/>
      <c r="AZ324" s="344"/>
      <c r="BA324" s="344"/>
      <c r="BB324" s="344"/>
      <c r="BC324" s="344"/>
      <c r="BD324" s="344"/>
      <c r="BE324" s="344"/>
      <c r="BF324" s="344"/>
      <c r="BG324" s="344"/>
      <c r="BH324" s="344"/>
      <c r="BI324" s="344"/>
      <c r="BJ324" s="344"/>
      <c r="BK324" s="344"/>
      <c r="BL324" s="344"/>
      <c r="BM324" s="344"/>
      <c r="BN324" s="344"/>
    </row>
    <row r="325" spans="1:66">
      <c r="A325" s="48" t="s">
        <v>737</v>
      </c>
      <c r="B325" s="446" t="s">
        <v>932</v>
      </c>
      <c r="C325" s="191">
        <f t="shared" si="35"/>
        <v>667822</v>
      </c>
      <c r="D325" s="49">
        <f t="shared" si="36"/>
        <v>667822</v>
      </c>
      <c r="E325" s="49">
        <v>667822</v>
      </c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87"/>
      <c r="W325" s="49"/>
      <c r="X325" s="49"/>
      <c r="Y325" s="49"/>
      <c r="Z325" s="49"/>
      <c r="AA325" s="49"/>
      <c r="AB325" s="49"/>
      <c r="AC325" s="86"/>
      <c r="AD325" s="49"/>
      <c r="AE325" s="49"/>
      <c r="AF325" s="186"/>
      <c r="AJ325" s="3" t="s">
        <v>749</v>
      </c>
      <c r="AK325" s="3" t="s">
        <v>933</v>
      </c>
      <c r="AL325" s="344">
        <v>159264</v>
      </c>
      <c r="AM325" s="344"/>
      <c r="AN325" s="344">
        <v>0</v>
      </c>
      <c r="AO325" s="344"/>
      <c r="AP325" s="344"/>
      <c r="AQ325" s="344"/>
      <c r="AR325" s="344"/>
      <c r="AS325" s="344"/>
      <c r="AT325" s="344"/>
      <c r="AU325" s="344"/>
      <c r="AV325" s="344"/>
      <c r="AW325" s="344"/>
      <c r="AX325" s="344"/>
      <c r="AY325" s="344"/>
      <c r="AZ325" s="344"/>
      <c r="BA325" s="344"/>
      <c r="BB325" s="344"/>
      <c r="BC325" s="344"/>
      <c r="BD325" s="344"/>
      <c r="BE325" s="344"/>
      <c r="BF325" s="344"/>
      <c r="BG325" s="344"/>
      <c r="BH325" s="344"/>
      <c r="BI325" s="344"/>
      <c r="BJ325" s="344"/>
      <c r="BK325" s="344"/>
      <c r="BL325" s="344">
        <v>79632</v>
      </c>
      <c r="BM325" s="344">
        <v>79632</v>
      </c>
      <c r="BN325" s="344"/>
    </row>
    <row r="326" spans="1:66">
      <c r="A326" s="48" t="s">
        <v>738</v>
      </c>
      <c r="B326" s="511" t="s">
        <v>933</v>
      </c>
      <c r="C326" s="191">
        <f t="shared" si="35"/>
        <v>1580000</v>
      </c>
      <c r="D326" s="49">
        <f t="shared" si="36"/>
        <v>1580000</v>
      </c>
      <c r="E326" s="49">
        <v>1580000</v>
      </c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87"/>
      <c r="W326" s="49"/>
      <c r="X326" s="49"/>
      <c r="Y326" s="49"/>
      <c r="Z326" s="49"/>
      <c r="AA326" s="49"/>
      <c r="AB326" s="49"/>
      <c r="AC326" s="86"/>
      <c r="AD326" s="49"/>
      <c r="AE326" s="49"/>
      <c r="AF326" s="186"/>
      <c r="AJ326" s="3" t="s">
        <v>750</v>
      </c>
      <c r="AK326" s="3" t="s">
        <v>934</v>
      </c>
      <c r="AL326" s="344">
        <v>1280045</v>
      </c>
      <c r="AM326" s="344">
        <v>1280045</v>
      </c>
      <c r="AN326" s="344">
        <v>1280045</v>
      </c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4"/>
      <c r="BA326" s="344"/>
      <c r="BB326" s="344"/>
      <c r="BC326" s="344"/>
      <c r="BD326" s="344"/>
      <c r="BE326" s="344"/>
      <c r="BF326" s="344"/>
      <c r="BG326" s="344"/>
      <c r="BH326" s="344"/>
      <c r="BI326" s="344"/>
      <c r="BJ326" s="344"/>
      <c r="BK326" s="344"/>
      <c r="BL326" s="344"/>
      <c r="BM326" s="344"/>
      <c r="BN326" s="344"/>
    </row>
    <row r="327" spans="1:66">
      <c r="A327" s="48" t="s">
        <v>739</v>
      </c>
      <c r="B327" s="446" t="s">
        <v>934</v>
      </c>
      <c r="C327" s="191">
        <f t="shared" si="35"/>
        <v>1583852</v>
      </c>
      <c r="D327" s="49">
        <f t="shared" si="36"/>
        <v>1583852</v>
      </c>
      <c r="E327" s="49">
        <v>1583852</v>
      </c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87"/>
      <c r="W327" s="49"/>
      <c r="X327" s="49"/>
      <c r="Y327" s="49"/>
      <c r="Z327" s="49"/>
      <c r="AA327" s="49"/>
      <c r="AB327" s="49"/>
      <c r="AC327" s="86"/>
      <c r="AD327" s="49"/>
      <c r="AE327" s="49"/>
      <c r="AF327" s="186"/>
      <c r="AJ327" s="3" t="s">
        <v>751</v>
      </c>
      <c r="AK327" s="3" t="s">
        <v>361</v>
      </c>
      <c r="AL327" s="344">
        <v>2372220</v>
      </c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 t="s">
        <v>510</v>
      </c>
      <c r="AW327" s="344">
        <v>2372220</v>
      </c>
      <c r="AX327" s="344"/>
      <c r="AY327" s="344"/>
      <c r="AZ327" s="344"/>
      <c r="BA327" s="344"/>
      <c r="BB327" s="344"/>
      <c r="BC327" s="344"/>
      <c r="BD327" s="344"/>
      <c r="BE327" s="344"/>
      <c r="BF327" s="344"/>
      <c r="BG327" s="344"/>
      <c r="BH327" s="344"/>
      <c r="BI327" s="344"/>
      <c r="BJ327" s="344"/>
      <c r="BK327" s="344"/>
      <c r="BL327" s="344"/>
      <c r="BM327" s="344"/>
      <c r="BN327" s="344"/>
    </row>
    <row r="328" spans="1:66">
      <c r="A328" s="48" t="s">
        <v>1039</v>
      </c>
      <c r="B328" s="446" t="s">
        <v>361</v>
      </c>
      <c r="C328" s="191">
        <f t="shared" si="35"/>
        <v>2371189</v>
      </c>
      <c r="D328" s="49"/>
      <c r="E328" s="49"/>
      <c r="F328" s="62"/>
      <c r="G328" s="62"/>
      <c r="H328" s="62"/>
      <c r="I328" s="62"/>
      <c r="J328" s="49"/>
      <c r="K328" s="49"/>
      <c r="L328" s="49"/>
      <c r="M328" s="49" t="s">
        <v>510</v>
      </c>
      <c r="N328" s="49">
        <v>2371189</v>
      </c>
      <c r="O328" s="49"/>
      <c r="P328" s="49"/>
      <c r="Q328" s="49"/>
      <c r="R328" s="49"/>
      <c r="S328" s="49"/>
      <c r="T328" s="49"/>
      <c r="U328" s="49"/>
      <c r="V328" s="87"/>
      <c r="W328" s="49"/>
      <c r="X328" s="49"/>
      <c r="Y328" s="49"/>
      <c r="Z328" s="49"/>
      <c r="AA328" s="49"/>
      <c r="AB328" s="49"/>
      <c r="AC328" s="304"/>
      <c r="AD328" s="278"/>
      <c r="AE328" s="49"/>
      <c r="AF328" s="186"/>
      <c r="AJ328" s="3" t="s">
        <v>752</v>
      </c>
      <c r="AK328" s="3" t="s">
        <v>362</v>
      </c>
      <c r="AL328" s="344">
        <v>678245</v>
      </c>
      <c r="AM328" s="344">
        <v>678245</v>
      </c>
      <c r="AN328" s="344">
        <v>678245</v>
      </c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4"/>
      <c r="BA328" s="344"/>
      <c r="BB328" s="344"/>
      <c r="BC328" s="344"/>
      <c r="BD328" s="344"/>
      <c r="BE328" s="344"/>
      <c r="BF328" s="344"/>
      <c r="BG328" s="344"/>
      <c r="BH328" s="344"/>
      <c r="BI328" s="344"/>
      <c r="BJ328" s="344"/>
      <c r="BK328" s="344"/>
      <c r="BL328" s="344"/>
      <c r="BM328" s="344"/>
      <c r="BN328" s="344"/>
    </row>
    <row r="329" spans="1:66">
      <c r="A329" s="48" t="s">
        <v>740</v>
      </c>
      <c r="B329" s="446" t="s">
        <v>362</v>
      </c>
      <c r="C329" s="191">
        <f t="shared" si="35"/>
        <v>1221930</v>
      </c>
      <c r="D329" s="49">
        <f t="shared" si="36"/>
        <v>1221930</v>
      </c>
      <c r="E329" s="49">
        <v>1221930</v>
      </c>
      <c r="F329" s="62"/>
      <c r="G329" s="62"/>
      <c r="H329" s="62"/>
      <c r="I329" s="62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87"/>
      <c r="W329" s="49"/>
      <c r="X329" s="49"/>
      <c r="Y329" s="49"/>
      <c r="Z329" s="49"/>
      <c r="AA329" s="49"/>
      <c r="AB329" s="49"/>
      <c r="AC329" s="86"/>
      <c r="AD329" s="49"/>
      <c r="AE329" s="49"/>
      <c r="AF329" s="186"/>
      <c r="AJ329" s="3" t="s">
        <v>753</v>
      </c>
      <c r="AK329" s="3" t="s">
        <v>363</v>
      </c>
      <c r="AL329" s="344">
        <v>205399</v>
      </c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4"/>
      <c r="BA329" s="344"/>
      <c r="BB329" s="344"/>
      <c r="BC329" s="344"/>
      <c r="BD329" s="344">
        <v>1</v>
      </c>
      <c r="BE329" s="344">
        <v>205399</v>
      </c>
      <c r="BF329" s="344"/>
      <c r="BG329" s="344"/>
      <c r="BH329" s="344"/>
      <c r="BI329" s="344"/>
      <c r="BJ329" s="344"/>
      <c r="BK329" s="344"/>
      <c r="BL329" s="344"/>
      <c r="BM329" s="344"/>
      <c r="BN329" s="344"/>
    </row>
    <row r="330" spans="1:66">
      <c r="A330" s="48" t="s">
        <v>741</v>
      </c>
      <c r="B330" s="446" t="s">
        <v>363</v>
      </c>
      <c r="C330" s="191">
        <f t="shared" si="35"/>
        <v>201267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>
        <v>1</v>
      </c>
      <c r="V330" s="87">
        <v>201267</v>
      </c>
      <c r="W330" s="49"/>
      <c r="X330" s="49"/>
      <c r="Y330" s="49"/>
      <c r="Z330" s="49"/>
      <c r="AA330" s="49"/>
      <c r="AB330" s="49"/>
      <c r="AC330" s="86"/>
      <c r="AD330" s="49"/>
      <c r="AE330" s="49"/>
      <c r="AF330" s="186"/>
      <c r="AJ330" s="3" t="s">
        <v>754</v>
      </c>
      <c r="AK330" s="3" t="s">
        <v>364</v>
      </c>
      <c r="AL330" s="344">
        <v>212453</v>
      </c>
      <c r="AM330" s="344">
        <v>212453</v>
      </c>
      <c r="AN330" s="344"/>
      <c r="AO330" s="344"/>
      <c r="AP330" s="344">
        <v>212453</v>
      </c>
      <c r="AQ330" s="344">
        <v>0</v>
      </c>
      <c r="AR330" s="344"/>
      <c r="AS330" s="344"/>
      <c r="AT330" s="344"/>
      <c r="AU330" s="344"/>
      <c r="AV330" s="344"/>
      <c r="AW330" s="344"/>
      <c r="AX330" s="344"/>
      <c r="AY330" s="344"/>
      <c r="AZ330" s="344"/>
      <c r="BA330" s="344"/>
      <c r="BB330" s="344"/>
      <c r="BC330" s="344"/>
      <c r="BD330" s="344"/>
      <c r="BE330" s="344"/>
      <c r="BF330" s="344"/>
      <c r="BG330" s="344"/>
      <c r="BH330" s="344"/>
      <c r="BI330" s="344"/>
      <c r="BJ330" s="344"/>
      <c r="BK330" s="344"/>
      <c r="BL330" s="344"/>
      <c r="BM330" s="344"/>
      <c r="BN330" s="344"/>
    </row>
    <row r="331" spans="1:66">
      <c r="A331" s="48" t="s">
        <v>742</v>
      </c>
      <c r="B331" s="446" t="s">
        <v>364</v>
      </c>
      <c r="C331" s="191">
        <f t="shared" si="35"/>
        <v>1617590</v>
      </c>
      <c r="D331" s="49">
        <f t="shared" si="36"/>
        <v>1617590</v>
      </c>
      <c r="E331" s="49"/>
      <c r="F331" s="49"/>
      <c r="G331" s="49">
        <v>171719</v>
      </c>
      <c r="H331" s="49">
        <v>1445871</v>
      </c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87"/>
      <c r="W331" s="49"/>
      <c r="X331" s="49"/>
      <c r="Y331" s="49"/>
      <c r="Z331" s="49"/>
      <c r="AA331" s="49"/>
      <c r="AB331" s="49"/>
      <c r="AC331" s="86"/>
      <c r="AD331" s="49"/>
      <c r="AE331" s="49"/>
      <c r="AF331" s="186"/>
      <c r="AJ331" s="3" t="s">
        <v>755</v>
      </c>
      <c r="AK331" s="3" t="s">
        <v>365</v>
      </c>
      <c r="AL331" s="344">
        <v>618645</v>
      </c>
      <c r="AM331" s="344">
        <v>618645</v>
      </c>
      <c r="AN331" s="344"/>
      <c r="AO331" s="344"/>
      <c r="AP331" s="344">
        <v>64807</v>
      </c>
      <c r="AQ331" s="344">
        <v>553838</v>
      </c>
      <c r="AR331" s="344"/>
      <c r="AS331" s="344"/>
      <c r="AT331" s="344"/>
      <c r="AU331" s="344"/>
      <c r="AV331" s="344"/>
      <c r="AW331" s="344"/>
      <c r="AX331" s="344"/>
      <c r="AY331" s="344"/>
      <c r="AZ331" s="344"/>
      <c r="BA331" s="344"/>
      <c r="BB331" s="344"/>
      <c r="BC331" s="344"/>
      <c r="BD331" s="344"/>
      <c r="BE331" s="344"/>
      <c r="BF331" s="344"/>
      <c r="BG331" s="344"/>
      <c r="BH331" s="344"/>
      <c r="BI331" s="344"/>
      <c r="BJ331" s="344"/>
      <c r="BK331" s="344"/>
      <c r="BL331" s="344"/>
      <c r="BM331" s="344"/>
      <c r="BN331" s="344"/>
    </row>
    <row r="332" spans="1:66">
      <c r="A332" s="48" t="s">
        <v>743</v>
      </c>
      <c r="B332" s="446" t="s">
        <v>365</v>
      </c>
      <c r="C332" s="191">
        <f t="shared" si="35"/>
        <v>604844</v>
      </c>
      <c r="D332" s="49">
        <f t="shared" si="36"/>
        <v>604844</v>
      </c>
      <c r="E332" s="49"/>
      <c r="F332" s="49"/>
      <c r="G332" s="49">
        <v>51514</v>
      </c>
      <c r="H332" s="49">
        <v>553330</v>
      </c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86"/>
      <c r="W332" s="49"/>
      <c r="X332" s="49"/>
      <c r="Y332" s="49"/>
      <c r="Z332" s="49"/>
      <c r="AA332" s="49"/>
      <c r="AB332" s="49"/>
      <c r="AC332" s="3"/>
      <c r="AD332" s="49"/>
      <c r="AE332" s="49"/>
      <c r="AF332" s="186"/>
      <c r="AJ332" s="3" t="s">
        <v>756</v>
      </c>
      <c r="AK332" s="3" t="s">
        <v>366</v>
      </c>
      <c r="AL332" s="344">
        <v>661535</v>
      </c>
      <c r="AM332" s="344">
        <v>661535</v>
      </c>
      <c r="AN332" s="344"/>
      <c r="AO332" s="344"/>
      <c r="AP332" s="344"/>
      <c r="AQ332" s="344">
        <v>661535</v>
      </c>
      <c r="AR332" s="344"/>
      <c r="AS332" s="344"/>
      <c r="AT332" s="344"/>
      <c r="AU332" s="344"/>
      <c r="AV332" s="344"/>
      <c r="AW332" s="344"/>
      <c r="AX332" s="344"/>
      <c r="AY332" s="344"/>
      <c r="AZ332" s="344"/>
      <c r="BA332" s="344"/>
      <c r="BB332" s="344"/>
      <c r="BC332" s="344"/>
      <c r="BD332" s="344"/>
      <c r="BE332" s="344"/>
      <c r="BF332" s="344"/>
      <c r="BG332" s="344"/>
      <c r="BH332" s="344"/>
      <c r="BI332" s="344"/>
      <c r="BJ332" s="344"/>
      <c r="BK332" s="344"/>
      <c r="BL332" s="344"/>
      <c r="BM332" s="344"/>
      <c r="BN332" s="344"/>
    </row>
    <row r="333" spans="1:66">
      <c r="A333" s="48" t="s">
        <v>744</v>
      </c>
      <c r="B333" s="446" t="s">
        <v>366</v>
      </c>
      <c r="C333" s="191">
        <f t="shared" si="35"/>
        <v>468098</v>
      </c>
      <c r="D333" s="49">
        <f t="shared" si="36"/>
        <v>468098</v>
      </c>
      <c r="E333" s="49"/>
      <c r="F333" s="49"/>
      <c r="G333" s="49"/>
      <c r="H333" s="49">
        <v>468098</v>
      </c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86"/>
      <c r="AD333" s="49"/>
      <c r="AE333" s="49"/>
      <c r="AF333" s="186"/>
      <c r="AJ333" s="3" t="s">
        <v>757</v>
      </c>
      <c r="AK333" s="3" t="s">
        <v>367</v>
      </c>
      <c r="AL333" s="344">
        <v>610314</v>
      </c>
      <c r="AM333" s="344">
        <v>610314</v>
      </c>
      <c r="AN333" s="344"/>
      <c r="AO333" s="344"/>
      <c r="AP333" s="344">
        <v>63269</v>
      </c>
      <c r="AQ333" s="344">
        <v>547045</v>
      </c>
      <c r="AR333" s="344"/>
      <c r="AS333" s="344"/>
      <c r="AT333" s="344"/>
      <c r="AU333" s="344"/>
      <c r="AV333" s="344"/>
      <c r="AW333" s="344"/>
      <c r="AX333" s="344"/>
      <c r="AY333" s="344"/>
      <c r="AZ333" s="344"/>
      <c r="BA333" s="344"/>
      <c r="BB333" s="344"/>
      <c r="BC333" s="344"/>
      <c r="BD333" s="344"/>
      <c r="BE333" s="344"/>
      <c r="BF333" s="344"/>
      <c r="BG333" s="344"/>
      <c r="BH333" s="344"/>
      <c r="BI333" s="344"/>
      <c r="BJ333" s="344"/>
      <c r="BK333" s="344"/>
      <c r="BL333" s="344"/>
      <c r="BM333" s="344"/>
      <c r="BN333" s="344"/>
    </row>
    <row r="334" spans="1:66">
      <c r="A334" s="48" t="s">
        <v>745</v>
      </c>
      <c r="B334" s="446" t="s">
        <v>367</v>
      </c>
      <c r="C334" s="191">
        <f t="shared" si="35"/>
        <v>614153</v>
      </c>
      <c r="D334" s="49">
        <f t="shared" si="36"/>
        <v>614153</v>
      </c>
      <c r="E334" s="49"/>
      <c r="F334" s="49"/>
      <c r="G334" s="49">
        <v>64807</v>
      </c>
      <c r="H334" s="49">
        <v>549346</v>
      </c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87"/>
      <c r="W334" s="49"/>
      <c r="X334" s="49"/>
      <c r="Y334" s="49"/>
      <c r="Z334" s="49"/>
      <c r="AA334" s="49"/>
      <c r="AB334" s="49"/>
      <c r="AC334" s="86"/>
      <c r="AD334" s="49"/>
      <c r="AE334" s="49"/>
      <c r="AF334" s="186"/>
      <c r="AJ334" s="3" t="s">
        <v>758</v>
      </c>
      <c r="AK334" s="3" t="s">
        <v>368</v>
      </c>
      <c r="AL334" s="344">
        <v>700379</v>
      </c>
      <c r="AM334" s="344">
        <v>700379</v>
      </c>
      <c r="AN334" s="344"/>
      <c r="AO334" s="344"/>
      <c r="AP334" s="344"/>
      <c r="AQ334" s="344">
        <v>700379</v>
      </c>
      <c r="AR334" s="344"/>
      <c r="AS334" s="344"/>
      <c r="AT334" s="344"/>
      <c r="AU334" s="344"/>
      <c r="AV334" s="344"/>
      <c r="AW334" s="344"/>
      <c r="AX334" s="344"/>
      <c r="AY334" s="344"/>
      <c r="AZ334" s="344"/>
      <c r="BA334" s="344"/>
      <c r="BB334" s="344"/>
      <c r="BC334" s="344"/>
      <c r="BD334" s="344"/>
      <c r="BE334" s="344"/>
      <c r="BF334" s="344"/>
      <c r="BG334" s="344"/>
      <c r="BH334" s="344"/>
      <c r="BI334" s="344"/>
      <c r="BJ334" s="344"/>
      <c r="BK334" s="344"/>
      <c r="BL334" s="344"/>
      <c r="BM334" s="344"/>
      <c r="BN334" s="344"/>
    </row>
    <row r="335" spans="1:66">
      <c r="A335" s="48" t="s">
        <v>746</v>
      </c>
      <c r="B335" s="446" t="s">
        <v>368</v>
      </c>
      <c r="C335" s="191">
        <f t="shared" si="35"/>
        <v>440299</v>
      </c>
      <c r="D335" s="49">
        <f t="shared" si="36"/>
        <v>440299</v>
      </c>
      <c r="E335" s="49"/>
      <c r="F335" s="49"/>
      <c r="G335" s="49"/>
      <c r="H335" s="50">
        <v>440299</v>
      </c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87"/>
      <c r="W335" s="49"/>
      <c r="X335" s="49"/>
      <c r="Y335" s="49"/>
      <c r="Z335" s="49"/>
      <c r="AA335" s="49"/>
      <c r="AB335" s="49"/>
      <c r="AC335" s="86"/>
      <c r="AD335" s="49"/>
      <c r="AE335" s="49"/>
      <c r="AF335" s="186"/>
      <c r="AJ335" s="3" t="s">
        <v>759</v>
      </c>
      <c r="AK335" s="3" t="s">
        <v>369</v>
      </c>
      <c r="AL335" s="344">
        <v>708000</v>
      </c>
      <c r="AM335" s="344">
        <v>708000</v>
      </c>
      <c r="AN335" s="344"/>
      <c r="AO335" s="344"/>
      <c r="AP335" s="344"/>
      <c r="AQ335" s="344">
        <v>708000</v>
      </c>
      <c r="AR335" s="344"/>
      <c r="AS335" s="344"/>
      <c r="AT335" s="344"/>
      <c r="AU335" s="344"/>
      <c r="AV335" s="344"/>
      <c r="AW335" s="344"/>
      <c r="AX335" s="344"/>
      <c r="AY335" s="344"/>
      <c r="AZ335" s="344"/>
      <c r="BA335" s="344"/>
      <c r="BB335" s="344"/>
      <c r="BC335" s="344"/>
      <c r="BD335" s="344"/>
      <c r="BE335" s="344"/>
      <c r="BF335" s="344"/>
      <c r="BG335" s="344"/>
      <c r="BH335" s="344"/>
      <c r="BI335" s="344"/>
      <c r="BJ335" s="344"/>
      <c r="BK335" s="344"/>
      <c r="BL335" s="344"/>
      <c r="BM335" s="344"/>
      <c r="BN335" s="344"/>
    </row>
    <row r="336" spans="1:66">
      <c r="A336" s="48" t="s">
        <v>747</v>
      </c>
      <c r="B336" s="446" t="s">
        <v>369</v>
      </c>
      <c r="C336" s="191">
        <f t="shared" si="35"/>
        <v>462296</v>
      </c>
      <c r="D336" s="49">
        <f t="shared" si="36"/>
        <v>462296</v>
      </c>
      <c r="E336" s="49"/>
      <c r="F336" s="49"/>
      <c r="G336" s="49"/>
      <c r="H336" s="49">
        <v>462296</v>
      </c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87"/>
      <c r="W336" s="49"/>
      <c r="X336" s="49"/>
      <c r="Y336" s="49"/>
      <c r="Z336" s="49"/>
      <c r="AA336" s="49"/>
      <c r="AB336" s="49"/>
      <c r="AC336" s="86"/>
      <c r="AD336" s="49"/>
      <c r="AE336" s="49"/>
      <c r="AF336" s="186"/>
      <c r="AJ336" s="3" t="s">
        <v>760</v>
      </c>
      <c r="AK336" s="3" t="s">
        <v>935</v>
      </c>
      <c r="AL336" s="344">
        <v>1685303</v>
      </c>
      <c r="AM336" s="344">
        <v>1685303</v>
      </c>
      <c r="AN336" s="344">
        <v>1685303</v>
      </c>
      <c r="AO336" s="344"/>
      <c r="AP336" s="344"/>
      <c r="AQ336" s="344"/>
      <c r="AR336" s="344"/>
      <c r="AS336" s="344"/>
      <c r="AT336" s="344"/>
      <c r="AU336" s="344"/>
      <c r="AV336" s="344"/>
      <c r="AW336" s="344"/>
      <c r="AX336" s="344"/>
      <c r="AY336" s="344"/>
      <c r="AZ336" s="344"/>
      <c r="BA336" s="344"/>
      <c r="BB336" s="344"/>
      <c r="BC336" s="344"/>
      <c r="BD336" s="344"/>
      <c r="BE336" s="344"/>
      <c r="BF336" s="344"/>
      <c r="BG336" s="344"/>
      <c r="BH336" s="344"/>
      <c r="BI336" s="344"/>
      <c r="BJ336" s="344"/>
      <c r="BK336" s="344"/>
      <c r="BL336" s="344"/>
      <c r="BM336" s="344"/>
      <c r="BN336" s="344"/>
    </row>
    <row r="337" spans="1:66">
      <c r="A337" s="48" t="s">
        <v>748</v>
      </c>
      <c r="B337" s="446" t="s">
        <v>935</v>
      </c>
      <c r="C337" s="191">
        <f t="shared" si="35"/>
        <v>1730288</v>
      </c>
      <c r="D337" s="49">
        <f t="shared" si="36"/>
        <v>1730288</v>
      </c>
      <c r="E337" s="49">
        <v>1730288</v>
      </c>
      <c r="F337" s="49"/>
      <c r="G337" s="49"/>
      <c r="H337" s="50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87"/>
      <c r="W337" s="49"/>
      <c r="X337" s="49"/>
      <c r="Y337" s="49"/>
      <c r="Z337" s="49"/>
      <c r="AA337" s="49"/>
      <c r="AB337" s="49"/>
      <c r="AC337" s="86"/>
      <c r="AD337" s="49"/>
      <c r="AE337" s="49"/>
      <c r="AF337" s="186"/>
      <c r="AJ337" s="3" t="s">
        <v>761</v>
      </c>
      <c r="AK337" s="3" t="s">
        <v>936</v>
      </c>
      <c r="AL337" s="344">
        <v>643516</v>
      </c>
      <c r="AM337" s="344">
        <v>643516</v>
      </c>
      <c r="AN337" s="344"/>
      <c r="AO337" s="344">
        <v>430940</v>
      </c>
      <c r="AP337" s="344">
        <v>212576</v>
      </c>
      <c r="AQ337" s="344"/>
      <c r="AR337" s="344"/>
      <c r="AS337" s="344"/>
      <c r="AT337" s="344"/>
      <c r="AU337" s="344"/>
      <c r="AV337" s="344"/>
      <c r="AW337" s="344"/>
      <c r="AX337" s="344"/>
      <c r="AY337" s="344"/>
      <c r="AZ337" s="344"/>
      <c r="BA337" s="344"/>
      <c r="BB337" s="344"/>
      <c r="BC337" s="344"/>
      <c r="BD337" s="344"/>
      <c r="BE337" s="344"/>
      <c r="BF337" s="344"/>
      <c r="BG337" s="344"/>
      <c r="BH337" s="344"/>
      <c r="BI337" s="344"/>
      <c r="BJ337" s="344"/>
      <c r="BK337" s="344"/>
      <c r="BL337" s="344"/>
      <c r="BM337" s="344"/>
      <c r="BN337" s="344"/>
    </row>
    <row r="338" spans="1:66">
      <c r="A338" s="48" t="s">
        <v>749</v>
      </c>
      <c r="B338" s="446" t="s">
        <v>936</v>
      </c>
      <c r="C338" s="191">
        <f t="shared" si="35"/>
        <v>720485</v>
      </c>
      <c r="D338" s="49">
        <f t="shared" si="36"/>
        <v>720485</v>
      </c>
      <c r="E338" s="49"/>
      <c r="F338" s="49">
        <v>440485</v>
      </c>
      <c r="G338" s="49">
        <v>280000</v>
      </c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87"/>
      <c r="W338" s="49"/>
      <c r="X338" s="49"/>
      <c r="Y338" s="49"/>
      <c r="Z338" s="49"/>
      <c r="AA338" s="49"/>
      <c r="AB338" s="49"/>
      <c r="AC338" s="86"/>
      <c r="AD338" s="49"/>
      <c r="AE338" s="49"/>
      <c r="AF338" s="186"/>
      <c r="AJ338" s="3" t="s">
        <v>762</v>
      </c>
      <c r="AK338" s="3" t="s">
        <v>937</v>
      </c>
      <c r="AL338" s="344">
        <v>3816236</v>
      </c>
      <c r="AM338" s="344">
        <v>3816236</v>
      </c>
      <c r="AN338" s="344"/>
      <c r="AO338" s="344"/>
      <c r="AP338" s="344"/>
      <c r="AQ338" s="344">
        <v>3816236</v>
      </c>
      <c r="AR338" s="344"/>
      <c r="AS338" s="344"/>
      <c r="AT338" s="344"/>
      <c r="AU338" s="344"/>
      <c r="AV338" s="344"/>
      <c r="AW338" s="344"/>
      <c r="AX338" s="344"/>
      <c r="AY338" s="344"/>
      <c r="AZ338" s="344"/>
      <c r="BA338" s="344"/>
      <c r="BB338" s="344"/>
      <c r="BC338" s="344"/>
      <c r="BD338" s="344"/>
      <c r="BE338" s="344"/>
      <c r="BF338" s="344"/>
      <c r="BG338" s="344"/>
      <c r="BH338" s="344"/>
      <c r="BI338" s="344"/>
      <c r="BJ338" s="344"/>
      <c r="BK338" s="344"/>
      <c r="BL338" s="344"/>
      <c r="BM338" s="344"/>
      <c r="BN338" s="344"/>
    </row>
    <row r="339" spans="1:66">
      <c r="A339" s="48" t="s">
        <v>750</v>
      </c>
      <c r="B339" s="446" t="s">
        <v>937</v>
      </c>
      <c r="C339" s="191">
        <f t="shared" si="35"/>
        <v>4027043</v>
      </c>
      <c r="D339" s="49">
        <f t="shared" si="36"/>
        <v>4027043</v>
      </c>
      <c r="E339" s="49"/>
      <c r="F339" s="49"/>
      <c r="G339" s="49"/>
      <c r="H339" s="49">
        <v>4027043</v>
      </c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87"/>
      <c r="W339" s="49"/>
      <c r="X339" s="49"/>
      <c r="Y339" s="49"/>
      <c r="Z339" s="49"/>
      <c r="AA339" s="49"/>
      <c r="AB339" s="49"/>
      <c r="AC339" s="86"/>
      <c r="AD339" s="49"/>
      <c r="AE339" s="49"/>
      <c r="AF339" s="186"/>
      <c r="AJ339" s="3" t="s">
        <v>763</v>
      </c>
      <c r="AK339" s="3" t="s">
        <v>370</v>
      </c>
      <c r="AL339" s="344">
        <v>4030174</v>
      </c>
      <c r="AM339" s="344">
        <v>4030174</v>
      </c>
      <c r="AN339" s="344"/>
      <c r="AO339" s="344">
        <v>460150</v>
      </c>
      <c r="AP339" s="344">
        <v>374802</v>
      </c>
      <c r="AQ339" s="344">
        <v>3195222</v>
      </c>
      <c r="AR339" s="344"/>
      <c r="AS339" s="344"/>
      <c r="AT339" s="344"/>
      <c r="AU339" s="344"/>
      <c r="AV339" s="344"/>
      <c r="AW339" s="344"/>
      <c r="AX339" s="344"/>
      <c r="AY339" s="344"/>
      <c r="AZ339" s="344"/>
      <c r="BA339" s="344"/>
      <c r="BB339" s="344"/>
      <c r="BC339" s="344"/>
      <c r="BD339" s="344"/>
      <c r="BE339" s="344"/>
      <c r="BF339" s="344"/>
      <c r="BG339" s="344"/>
      <c r="BH339" s="344"/>
      <c r="BI339" s="344"/>
      <c r="BJ339" s="344"/>
      <c r="BK339" s="344"/>
      <c r="BL339" s="344"/>
      <c r="BM339" s="344"/>
      <c r="BN339" s="344"/>
    </row>
    <row r="340" spans="1:66">
      <c r="A340" s="48" t="s">
        <v>751</v>
      </c>
      <c r="B340" s="446" t="s">
        <v>370</v>
      </c>
      <c r="C340" s="191">
        <f t="shared" si="35"/>
        <v>3991511</v>
      </c>
      <c r="D340" s="49">
        <f t="shared" si="36"/>
        <v>3991511</v>
      </c>
      <c r="E340" s="49"/>
      <c r="F340" s="49">
        <v>448674</v>
      </c>
      <c r="G340" s="49">
        <v>365818</v>
      </c>
      <c r="H340" s="49">
        <v>3177019</v>
      </c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87"/>
      <c r="W340" s="49"/>
      <c r="X340" s="49"/>
      <c r="Y340" s="49"/>
      <c r="Z340" s="49"/>
      <c r="AA340" s="49"/>
      <c r="AB340" s="49"/>
      <c r="AC340" s="86"/>
      <c r="AD340" s="49"/>
      <c r="AE340" s="49"/>
      <c r="AF340" s="186"/>
      <c r="AJ340" s="3" t="s">
        <v>764</v>
      </c>
      <c r="AK340" s="3" t="s">
        <v>938</v>
      </c>
      <c r="AL340" s="344">
        <v>3000783</v>
      </c>
      <c r="AM340" s="344">
        <v>3000783</v>
      </c>
      <c r="AN340" s="344"/>
      <c r="AO340" s="344"/>
      <c r="AP340" s="344"/>
      <c r="AQ340" s="344">
        <v>3000783</v>
      </c>
      <c r="AR340" s="344"/>
      <c r="AS340" s="344"/>
      <c r="AT340" s="344"/>
      <c r="AU340" s="344"/>
      <c r="AV340" s="344"/>
      <c r="AW340" s="344"/>
      <c r="AX340" s="344"/>
      <c r="AY340" s="344"/>
      <c r="AZ340" s="344"/>
      <c r="BA340" s="344"/>
      <c r="BB340" s="344"/>
      <c r="BC340" s="344"/>
      <c r="BD340" s="344"/>
      <c r="BE340" s="344"/>
      <c r="BF340" s="344"/>
      <c r="BG340" s="344"/>
      <c r="BH340" s="344"/>
      <c r="BI340" s="344"/>
      <c r="BJ340" s="344"/>
      <c r="BK340" s="344"/>
      <c r="BL340" s="344"/>
      <c r="BM340" s="344"/>
      <c r="BN340" s="344"/>
    </row>
    <row r="341" spans="1:66">
      <c r="A341" s="48" t="s">
        <v>752</v>
      </c>
      <c r="B341" s="446" t="s">
        <v>938</v>
      </c>
      <c r="C341" s="191">
        <f t="shared" si="35"/>
        <v>2763619</v>
      </c>
      <c r="D341" s="49">
        <f t="shared" si="36"/>
        <v>2763619</v>
      </c>
      <c r="E341" s="49"/>
      <c r="F341" s="49"/>
      <c r="G341" s="49"/>
      <c r="H341" s="49">
        <v>2763619</v>
      </c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87"/>
      <c r="W341" s="49"/>
      <c r="X341" s="49"/>
      <c r="Y341" s="49"/>
      <c r="Z341" s="49"/>
      <c r="AA341" s="49"/>
      <c r="AB341" s="49"/>
      <c r="AC341" s="86"/>
      <c r="AD341" s="49"/>
      <c r="AE341" s="49"/>
      <c r="AF341" s="186"/>
      <c r="AJ341" s="3" t="s">
        <v>765</v>
      </c>
      <c r="AK341" s="3" t="s">
        <v>371</v>
      </c>
      <c r="AL341" s="344">
        <v>1444470</v>
      </c>
      <c r="AM341" s="344"/>
      <c r="AN341" s="344"/>
      <c r="AO341" s="344"/>
      <c r="AP341" s="344"/>
      <c r="AQ341" s="344"/>
      <c r="AR341" s="344"/>
      <c r="AS341" s="344"/>
      <c r="AT341" s="344"/>
      <c r="AU341" s="344"/>
      <c r="AV341" s="344">
        <v>940</v>
      </c>
      <c r="AW341" s="344">
        <v>1444470</v>
      </c>
      <c r="AX341" s="344"/>
      <c r="AY341" s="344"/>
      <c r="AZ341" s="344"/>
      <c r="BA341" s="344"/>
      <c r="BB341" s="344"/>
      <c r="BC341" s="344"/>
      <c r="BD341" s="344"/>
      <c r="BE341" s="344"/>
      <c r="BF341" s="344"/>
      <c r="BG341" s="344"/>
      <c r="BH341" s="344"/>
      <c r="BI341" s="344"/>
      <c r="BJ341" s="344"/>
      <c r="BK341" s="344"/>
      <c r="BL341" s="344"/>
      <c r="BM341" s="344"/>
      <c r="BN341" s="344"/>
    </row>
    <row r="342" spans="1:66">
      <c r="A342" s="48" t="s">
        <v>753</v>
      </c>
      <c r="B342" s="446" t="s">
        <v>371</v>
      </c>
      <c r="C342" s="191">
        <f t="shared" si="35"/>
        <v>1655247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>
        <v>940</v>
      </c>
      <c r="N342" s="49">
        <v>1655247</v>
      </c>
      <c r="O342" s="49"/>
      <c r="P342" s="49"/>
      <c r="Q342" s="49"/>
      <c r="R342" s="49"/>
      <c r="S342" s="49"/>
      <c r="T342" s="49"/>
      <c r="U342" s="49"/>
      <c r="V342" s="87"/>
      <c r="W342" s="49"/>
      <c r="X342" s="49"/>
      <c r="Y342" s="49"/>
      <c r="Z342" s="49"/>
      <c r="AA342" s="49"/>
      <c r="AB342" s="49"/>
      <c r="AC342" s="86"/>
      <c r="AD342" s="49"/>
      <c r="AE342" s="49"/>
      <c r="AF342" s="186"/>
      <c r="AJ342" s="3" t="s">
        <v>766</v>
      </c>
      <c r="AK342" s="3" t="s">
        <v>501</v>
      </c>
      <c r="AL342" s="344">
        <v>1289549</v>
      </c>
      <c r="AM342" s="344"/>
      <c r="AN342" s="344"/>
      <c r="AO342" s="344"/>
      <c r="AP342" s="344"/>
      <c r="AQ342" s="344"/>
      <c r="AR342" s="344"/>
      <c r="AS342" s="344"/>
      <c r="AT342" s="344"/>
      <c r="AU342" s="344"/>
      <c r="AV342" s="344">
        <v>1279</v>
      </c>
      <c r="AW342" s="344">
        <v>1289549</v>
      </c>
      <c r="AX342" s="344"/>
      <c r="AY342" s="344"/>
      <c r="AZ342" s="344"/>
      <c r="BA342" s="344"/>
      <c r="BB342" s="344"/>
      <c r="BC342" s="344"/>
      <c r="BD342" s="344"/>
      <c r="BE342" s="344"/>
      <c r="BF342" s="344"/>
      <c r="BG342" s="344"/>
      <c r="BH342" s="344"/>
      <c r="BI342" s="344"/>
      <c r="BJ342" s="344"/>
      <c r="BK342" s="344"/>
      <c r="BL342" s="344"/>
      <c r="BM342" s="344"/>
      <c r="BN342" s="344"/>
    </row>
    <row r="343" spans="1:66">
      <c r="A343" s="48" t="s">
        <v>754</v>
      </c>
      <c r="B343" s="446" t="s">
        <v>501</v>
      </c>
      <c r="C343" s="191">
        <f t="shared" si="35"/>
        <v>1302870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>
        <v>1279</v>
      </c>
      <c r="N343" s="49">
        <v>1302870</v>
      </c>
      <c r="O343" s="49"/>
      <c r="P343" s="49"/>
      <c r="Q343" s="49"/>
      <c r="R343" s="49"/>
      <c r="S343" s="49"/>
      <c r="T343" s="49"/>
      <c r="U343" s="49"/>
      <c r="V343" s="87"/>
      <c r="W343" s="49"/>
      <c r="X343" s="49"/>
      <c r="Y343" s="49"/>
      <c r="Z343" s="49"/>
      <c r="AA343" s="49"/>
      <c r="AB343" s="49"/>
      <c r="AC343" s="86"/>
      <c r="AD343" s="49"/>
      <c r="AE343" s="49"/>
      <c r="AF343" s="186"/>
      <c r="AJ343" s="3" t="s">
        <v>767</v>
      </c>
      <c r="AK343" s="3" t="s">
        <v>502</v>
      </c>
      <c r="AL343" s="344">
        <v>1200841</v>
      </c>
      <c r="AM343" s="344"/>
      <c r="AN343" s="344"/>
      <c r="AO343" s="344"/>
      <c r="AP343" s="344"/>
      <c r="AQ343" s="344"/>
      <c r="AR343" s="344"/>
      <c r="AS343" s="344"/>
      <c r="AT343" s="344"/>
      <c r="AU343" s="344"/>
      <c r="AV343" s="344">
        <v>1528.8</v>
      </c>
      <c r="AW343" s="344">
        <v>1200841</v>
      </c>
      <c r="AX343" s="344"/>
      <c r="AY343" s="344"/>
      <c r="AZ343" s="344"/>
      <c r="BA343" s="344"/>
      <c r="BB343" s="344"/>
      <c r="BC343" s="344"/>
      <c r="BD343" s="344"/>
      <c r="BE343" s="344"/>
      <c r="BF343" s="344"/>
      <c r="BG343" s="344"/>
      <c r="BH343" s="344"/>
      <c r="BI343" s="344"/>
      <c r="BJ343" s="344"/>
      <c r="BK343" s="344"/>
      <c r="BL343" s="344"/>
      <c r="BM343" s="344"/>
      <c r="BN343" s="344"/>
    </row>
    <row r="344" spans="1:66">
      <c r="A344" s="48" t="s">
        <v>755</v>
      </c>
      <c r="B344" s="446" t="s">
        <v>502</v>
      </c>
      <c r="C344" s="191">
        <f t="shared" si="35"/>
        <v>1245666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>
        <v>1528.8</v>
      </c>
      <c r="N344" s="49">
        <v>1245666</v>
      </c>
      <c r="O344" s="49"/>
      <c r="P344" s="49"/>
      <c r="Q344" s="49"/>
      <c r="R344" s="49"/>
      <c r="S344" s="49"/>
      <c r="T344" s="49"/>
      <c r="U344" s="49"/>
      <c r="V344" s="87"/>
      <c r="W344" s="49"/>
      <c r="X344" s="49"/>
      <c r="Y344" s="49"/>
      <c r="Z344" s="49"/>
      <c r="AA344" s="49"/>
      <c r="AB344" s="49"/>
      <c r="AC344" s="86"/>
      <c r="AD344" s="49"/>
      <c r="AE344" s="49"/>
      <c r="AF344" s="186"/>
      <c r="AJ344" s="3" t="s">
        <v>768</v>
      </c>
      <c r="AK344" s="3" t="s">
        <v>500</v>
      </c>
      <c r="AL344" s="344">
        <v>2720610</v>
      </c>
      <c r="AM344" s="344">
        <v>1126603</v>
      </c>
      <c r="AN344" s="344">
        <v>1126603</v>
      </c>
      <c r="AO344" s="344"/>
      <c r="AP344" s="344"/>
      <c r="AQ344" s="344"/>
      <c r="AR344" s="344"/>
      <c r="AS344" s="344"/>
      <c r="AT344" s="344"/>
      <c r="AU344" s="344"/>
      <c r="AV344" s="344"/>
      <c r="AW344" s="344"/>
      <c r="AX344" s="344"/>
      <c r="AY344" s="344"/>
      <c r="AZ344" s="344">
        <v>1460</v>
      </c>
      <c r="BA344" s="344">
        <v>1594007</v>
      </c>
      <c r="BB344" s="344"/>
      <c r="BC344" s="344"/>
      <c r="BD344" s="344"/>
      <c r="BE344" s="344"/>
      <c r="BF344" s="344"/>
      <c r="BG344" s="344"/>
      <c r="BH344" s="344"/>
      <c r="BI344" s="344"/>
      <c r="BJ344" s="344"/>
      <c r="BK344" s="344"/>
      <c r="BL344" s="344"/>
      <c r="BM344" s="344"/>
      <c r="BN344" s="344"/>
    </row>
    <row r="345" spans="1:66">
      <c r="A345" s="48" t="s">
        <v>756</v>
      </c>
      <c r="B345" s="446" t="s">
        <v>500</v>
      </c>
      <c r="C345" s="191">
        <f t="shared" si="35"/>
        <v>3400000</v>
      </c>
      <c r="D345" s="49">
        <f t="shared" si="36"/>
        <v>1200000</v>
      </c>
      <c r="E345" s="49">
        <v>1200000</v>
      </c>
      <c r="F345" s="49"/>
      <c r="G345" s="49"/>
      <c r="H345" s="49"/>
      <c r="I345" s="49"/>
      <c r="J345" s="49"/>
      <c r="K345" s="49"/>
      <c r="L345" s="49"/>
      <c r="M345" s="49"/>
      <c r="N345" s="191"/>
      <c r="O345" s="49"/>
      <c r="P345" s="49"/>
      <c r="Q345" s="49">
        <v>1460</v>
      </c>
      <c r="R345" s="49">
        <v>2200000</v>
      </c>
      <c r="S345" s="49"/>
      <c r="T345" s="49"/>
      <c r="U345" s="49"/>
      <c r="V345" s="87"/>
      <c r="W345" s="49"/>
      <c r="X345" s="49"/>
      <c r="Y345" s="49"/>
      <c r="Z345" s="49"/>
      <c r="AA345" s="49"/>
      <c r="AB345" s="49"/>
      <c r="AC345" s="86"/>
      <c r="AD345" s="49"/>
      <c r="AE345" s="49"/>
      <c r="AF345" s="186"/>
      <c r="AJ345" s="3" t="s">
        <v>769</v>
      </c>
      <c r="AK345" s="3" t="s">
        <v>372</v>
      </c>
      <c r="AL345" s="344">
        <v>458428</v>
      </c>
      <c r="AM345" s="344">
        <v>252648</v>
      </c>
      <c r="AN345" s="344">
        <v>252648</v>
      </c>
      <c r="AO345" s="344"/>
      <c r="AP345" s="344"/>
      <c r="AQ345" s="344"/>
      <c r="AR345" s="344"/>
      <c r="AS345" s="344"/>
      <c r="AT345" s="344"/>
      <c r="AU345" s="344"/>
      <c r="AV345" s="344"/>
      <c r="AW345" s="344"/>
      <c r="AX345" s="344"/>
      <c r="AY345" s="344"/>
      <c r="AZ345" s="344">
        <v>575</v>
      </c>
      <c r="BA345" s="344">
        <v>205780</v>
      </c>
      <c r="BB345" s="344"/>
      <c r="BC345" s="344"/>
      <c r="BD345" s="344"/>
      <c r="BE345" s="344"/>
      <c r="BF345" s="344"/>
      <c r="BG345" s="344"/>
      <c r="BH345" s="344"/>
      <c r="BI345" s="344"/>
      <c r="BJ345" s="344"/>
      <c r="BK345" s="344"/>
      <c r="BL345" s="344"/>
      <c r="BM345" s="344"/>
      <c r="BN345" s="344"/>
    </row>
    <row r="346" spans="1:66">
      <c r="A346" s="48" t="s">
        <v>757</v>
      </c>
      <c r="B346" s="446" t="s">
        <v>372</v>
      </c>
      <c r="C346" s="191">
        <f t="shared" si="35"/>
        <v>473658</v>
      </c>
      <c r="D346" s="49">
        <f t="shared" si="36"/>
        <v>282028</v>
      </c>
      <c r="E346" s="49">
        <v>282028</v>
      </c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>
        <v>575</v>
      </c>
      <c r="R346" s="49">
        <v>191630</v>
      </c>
      <c r="S346" s="49"/>
      <c r="T346" s="49"/>
      <c r="U346" s="49"/>
      <c r="V346" s="87"/>
      <c r="W346" s="49"/>
      <c r="X346" s="49"/>
      <c r="Y346" s="49"/>
      <c r="Z346" s="49"/>
      <c r="AA346" s="49"/>
      <c r="AB346" s="49"/>
      <c r="AC346" s="86"/>
      <c r="AD346" s="49"/>
      <c r="AE346" s="49"/>
      <c r="AF346" s="186"/>
      <c r="AJ346" s="3" t="s">
        <v>770</v>
      </c>
      <c r="AK346" s="3" t="s">
        <v>373</v>
      </c>
      <c r="AL346" s="344">
        <v>564259</v>
      </c>
      <c r="AM346" s="344">
        <v>252648</v>
      </c>
      <c r="AN346" s="344">
        <v>252648</v>
      </c>
      <c r="AO346" s="344"/>
      <c r="AP346" s="344"/>
      <c r="AQ346" s="344"/>
      <c r="AR346" s="344"/>
      <c r="AS346" s="344"/>
      <c r="AT346" s="344"/>
      <c r="AU346" s="344"/>
      <c r="AV346" s="344"/>
      <c r="AW346" s="344"/>
      <c r="AX346" s="344"/>
      <c r="AY346" s="344"/>
      <c r="AZ346" s="344">
        <v>588</v>
      </c>
      <c r="BA346" s="344">
        <v>311611</v>
      </c>
      <c r="BB346" s="344"/>
      <c r="BC346" s="344"/>
      <c r="BD346" s="344"/>
      <c r="BE346" s="344"/>
      <c r="BF346" s="344"/>
      <c r="BG346" s="344"/>
      <c r="BH346" s="344"/>
      <c r="BI346" s="344"/>
      <c r="BJ346" s="344"/>
      <c r="BK346" s="344"/>
      <c r="BL346" s="344"/>
      <c r="BM346" s="344"/>
      <c r="BN346" s="344"/>
    </row>
    <row r="347" spans="1:66">
      <c r="A347" s="48" t="s">
        <v>758</v>
      </c>
      <c r="B347" s="446" t="s">
        <v>373</v>
      </c>
      <c r="C347" s="191">
        <f t="shared" si="35"/>
        <v>484870</v>
      </c>
      <c r="D347" s="49">
        <f t="shared" si="36"/>
        <v>282028</v>
      </c>
      <c r="E347" s="191">
        <v>282028</v>
      </c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>
        <v>588</v>
      </c>
      <c r="R347" s="191">
        <v>202842</v>
      </c>
      <c r="S347" s="49"/>
      <c r="T347" s="49"/>
      <c r="U347" s="49"/>
      <c r="V347" s="87"/>
      <c r="W347" s="49"/>
      <c r="X347" s="49"/>
      <c r="Y347" s="49"/>
      <c r="Z347" s="49"/>
      <c r="AA347" s="49"/>
      <c r="AB347" s="49"/>
      <c r="AC347" s="86"/>
      <c r="AD347" s="49"/>
      <c r="AE347" s="49"/>
      <c r="AF347" s="186"/>
      <c r="AJ347" s="3" t="s">
        <v>771</v>
      </c>
      <c r="AK347" s="3" t="s">
        <v>374</v>
      </c>
      <c r="AL347" s="344">
        <v>245200</v>
      </c>
      <c r="AM347" s="344">
        <v>245200</v>
      </c>
      <c r="AN347" s="344"/>
      <c r="AO347" s="344">
        <v>0</v>
      </c>
      <c r="AP347" s="344">
        <v>245200</v>
      </c>
      <c r="AQ347" s="344"/>
      <c r="AR347" s="344"/>
      <c r="AS347" s="344"/>
      <c r="AT347" s="344"/>
      <c r="AU347" s="344"/>
      <c r="AV347" s="344"/>
      <c r="AW347" s="344"/>
      <c r="AX347" s="344"/>
      <c r="AY347" s="344"/>
      <c r="AZ347" s="344"/>
      <c r="BA347" s="344"/>
      <c r="BB347" s="344"/>
      <c r="BC347" s="344"/>
      <c r="BD347" s="344"/>
      <c r="BE347" s="344"/>
      <c r="BF347" s="344"/>
      <c r="BG347" s="344"/>
      <c r="BH347" s="344"/>
      <c r="BI347" s="344"/>
      <c r="BJ347" s="344"/>
      <c r="BK347" s="344"/>
      <c r="BL347" s="344"/>
      <c r="BM347" s="344"/>
      <c r="BN347" s="344"/>
    </row>
    <row r="348" spans="1:66">
      <c r="A348" s="48" t="s">
        <v>759</v>
      </c>
      <c r="B348" s="446" t="s">
        <v>374</v>
      </c>
      <c r="C348" s="191">
        <f t="shared" si="35"/>
        <v>122584</v>
      </c>
      <c r="D348" s="49">
        <f t="shared" si="36"/>
        <v>122584</v>
      </c>
      <c r="E348" s="49"/>
      <c r="F348" s="49"/>
      <c r="G348" s="49">
        <v>122584</v>
      </c>
      <c r="H348" s="49"/>
      <c r="I348" s="49"/>
      <c r="J348" s="49"/>
      <c r="K348" s="49"/>
      <c r="L348" s="49"/>
      <c r="M348" s="49"/>
      <c r="N348" s="49"/>
      <c r="O348" s="49"/>
      <c r="P348" s="49"/>
      <c r="Q348" s="62"/>
      <c r="R348" s="62"/>
      <c r="S348" s="49"/>
      <c r="T348" s="49"/>
      <c r="U348" s="49"/>
      <c r="V348" s="87"/>
      <c r="W348" s="49"/>
      <c r="X348" s="49"/>
      <c r="Y348" s="49"/>
      <c r="Z348" s="49"/>
      <c r="AA348" s="49"/>
      <c r="AB348" s="49"/>
      <c r="AC348" s="86"/>
      <c r="AD348" s="49"/>
      <c r="AE348" s="49"/>
      <c r="AF348" s="186"/>
      <c r="AJ348" s="3" t="s">
        <v>772</v>
      </c>
      <c r="AK348" s="3" t="s">
        <v>375</v>
      </c>
      <c r="AL348" s="344">
        <v>1114332</v>
      </c>
      <c r="AM348" s="344"/>
      <c r="AN348" s="344"/>
      <c r="AO348" s="344"/>
      <c r="AP348" s="344"/>
      <c r="AQ348" s="344"/>
      <c r="AR348" s="344"/>
      <c r="AS348" s="344"/>
      <c r="AT348" s="344"/>
      <c r="AU348" s="344"/>
      <c r="AV348" s="344">
        <v>571</v>
      </c>
      <c r="AW348" s="344">
        <v>840602</v>
      </c>
      <c r="AX348" s="344"/>
      <c r="AY348" s="344"/>
      <c r="AZ348" s="344">
        <v>711</v>
      </c>
      <c r="BA348" s="344">
        <v>273730</v>
      </c>
      <c r="BB348" s="344"/>
      <c r="BC348" s="344"/>
      <c r="BD348" s="344"/>
      <c r="BE348" s="344"/>
      <c r="BF348" s="344"/>
      <c r="BG348" s="344"/>
      <c r="BH348" s="344"/>
      <c r="BI348" s="344"/>
      <c r="BJ348" s="344"/>
      <c r="BK348" s="344"/>
      <c r="BL348" s="344"/>
      <c r="BM348" s="344"/>
      <c r="BN348" s="344"/>
    </row>
    <row r="349" spans="1:66">
      <c r="A349" s="48" t="s">
        <v>760</v>
      </c>
      <c r="B349" s="446" t="s">
        <v>375</v>
      </c>
      <c r="C349" s="191">
        <f t="shared" si="35"/>
        <v>1428851</v>
      </c>
      <c r="D349" s="49"/>
      <c r="E349" s="49"/>
      <c r="F349" s="49"/>
      <c r="G349" s="49"/>
      <c r="H349" s="49"/>
      <c r="I349" s="49"/>
      <c r="J349" s="49"/>
      <c r="K349" s="49"/>
      <c r="L349" s="49"/>
      <c r="M349" s="49">
        <v>571</v>
      </c>
      <c r="N349" s="49">
        <v>1206587</v>
      </c>
      <c r="O349" s="49"/>
      <c r="P349" s="49"/>
      <c r="Q349" s="62">
        <v>711</v>
      </c>
      <c r="R349" s="62">
        <v>222264</v>
      </c>
      <c r="S349" s="49"/>
      <c r="T349" s="49"/>
      <c r="U349" s="49"/>
      <c r="V349" s="87"/>
      <c r="W349" s="49"/>
      <c r="X349" s="49"/>
      <c r="Y349" s="49"/>
      <c r="Z349" s="49"/>
      <c r="AA349" s="49"/>
      <c r="AB349" s="49"/>
      <c r="AC349" s="86"/>
      <c r="AD349" s="49"/>
      <c r="AE349" s="49"/>
      <c r="AF349" s="186"/>
      <c r="AJ349" s="3" t="s">
        <v>773</v>
      </c>
      <c r="AK349" s="3" t="s">
        <v>939</v>
      </c>
      <c r="AL349" s="344">
        <v>479369</v>
      </c>
      <c r="AM349" s="344">
        <v>479369</v>
      </c>
      <c r="AN349" s="344">
        <v>479369</v>
      </c>
      <c r="AO349" s="344"/>
      <c r="AP349" s="344"/>
      <c r="AQ349" s="344"/>
      <c r="AR349" s="344"/>
      <c r="AS349" s="344"/>
      <c r="AT349" s="344"/>
      <c r="AU349" s="344"/>
      <c r="AV349" s="344"/>
      <c r="AW349" s="344"/>
      <c r="AX349" s="344"/>
      <c r="AY349" s="344"/>
      <c r="AZ349" s="344"/>
      <c r="BA349" s="344"/>
      <c r="BB349" s="344"/>
      <c r="BC349" s="344"/>
      <c r="BD349" s="344"/>
      <c r="BE349" s="344"/>
      <c r="BF349" s="344"/>
      <c r="BG349" s="344"/>
      <c r="BH349" s="344"/>
      <c r="BI349" s="344"/>
      <c r="BJ349" s="344"/>
      <c r="BK349" s="344"/>
      <c r="BL349" s="344"/>
      <c r="BM349" s="344"/>
      <c r="BN349" s="344"/>
    </row>
    <row r="350" spans="1:66">
      <c r="A350" s="48" t="s">
        <v>761</v>
      </c>
      <c r="B350" s="446" t="s">
        <v>939</v>
      </c>
      <c r="C350" s="191">
        <f t="shared" si="35"/>
        <v>530794</v>
      </c>
      <c r="D350" s="49">
        <f t="shared" si="36"/>
        <v>530794</v>
      </c>
      <c r="E350" s="49">
        <v>530794</v>
      </c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62"/>
      <c r="R350" s="62"/>
      <c r="S350" s="49"/>
      <c r="T350" s="49"/>
      <c r="U350" s="49"/>
      <c r="V350" s="87"/>
      <c r="W350" s="49"/>
      <c r="X350" s="49"/>
      <c r="Y350" s="49"/>
      <c r="Z350" s="49"/>
      <c r="AA350" s="49"/>
      <c r="AB350" s="49"/>
      <c r="AC350" s="86"/>
      <c r="AD350" s="49"/>
      <c r="AE350" s="49"/>
      <c r="AF350" s="186"/>
      <c r="AJ350" s="3" t="s">
        <v>774</v>
      </c>
      <c r="AK350" s="3" t="s">
        <v>940</v>
      </c>
      <c r="AL350" s="344">
        <v>4639158.0999999996</v>
      </c>
      <c r="AM350" s="344">
        <v>1653722</v>
      </c>
      <c r="AN350" s="344">
        <v>1515621</v>
      </c>
      <c r="AO350" s="344"/>
      <c r="AP350" s="344"/>
      <c r="AQ350" s="344"/>
      <c r="AR350" s="344"/>
      <c r="AS350" s="344">
        <v>138101</v>
      </c>
      <c r="AT350" s="344"/>
      <c r="AU350" s="344"/>
      <c r="AV350" s="344"/>
      <c r="AW350" s="344"/>
      <c r="AX350" s="344"/>
      <c r="AY350" s="344"/>
      <c r="AZ350" s="344">
        <v>1080</v>
      </c>
      <c r="BA350" s="344">
        <v>2985436.1</v>
      </c>
      <c r="BB350" s="344"/>
      <c r="BC350" s="344"/>
      <c r="BD350" s="344"/>
      <c r="BE350" s="344"/>
      <c r="BF350" s="344"/>
      <c r="BG350" s="344"/>
      <c r="BH350" s="344"/>
      <c r="BI350" s="344"/>
      <c r="BJ350" s="344"/>
      <c r="BK350" s="344"/>
      <c r="BL350" s="344"/>
      <c r="BM350" s="344"/>
      <c r="BN350" s="344"/>
    </row>
    <row r="351" spans="1:66">
      <c r="A351" s="48" t="s">
        <v>762</v>
      </c>
      <c r="B351" s="446" t="s">
        <v>940</v>
      </c>
      <c r="C351" s="191">
        <f t="shared" si="35"/>
        <v>5428607</v>
      </c>
      <c r="D351" s="49">
        <f t="shared" si="36"/>
        <v>2070429</v>
      </c>
      <c r="E351" s="49">
        <v>1570429</v>
      </c>
      <c r="F351" s="49"/>
      <c r="G351" s="49"/>
      <c r="H351" s="49"/>
      <c r="I351" s="49"/>
      <c r="J351" s="49">
        <v>500000</v>
      </c>
      <c r="K351" s="49"/>
      <c r="L351" s="49"/>
      <c r="M351" s="49"/>
      <c r="N351" s="49"/>
      <c r="O351" s="49"/>
      <c r="P351" s="49"/>
      <c r="Q351" s="62">
        <v>1080</v>
      </c>
      <c r="R351" s="62">
        <v>3358178</v>
      </c>
      <c r="S351" s="49"/>
      <c r="T351" s="49"/>
      <c r="U351" s="49"/>
      <c r="V351" s="87"/>
      <c r="W351" s="49"/>
      <c r="X351" s="49"/>
      <c r="Y351" s="49"/>
      <c r="Z351" s="49"/>
      <c r="AA351" s="49"/>
      <c r="AB351" s="49"/>
      <c r="AC351" s="86"/>
      <c r="AD351" s="49"/>
      <c r="AE351" s="49"/>
      <c r="AF351" s="186"/>
      <c r="AJ351" s="3" t="s">
        <v>775</v>
      </c>
      <c r="AK351" s="3" t="s">
        <v>499</v>
      </c>
      <c r="AL351" s="344">
        <v>270401</v>
      </c>
      <c r="AM351" s="344">
        <v>270401</v>
      </c>
      <c r="AN351" s="344">
        <v>270401</v>
      </c>
      <c r="AO351" s="344"/>
      <c r="AP351" s="344"/>
      <c r="AQ351" s="344"/>
      <c r="AR351" s="344"/>
      <c r="AS351" s="344"/>
      <c r="AT351" s="344"/>
      <c r="AU351" s="344"/>
      <c r="AV351" s="344"/>
      <c r="AW351" s="344"/>
      <c r="AX351" s="344"/>
      <c r="AY351" s="344"/>
      <c r="AZ351" s="344"/>
      <c r="BA351" s="344"/>
      <c r="BB351" s="344"/>
      <c r="BC351" s="344"/>
      <c r="BD351" s="344"/>
      <c r="BE351" s="344"/>
      <c r="BF351" s="344"/>
      <c r="BG351" s="344"/>
      <c r="BH351" s="344"/>
      <c r="BI351" s="344"/>
      <c r="BJ351" s="344"/>
      <c r="BK351" s="344"/>
      <c r="BL351" s="344"/>
      <c r="BM351" s="344"/>
      <c r="BN351" s="344"/>
    </row>
    <row r="352" spans="1:66">
      <c r="A352" s="48" t="s">
        <v>763</v>
      </c>
      <c r="B352" s="446" t="s">
        <v>499</v>
      </c>
      <c r="C352" s="191">
        <f t="shared" si="35"/>
        <v>270401</v>
      </c>
      <c r="D352" s="49">
        <f t="shared" si="36"/>
        <v>270401</v>
      </c>
      <c r="E352" s="49">
        <v>270401</v>
      </c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87"/>
      <c r="W352" s="49"/>
      <c r="X352" s="49"/>
      <c r="Y352" s="49"/>
      <c r="Z352" s="49"/>
      <c r="AA352" s="49"/>
      <c r="AB352" s="49"/>
      <c r="AC352" s="86"/>
      <c r="AD352" s="49"/>
      <c r="AE352" s="49"/>
      <c r="AF352" s="186"/>
      <c r="AJ352" s="3" t="s">
        <v>776</v>
      </c>
      <c r="AK352" s="3" t="s">
        <v>941</v>
      </c>
      <c r="AL352" s="344">
        <v>599315</v>
      </c>
      <c r="AM352" s="344">
        <v>599315</v>
      </c>
      <c r="AN352" s="344">
        <v>599315</v>
      </c>
      <c r="AO352" s="344"/>
      <c r="AP352" s="344"/>
      <c r="AQ352" s="344"/>
      <c r="AR352" s="344"/>
      <c r="AS352" s="344"/>
      <c r="AT352" s="344"/>
      <c r="AU352" s="344"/>
      <c r="AV352" s="344"/>
      <c r="AW352" s="344"/>
      <c r="AX352" s="344"/>
      <c r="AY352" s="344"/>
      <c r="AZ352" s="344"/>
      <c r="BA352" s="344"/>
      <c r="BB352" s="344"/>
      <c r="BC352" s="344"/>
      <c r="BD352" s="344"/>
      <c r="BE352" s="344"/>
      <c r="BF352" s="344"/>
      <c r="BG352" s="344"/>
      <c r="BH352" s="344"/>
      <c r="BI352" s="344"/>
      <c r="BJ352" s="344"/>
      <c r="BK352" s="344"/>
      <c r="BL352" s="344"/>
      <c r="BM352" s="344"/>
      <c r="BN352" s="344"/>
    </row>
    <row r="353" spans="1:65">
      <c r="A353" s="48" t="s">
        <v>764</v>
      </c>
      <c r="B353" s="448" t="s">
        <v>941</v>
      </c>
      <c r="C353" s="191">
        <f t="shared" si="35"/>
        <v>599315</v>
      </c>
      <c r="D353" s="49">
        <f t="shared" si="36"/>
        <v>599315</v>
      </c>
      <c r="E353" s="62">
        <v>599315</v>
      </c>
      <c r="F353" s="62"/>
      <c r="G353" s="62"/>
      <c r="H353" s="62"/>
      <c r="I353" s="62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87"/>
      <c r="W353" s="49"/>
      <c r="X353" s="49"/>
      <c r="Y353" s="49"/>
      <c r="Z353" s="49"/>
      <c r="AA353" s="49"/>
      <c r="AB353" s="49"/>
      <c r="AC353" s="86"/>
      <c r="AD353" s="49"/>
      <c r="AE353" s="49"/>
      <c r="AF353" s="186"/>
      <c r="AJ353" s="3" t="s">
        <v>85</v>
      </c>
      <c r="AL353" s="344">
        <v>263775553</v>
      </c>
      <c r="AM353" s="344">
        <v>160494449</v>
      </c>
      <c r="AN353" s="344">
        <v>43384150</v>
      </c>
      <c r="AO353" s="344">
        <v>20146431</v>
      </c>
      <c r="AP353" s="344">
        <v>13075835</v>
      </c>
      <c r="AQ353" s="344">
        <v>79582040</v>
      </c>
      <c r="AR353" s="344">
        <v>3805993</v>
      </c>
      <c r="AS353" s="344">
        <v>500000</v>
      </c>
      <c r="AT353" s="344">
        <v>4</v>
      </c>
      <c r="AU353" s="344">
        <v>7985495</v>
      </c>
      <c r="AV353" s="344">
        <v>52629.139999999992</v>
      </c>
      <c r="AW353" s="344">
        <v>67287344</v>
      </c>
      <c r="AX353" s="344">
        <v>70</v>
      </c>
      <c r="AY353" s="344">
        <v>336789</v>
      </c>
      <c r="AZ353" s="344">
        <v>24791.8</v>
      </c>
      <c r="BA353" s="344">
        <v>26376428</v>
      </c>
      <c r="BB353" s="344">
        <v>96</v>
      </c>
      <c r="BC353" s="344">
        <v>443262</v>
      </c>
      <c r="BD353" s="344">
        <v>3</v>
      </c>
      <c r="BE353" s="344">
        <v>205574</v>
      </c>
      <c r="BF353" s="344">
        <v>0</v>
      </c>
      <c r="BG353" s="344">
        <v>0</v>
      </c>
      <c r="BH353" s="344">
        <v>0</v>
      </c>
      <c r="BI353" s="344">
        <v>0</v>
      </c>
      <c r="BJ353" s="344">
        <v>0</v>
      </c>
      <c r="BK353" s="344">
        <v>0</v>
      </c>
      <c r="BL353" s="344">
        <v>646212</v>
      </c>
      <c r="BM353" s="344">
        <v>646212</v>
      </c>
    </row>
    <row r="354" spans="1:65">
      <c r="A354" s="761" t="s">
        <v>85</v>
      </c>
      <c r="B354" s="761"/>
      <c r="C354" s="50">
        <f t="shared" ref="C354:AD354" si="37">SUM(C195:C353)</f>
        <v>278880440</v>
      </c>
      <c r="D354" s="50">
        <f t="shared" si="37"/>
        <v>175676156</v>
      </c>
      <c r="E354" s="50">
        <f t="shared" si="37"/>
        <v>45080560</v>
      </c>
      <c r="F354" s="50">
        <f t="shared" si="37"/>
        <v>18806073</v>
      </c>
      <c r="G354" s="50">
        <f t="shared" si="37"/>
        <v>13615360</v>
      </c>
      <c r="H354" s="50">
        <f t="shared" si="37"/>
        <v>93765265</v>
      </c>
      <c r="I354" s="50">
        <f t="shared" si="37"/>
        <v>3908898</v>
      </c>
      <c r="J354" s="50">
        <f t="shared" si="37"/>
        <v>500000</v>
      </c>
      <c r="K354" s="50">
        <f t="shared" si="37"/>
        <v>4</v>
      </c>
      <c r="L354" s="50">
        <f t="shared" si="37"/>
        <v>7985495</v>
      </c>
      <c r="M354" s="50">
        <f t="shared" si="37"/>
        <v>52966.439999999995</v>
      </c>
      <c r="N354" s="50">
        <f t="shared" si="37"/>
        <v>67725288</v>
      </c>
      <c r="O354" s="50">
        <f t="shared" si="37"/>
        <v>70</v>
      </c>
      <c r="P354" s="50">
        <f t="shared" si="37"/>
        <v>391180</v>
      </c>
      <c r="Q354" s="50">
        <f t="shared" si="37"/>
        <v>24791.8</v>
      </c>
      <c r="R354" s="50">
        <f t="shared" si="37"/>
        <v>26394102</v>
      </c>
      <c r="S354" s="50">
        <f t="shared" si="37"/>
        <v>96</v>
      </c>
      <c r="T354" s="50">
        <f t="shared" si="37"/>
        <v>428371</v>
      </c>
      <c r="U354" s="50">
        <f t="shared" si="37"/>
        <v>1</v>
      </c>
      <c r="V354" s="50">
        <f t="shared" si="37"/>
        <v>201267</v>
      </c>
      <c r="W354" s="50">
        <f t="shared" si="37"/>
        <v>0</v>
      </c>
      <c r="X354" s="50">
        <f t="shared" si="37"/>
        <v>0</v>
      </c>
      <c r="Y354" s="50">
        <f t="shared" si="37"/>
        <v>0</v>
      </c>
      <c r="Z354" s="50">
        <f t="shared" si="37"/>
        <v>0</v>
      </c>
      <c r="AA354" s="50">
        <f t="shared" si="37"/>
        <v>0</v>
      </c>
      <c r="AB354" s="50">
        <f t="shared" si="37"/>
        <v>0</v>
      </c>
      <c r="AC354" s="50">
        <f t="shared" si="37"/>
        <v>78581</v>
      </c>
      <c r="AD354" s="50">
        <f t="shared" si="37"/>
        <v>78581</v>
      </c>
      <c r="AE354" s="50"/>
      <c r="AF354" s="186"/>
    </row>
    <row r="355" spans="1:65" s="234" customFormat="1">
      <c r="A355" s="235" t="s">
        <v>42</v>
      </c>
      <c r="B355" s="245"/>
      <c r="C355" s="237"/>
      <c r="D355" s="237"/>
      <c r="E355" s="237"/>
      <c r="F355" s="237"/>
      <c r="G355" s="237"/>
      <c r="H355" s="237"/>
      <c r="I355" s="237"/>
      <c r="J355" s="237"/>
      <c r="K355" s="245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  <c r="W355" s="237"/>
      <c r="X355" s="237"/>
      <c r="Y355" s="237"/>
      <c r="Z355" s="237"/>
      <c r="AA355" s="237"/>
      <c r="AB355" s="237"/>
      <c r="AC355" s="201"/>
      <c r="AD355" s="237"/>
      <c r="AE355" s="238"/>
      <c r="AF355" s="233"/>
    </row>
    <row r="356" spans="1:65" s="232" customFormat="1">
      <c r="A356" s="48" t="s">
        <v>765</v>
      </c>
      <c r="B356" s="206" t="s">
        <v>376</v>
      </c>
      <c r="C356" s="193">
        <f t="shared" ref="C356:C357" si="38">D356+L356+N356+P356+R356+T356+V356+AC356</f>
        <v>564444</v>
      </c>
      <c r="D356" s="207">
        <f t="shared" ref="D356:D369" si="39">SUM(E356:J356)</f>
        <v>502844</v>
      </c>
      <c r="E356" s="207">
        <v>24069</v>
      </c>
      <c r="F356" s="207"/>
      <c r="G356" s="324">
        <v>100329</v>
      </c>
      <c r="H356" s="207">
        <v>275500</v>
      </c>
      <c r="I356" s="324">
        <v>102946</v>
      </c>
      <c r="J356" s="207"/>
      <c r="K356" s="253"/>
      <c r="L356" s="207"/>
      <c r="M356" s="207"/>
      <c r="N356" s="207"/>
      <c r="O356" s="207"/>
      <c r="P356" s="207"/>
      <c r="Q356" s="207"/>
      <c r="R356" s="207"/>
      <c r="S356" s="207">
        <v>39</v>
      </c>
      <c r="T356" s="207">
        <v>61600</v>
      </c>
      <c r="U356" s="207"/>
      <c r="V356" s="207"/>
      <c r="W356" s="207"/>
      <c r="X356" s="207"/>
      <c r="Y356" s="207"/>
      <c r="Z356" s="207"/>
      <c r="AA356" s="207"/>
      <c r="AB356" s="207"/>
      <c r="AC356" s="208"/>
      <c r="AD356" s="207"/>
      <c r="AE356" s="207"/>
      <c r="AF356" s="231"/>
    </row>
    <row r="357" spans="1:65" s="232" customFormat="1">
      <c r="A357" s="48" t="s">
        <v>766</v>
      </c>
      <c r="B357" s="214" t="s">
        <v>377</v>
      </c>
      <c r="C357" s="193">
        <f t="shared" si="38"/>
        <v>712655</v>
      </c>
      <c r="D357" s="215">
        <f t="shared" si="39"/>
        <v>480162</v>
      </c>
      <c r="E357" s="215">
        <v>25350</v>
      </c>
      <c r="F357" s="215"/>
      <c r="G357" s="215">
        <v>151932</v>
      </c>
      <c r="H357" s="215">
        <v>232145</v>
      </c>
      <c r="I357" s="215">
        <v>70735</v>
      </c>
      <c r="J357" s="215"/>
      <c r="K357" s="254"/>
      <c r="L357" s="215"/>
      <c r="M357" s="215"/>
      <c r="N357" s="215"/>
      <c r="O357" s="215"/>
      <c r="P357" s="215"/>
      <c r="Q357" s="215">
        <v>230.1</v>
      </c>
      <c r="R357" s="215">
        <v>232493</v>
      </c>
      <c r="S357" s="215"/>
      <c r="T357" s="215"/>
      <c r="U357" s="215"/>
      <c r="V357" s="215"/>
      <c r="W357" s="215"/>
      <c r="X357" s="215"/>
      <c r="Y357" s="215"/>
      <c r="Z357" s="215"/>
      <c r="AA357" s="215"/>
      <c r="AB357" s="215"/>
      <c r="AC357" s="217"/>
      <c r="AD357" s="215"/>
      <c r="AE357" s="215"/>
      <c r="AF357" s="231"/>
    </row>
    <row r="358" spans="1:65" s="234" customFormat="1">
      <c r="A358" s="771" t="s">
        <v>71</v>
      </c>
      <c r="B358" s="771"/>
      <c r="C358" s="218">
        <f>SUM(C356:C357)</f>
        <v>1277099</v>
      </c>
      <c r="D358" s="218">
        <f t="shared" ref="D358:T358" si="40">SUM(D356:D357)</f>
        <v>983006</v>
      </c>
      <c r="E358" s="218">
        <f t="shared" si="40"/>
        <v>49419</v>
      </c>
      <c r="F358" s="218"/>
      <c r="G358" s="218">
        <f t="shared" si="40"/>
        <v>252261</v>
      </c>
      <c r="H358" s="218">
        <f t="shared" si="40"/>
        <v>507645</v>
      </c>
      <c r="I358" s="218">
        <f t="shared" si="40"/>
        <v>173681</v>
      </c>
      <c r="J358" s="218"/>
      <c r="K358" s="218"/>
      <c r="L358" s="218"/>
      <c r="M358" s="218"/>
      <c r="N358" s="218"/>
      <c r="O358" s="218"/>
      <c r="P358" s="218"/>
      <c r="Q358" s="218">
        <f t="shared" si="40"/>
        <v>230.1</v>
      </c>
      <c r="R358" s="218">
        <f t="shared" si="40"/>
        <v>232493</v>
      </c>
      <c r="S358" s="218">
        <f t="shared" si="40"/>
        <v>39</v>
      </c>
      <c r="T358" s="218">
        <f t="shared" si="40"/>
        <v>61600</v>
      </c>
      <c r="U358" s="218"/>
      <c r="V358" s="218"/>
      <c r="W358" s="218"/>
      <c r="X358" s="218"/>
      <c r="Y358" s="218"/>
      <c r="Z358" s="218"/>
      <c r="AA358" s="218"/>
      <c r="AB358" s="218"/>
      <c r="AC358" s="219"/>
      <c r="AD358" s="218"/>
      <c r="AE358" s="218"/>
      <c r="AF358" s="233"/>
    </row>
    <row r="359" spans="1:65" s="234" customFormat="1">
      <c r="A359" s="763" t="s">
        <v>44</v>
      </c>
      <c r="B359" s="764"/>
      <c r="C359" s="237"/>
      <c r="D359" s="237"/>
      <c r="E359" s="237"/>
      <c r="F359" s="237"/>
      <c r="G359" s="237"/>
      <c r="H359" s="237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  <c r="W359" s="237"/>
      <c r="X359" s="237"/>
      <c r="Y359" s="237"/>
      <c r="Z359" s="237"/>
      <c r="AA359" s="237"/>
      <c r="AB359" s="237"/>
      <c r="AC359" s="201"/>
      <c r="AD359" s="237"/>
      <c r="AE359" s="238"/>
      <c r="AF359" s="233"/>
    </row>
    <row r="360" spans="1:65" s="232" customFormat="1">
      <c r="A360" s="48" t="s">
        <v>767</v>
      </c>
      <c r="B360" s="255" t="s">
        <v>378</v>
      </c>
      <c r="C360" s="193">
        <f t="shared" ref="C360:C369" si="41">D360+L360+N360+P360+R360+T360+V360+AC360</f>
        <v>1396670</v>
      </c>
      <c r="D360" s="207">
        <f t="shared" si="39"/>
        <v>361795</v>
      </c>
      <c r="E360" s="207">
        <v>21627</v>
      </c>
      <c r="F360" s="207">
        <v>58948</v>
      </c>
      <c r="G360" s="218">
        <v>41790</v>
      </c>
      <c r="H360" s="316">
        <v>189813</v>
      </c>
      <c r="I360" s="207">
        <v>49617</v>
      </c>
      <c r="J360" s="207"/>
      <c r="K360" s="207"/>
      <c r="L360" s="207"/>
      <c r="M360" s="207">
        <v>353.3</v>
      </c>
      <c r="N360" s="207">
        <v>618616</v>
      </c>
      <c r="O360" s="207"/>
      <c r="P360" s="207"/>
      <c r="Q360" s="207">
        <v>361.1</v>
      </c>
      <c r="R360" s="207">
        <v>375544</v>
      </c>
      <c r="S360" s="207">
        <v>47.9</v>
      </c>
      <c r="T360" s="207">
        <v>40715</v>
      </c>
      <c r="U360" s="207"/>
      <c r="V360" s="207"/>
      <c r="W360" s="207"/>
      <c r="X360" s="207"/>
      <c r="Y360" s="207"/>
      <c r="Z360" s="207"/>
      <c r="AA360" s="207"/>
      <c r="AB360" s="207"/>
      <c r="AC360" s="208"/>
      <c r="AD360" s="207"/>
      <c r="AE360" s="207"/>
      <c r="AF360" s="231"/>
    </row>
    <row r="361" spans="1:65" s="232" customFormat="1">
      <c r="A361" s="48" t="s">
        <v>768</v>
      </c>
      <c r="B361" s="256" t="s">
        <v>379</v>
      </c>
      <c r="C361" s="193">
        <f t="shared" si="41"/>
        <v>616066</v>
      </c>
      <c r="D361" s="193">
        <f t="shared" si="39"/>
        <v>312178</v>
      </c>
      <c r="E361" s="193">
        <v>21627</v>
      </c>
      <c r="F361" s="193">
        <v>58948</v>
      </c>
      <c r="G361" s="218">
        <v>41790</v>
      </c>
      <c r="H361" s="218">
        <v>189813</v>
      </c>
      <c r="I361" s="193"/>
      <c r="J361" s="193"/>
      <c r="K361" s="193"/>
      <c r="L361" s="193"/>
      <c r="M361" s="193"/>
      <c r="N361" s="193"/>
      <c r="O361" s="193"/>
      <c r="P361" s="193"/>
      <c r="Q361" s="193">
        <v>244.43</v>
      </c>
      <c r="R361" s="193">
        <v>261957</v>
      </c>
      <c r="S361" s="193">
        <v>47.9</v>
      </c>
      <c r="T361" s="193">
        <v>41931</v>
      </c>
      <c r="U361" s="193"/>
      <c r="V361" s="193"/>
      <c r="W361" s="193"/>
      <c r="X361" s="193"/>
      <c r="Y361" s="193"/>
      <c r="Z361" s="193"/>
      <c r="AA361" s="193"/>
      <c r="AB361" s="193"/>
      <c r="AC361" s="212"/>
      <c r="AD361" s="193"/>
      <c r="AE361" s="193"/>
      <c r="AF361" s="231"/>
    </row>
    <row r="362" spans="1:65" s="232" customFormat="1">
      <c r="A362" s="48" t="s">
        <v>769</v>
      </c>
      <c r="B362" s="230" t="s">
        <v>381</v>
      </c>
      <c r="C362" s="193">
        <f t="shared" si="41"/>
        <v>2194872</v>
      </c>
      <c r="D362" s="193">
        <f t="shared" si="39"/>
        <v>719172</v>
      </c>
      <c r="E362" s="193">
        <v>84855</v>
      </c>
      <c r="F362" s="324">
        <v>66071</v>
      </c>
      <c r="G362" s="324">
        <v>53775</v>
      </c>
      <c r="H362" s="324">
        <v>475706</v>
      </c>
      <c r="I362" s="324">
        <v>38765</v>
      </c>
      <c r="J362" s="193"/>
      <c r="K362" s="193"/>
      <c r="L362" s="193"/>
      <c r="M362" s="193">
        <v>501.3</v>
      </c>
      <c r="N362" s="193">
        <v>801317</v>
      </c>
      <c r="O362" s="193">
        <v>112.3</v>
      </c>
      <c r="P362" s="193">
        <v>57273</v>
      </c>
      <c r="Q362" s="193">
        <v>536</v>
      </c>
      <c r="R362" s="193">
        <v>557440</v>
      </c>
      <c r="S362" s="193">
        <v>70.2</v>
      </c>
      <c r="T362" s="193">
        <v>59670</v>
      </c>
      <c r="U362" s="193"/>
      <c r="V362" s="193"/>
      <c r="W362" s="193"/>
      <c r="X362" s="193"/>
      <c r="Y362" s="193"/>
      <c r="Z362" s="193"/>
      <c r="AA362" s="193"/>
      <c r="AB362" s="193"/>
      <c r="AC362" s="212"/>
      <c r="AD362" s="193"/>
      <c r="AE362" s="193"/>
      <c r="AF362" s="231"/>
    </row>
    <row r="363" spans="1:65" s="232" customFormat="1">
      <c r="A363" s="48" t="s">
        <v>770</v>
      </c>
      <c r="B363" s="256" t="s">
        <v>382</v>
      </c>
      <c r="C363" s="193">
        <f t="shared" si="41"/>
        <v>580097</v>
      </c>
      <c r="D363" s="193">
        <f t="shared" si="39"/>
        <v>232344</v>
      </c>
      <c r="E363" s="193">
        <v>21654</v>
      </c>
      <c r="F363" s="193">
        <v>42294</v>
      </c>
      <c r="G363" s="193">
        <v>34181</v>
      </c>
      <c r="H363" s="193">
        <v>134215</v>
      </c>
      <c r="I363" s="193"/>
      <c r="J363" s="193"/>
      <c r="K363" s="193"/>
      <c r="L363" s="193"/>
      <c r="M363" s="193"/>
      <c r="N363" s="193"/>
      <c r="O363" s="193"/>
      <c r="P363" s="193"/>
      <c r="Q363" s="193">
        <v>285.5</v>
      </c>
      <c r="R363" s="193">
        <v>305886</v>
      </c>
      <c r="S363" s="193">
        <v>40.299999999999997</v>
      </c>
      <c r="T363" s="193">
        <v>41867</v>
      </c>
      <c r="U363" s="193"/>
      <c r="V363" s="193"/>
      <c r="W363" s="193"/>
      <c r="X363" s="193"/>
      <c r="Y363" s="193"/>
      <c r="Z363" s="193"/>
      <c r="AA363" s="193"/>
      <c r="AB363" s="193"/>
      <c r="AC363" s="212"/>
      <c r="AD363" s="193"/>
      <c r="AE363" s="193"/>
      <c r="AF363" s="231"/>
    </row>
    <row r="364" spans="1:65" s="232" customFormat="1">
      <c r="A364" s="48" t="s">
        <v>771</v>
      </c>
      <c r="B364" s="230" t="s">
        <v>973</v>
      </c>
      <c r="C364" s="193">
        <f t="shared" si="41"/>
        <v>1426591</v>
      </c>
      <c r="D364" s="193"/>
      <c r="E364" s="193"/>
      <c r="F364" s="193"/>
      <c r="G364" s="193"/>
      <c r="H364" s="193"/>
      <c r="I364" s="193"/>
      <c r="J364" s="193"/>
      <c r="K364" s="193"/>
      <c r="L364" s="193"/>
      <c r="M364" s="193">
        <v>834</v>
      </c>
      <c r="N364" s="193">
        <v>1332750</v>
      </c>
      <c r="O364" s="193"/>
      <c r="P364" s="193"/>
      <c r="Q364" s="193"/>
      <c r="R364" s="193"/>
      <c r="S364" s="193">
        <v>107.36</v>
      </c>
      <c r="T364" s="193">
        <v>93841</v>
      </c>
      <c r="U364" s="193"/>
      <c r="V364" s="193"/>
      <c r="W364" s="193"/>
      <c r="X364" s="193"/>
      <c r="Y364" s="193"/>
      <c r="Z364" s="193"/>
      <c r="AA364" s="193"/>
      <c r="AB364" s="193"/>
      <c r="AC364" s="212"/>
      <c r="AD364" s="193"/>
      <c r="AE364" s="193"/>
      <c r="AF364" s="231"/>
    </row>
    <row r="365" spans="1:65" s="232" customFormat="1">
      <c r="A365" s="48" t="s">
        <v>772</v>
      </c>
      <c r="B365" s="230" t="s">
        <v>974</v>
      </c>
      <c r="C365" s="193">
        <f t="shared" si="41"/>
        <v>1198273</v>
      </c>
      <c r="D365" s="193">
        <f t="shared" si="39"/>
        <v>1198273</v>
      </c>
      <c r="E365" s="193"/>
      <c r="F365" s="193">
        <v>220851</v>
      </c>
      <c r="G365" s="193">
        <v>211719</v>
      </c>
      <c r="H365" s="193">
        <v>765703</v>
      </c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212"/>
      <c r="AD365" s="193"/>
      <c r="AE365" s="193"/>
      <c r="AF365" s="231"/>
    </row>
    <row r="366" spans="1:65" s="232" customFormat="1">
      <c r="A366" s="48" t="s">
        <v>1040</v>
      </c>
      <c r="B366" s="230" t="s">
        <v>383</v>
      </c>
      <c r="C366" s="193">
        <f t="shared" si="41"/>
        <v>915577</v>
      </c>
      <c r="D366" s="193">
        <f t="shared" si="39"/>
        <v>915577</v>
      </c>
      <c r="E366" s="193">
        <v>38723</v>
      </c>
      <c r="F366" s="193"/>
      <c r="G366" s="193">
        <v>111151</v>
      </c>
      <c r="H366" s="193">
        <v>765703</v>
      </c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212"/>
      <c r="AD366" s="193"/>
      <c r="AE366" s="193"/>
      <c r="AF366" s="231"/>
    </row>
    <row r="367" spans="1:65" s="232" customFormat="1">
      <c r="A367" s="48" t="s">
        <v>773</v>
      </c>
      <c r="B367" s="230" t="s">
        <v>384</v>
      </c>
      <c r="C367" s="193">
        <f t="shared" si="41"/>
        <v>1013141</v>
      </c>
      <c r="D367" s="193">
        <f t="shared" si="39"/>
        <v>1013141</v>
      </c>
      <c r="E367" s="193">
        <v>38723</v>
      </c>
      <c r="F367" s="193"/>
      <c r="G367" s="193">
        <v>113116</v>
      </c>
      <c r="H367" s="193">
        <v>861302</v>
      </c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212"/>
      <c r="AD367" s="193"/>
      <c r="AE367" s="193"/>
      <c r="AF367" s="231"/>
    </row>
    <row r="368" spans="1:65" s="232" customFormat="1">
      <c r="A368" s="48" t="s">
        <v>774</v>
      </c>
      <c r="B368" s="230" t="s">
        <v>385</v>
      </c>
      <c r="C368" s="193">
        <f t="shared" si="41"/>
        <v>252707</v>
      </c>
      <c r="D368" s="193">
        <f t="shared" si="39"/>
        <v>252707</v>
      </c>
      <c r="E368" s="193">
        <v>51868</v>
      </c>
      <c r="F368" s="193"/>
      <c r="G368" s="193">
        <v>200839</v>
      </c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212"/>
      <c r="AD368" s="193"/>
      <c r="AE368" s="193"/>
      <c r="AF368" s="231"/>
    </row>
    <row r="369" spans="1:32" s="232" customFormat="1">
      <c r="A369" s="48" t="s">
        <v>775</v>
      </c>
      <c r="B369" s="250" t="s">
        <v>386</v>
      </c>
      <c r="C369" s="193">
        <f t="shared" si="41"/>
        <v>575973</v>
      </c>
      <c r="D369" s="215">
        <f t="shared" si="39"/>
        <v>123469</v>
      </c>
      <c r="E369" s="215"/>
      <c r="F369" s="215"/>
      <c r="G369" s="215">
        <v>12690</v>
      </c>
      <c r="H369" s="215">
        <v>110779</v>
      </c>
      <c r="I369" s="215"/>
      <c r="J369" s="215"/>
      <c r="K369" s="215"/>
      <c r="L369" s="215"/>
      <c r="M369" s="215">
        <v>256</v>
      </c>
      <c r="N369" s="215">
        <v>409202</v>
      </c>
      <c r="O369" s="215"/>
      <c r="P369" s="215"/>
      <c r="Q369" s="215"/>
      <c r="R369" s="215"/>
      <c r="S369" s="215">
        <v>49.68</v>
      </c>
      <c r="T369" s="215">
        <v>43302</v>
      </c>
      <c r="U369" s="215"/>
      <c r="V369" s="215"/>
      <c r="W369" s="215"/>
      <c r="X369" s="215"/>
      <c r="Y369" s="215"/>
      <c r="Z369" s="215"/>
      <c r="AA369" s="215"/>
      <c r="AB369" s="215"/>
      <c r="AC369" s="217"/>
      <c r="AD369" s="215"/>
      <c r="AE369" s="215"/>
      <c r="AF369" s="231"/>
    </row>
    <row r="370" spans="1:32" s="234" customFormat="1">
      <c r="A370" s="765" t="s">
        <v>86</v>
      </c>
      <c r="B370" s="765"/>
      <c r="C370" s="218">
        <f>SUM(C360:C369)</f>
        <v>10169967</v>
      </c>
      <c r="D370" s="218">
        <f t="shared" ref="D370:T370" si="42">SUM(D360:D369)</f>
        <v>5128656</v>
      </c>
      <c r="E370" s="218">
        <f t="shared" si="42"/>
        <v>279077</v>
      </c>
      <c r="F370" s="218">
        <f t="shared" si="42"/>
        <v>447112</v>
      </c>
      <c r="G370" s="218">
        <f t="shared" si="42"/>
        <v>821051</v>
      </c>
      <c r="H370" s="218">
        <f t="shared" si="42"/>
        <v>3493034</v>
      </c>
      <c r="I370" s="218">
        <f t="shared" si="42"/>
        <v>88382</v>
      </c>
      <c r="J370" s="218"/>
      <c r="K370" s="218"/>
      <c r="L370" s="218"/>
      <c r="M370" s="218">
        <f t="shared" si="42"/>
        <v>1944.6</v>
      </c>
      <c r="N370" s="218">
        <f t="shared" si="42"/>
        <v>3161885</v>
      </c>
      <c r="O370" s="218">
        <f t="shared" si="42"/>
        <v>112.3</v>
      </c>
      <c r="P370" s="218">
        <f t="shared" si="42"/>
        <v>57273</v>
      </c>
      <c r="Q370" s="218">
        <f t="shared" si="42"/>
        <v>1427.03</v>
      </c>
      <c r="R370" s="218">
        <f t="shared" si="42"/>
        <v>1500827</v>
      </c>
      <c r="S370" s="218">
        <f t="shared" si="42"/>
        <v>363.34000000000003</v>
      </c>
      <c r="T370" s="218">
        <f t="shared" si="42"/>
        <v>321326</v>
      </c>
      <c r="U370" s="218"/>
      <c r="V370" s="218"/>
      <c r="W370" s="218"/>
      <c r="X370" s="218"/>
      <c r="Y370" s="218"/>
      <c r="Z370" s="218"/>
      <c r="AA370" s="218"/>
      <c r="AB370" s="218"/>
      <c r="AC370" s="218">
        <f t="shared" ref="AC370:AD370" si="43">SUM(AC360:AC369)</f>
        <v>0</v>
      </c>
      <c r="AD370" s="218">
        <f t="shared" si="43"/>
        <v>0</v>
      </c>
      <c r="AE370" s="218"/>
      <c r="AF370" s="233"/>
    </row>
    <row r="371" spans="1:32" s="73" customFormat="1">
      <c r="A371" s="176" t="s">
        <v>45</v>
      </c>
      <c r="B371" s="502"/>
      <c r="C371" s="170"/>
      <c r="D371" s="170"/>
      <c r="E371" s="170"/>
      <c r="F371" s="170"/>
      <c r="G371" s="170"/>
      <c r="H371" s="170"/>
      <c r="I371" s="170"/>
      <c r="J371" s="170"/>
      <c r="K371" s="178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65"/>
      <c r="AD371" s="170"/>
      <c r="AE371" s="171"/>
      <c r="AF371" s="187"/>
    </row>
    <row r="372" spans="1:32">
      <c r="A372" s="48" t="s">
        <v>776</v>
      </c>
      <c r="B372" s="145" t="s">
        <v>387</v>
      </c>
      <c r="C372" s="49">
        <f t="shared" ref="C372" si="44">D372+L372+N372+P372+R372+T372+V372+AC372</f>
        <v>1075564</v>
      </c>
      <c r="D372" s="146">
        <f t="shared" ref="D372:D423" si="45">SUM(E372:J372)</f>
        <v>157530</v>
      </c>
      <c r="E372" s="146">
        <v>15120</v>
      </c>
      <c r="F372" s="146"/>
      <c r="G372" s="146">
        <v>142410</v>
      </c>
      <c r="H372" s="146"/>
      <c r="I372" s="146"/>
      <c r="J372" s="146"/>
      <c r="K372" s="146"/>
      <c r="L372" s="146"/>
      <c r="M372" s="146">
        <v>356</v>
      </c>
      <c r="N372" s="146">
        <v>560021</v>
      </c>
      <c r="O372" s="146"/>
      <c r="P372" s="146"/>
      <c r="Q372" s="146">
        <v>274</v>
      </c>
      <c r="R372" s="146">
        <v>291959</v>
      </c>
      <c r="S372" s="146">
        <v>67.5</v>
      </c>
      <c r="T372" s="146">
        <v>66054</v>
      </c>
      <c r="U372" s="146"/>
      <c r="V372" s="147"/>
      <c r="W372" s="146"/>
      <c r="X372" s="146"/>
      <c r="Y372" s="146"/>
      <c r="Z372" s="146"/>
      <c r="AA372" s="146"/>
      <c r="AB372" s="146"/>
      <c r="AC372" s="148"/>
      <c r="AD372" s="146"/>
      <c r="AE372" s="146"/>
      <c r="AF372" s="186"/>
    </row>
    <row r="373" spans="1:32" s="73" customFormat="1">
      <c r="A373" s="761" t="s">
        <v>87</v>
      </c>
      <c r="B373" s="761"/>
      <c r="C373" s="50">
        <f>SUM(C372)</f>
        <v>1075564</v>
      </c>
      <c r="D373" s="50">
        <f t="shared" ref="D373:T373" si="46">SUM(D372)</f>
        <v>157530</v>
      </c>
      <c r="E373" s="50">
        <f t="shared" si="46"/>
        <v>15120</v>
      </c>
      <c r="F373" s="50"/>
      <c r="G373" s="50">
        <f t="shared" si="46"/>
        <v>142410</v>
      </c>
      <c r="H373" s="50"/>
      <c r="I373" s="50"/>
      <c r="J373" s="50"/>
      <c r="K373" s="50"/>
      <c r="L373" s="50"/>
      <c r="M373" s="50">
        <f t="shared" si="46"/>
        <v>356</v>
      </c>
      <c r="N373" s="50">
        <f t="shared" si="46"/>
        <v>560021</v>
      </c>
      <c r="O373" s="50"/>
      <c r="P373" s="50"/>
      <c r="Q373" s="50">
        <f t="shared" si="46"/>
        <v>274</v>
      </c>
      <c r="R373" s="50">
        <f t="shared" si="46"/>
        <v>291959</v>
      </c>
      <c r="S373" s="50">
        <f t="shared" si="46"/>
        <v>67.5</v>
      </c>
      <c r="T373" s="50">
        <f t="shared" si="46"/>
        <v>66054</v>
      </c>
      <c r="U373" s="50"/>
      <c r="V373" s="50"/>
      <c r="W373" s="50"/>
      <c r="X373" s="50"/>
      <c r="Y373" s="50"/>
      <c r="Z373" s="50"/>
      <c r="AA373" s="50"/>
      <c r="AB373" s="50"/>
      <c r="AC373" s="93"/>
      <c r="AD373" s="50"/>
      <c r="AE373" s="50"/>
      <c r="AF373" s="187"/>
    </row>
    <row r="374" spans="1:32" s="73" customFormat="1">
      <c r="A374" s="766" t="s">
        <v>46</v>
      </c>
      <c r="B374" s="767"/>
      <c r="C374" s="170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65"/>
      <c r="AD374" s="170"/>
      <c r="AE374" s="171"/>
      <c r="AF374" s="187"/>
    </row>
    <row r="375" spans="1:32">
      <c r="A375" s="48" t="s">
        <v>1041</v>
      </c>
      <c r="B375" s="145" t="s">
        <v>388</v>
      </c>
      <c r="C375" s="49">
        <f t="shared" ref="C375" si="47">D375+L375+N375+P375+R375+T375+V375+AC375</f>
        <v>626139</v>
      </c>
      <c r="D375" s="146"/>
      <c r="E375" s="146"/>
      <c r="F375" s="146"/>
      <c r="G375" s="146"/>
      <c r="H375" s="146"/>
      <c r="I375" s="146"/>
      <c r="J375" s="146"/>
      <c r="K375" s="146"/>
      <c r="L375" s="146"/>
      <c r="M375" s="146">
        <v>508</v>
      </c>
      <c r="N375" s="319">
        <v>626139</v>
      </c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8"/>
      <c r="AD375" s="146"/>
      <c r="AE375" s="146"/>
      <c r="AF375" s="186"/>
    </row>
    <row r="376" spans="1:32" s="73" customFormat="1">
      <c r="A376" s="761" t="s">
        <v>88</v>
      </c>
      <c r="B376" s="761"/>
      <c r="C376" s="50">
        <f>SUM(C375)</f>
        <v>626139</v>
      </c>
      <c r="D376" s="50"/>
      <c r="E376" s="50"/>
      <c r="F376" s="50"/>
      <c r="G376" s="50"/>
      <c r="H376" s="50"/>
      <c r="I376" s="50"/>
      <c r="J376" s="50"/>
      <c r="K376" s="50"/>
      <c r="L376" s="50"/>
      <c r="M376" s="50">
        <f t="shared" ref="M376:N376" si="48">SUM(M375)</f>
        <v>508</v>
      </c>
      <c r="N376" s="50">
        <f t="shared" si="48"/>
        <v>626139</v>
      </c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93"/>
      <c r="AD376" s="50"/>
      <c r="AE376" s="50"/>
      <c r="AF376" s="187"/>
    </row>
    <row r="377" spans="1:32" s="73" customFormat="1">
      <c r="A377" s="766" t="s">
        <v>47</v>
      </c>
      <c r="B377" s="767"/>
      <c r="C377" s="170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  <c r="AA377" s="170"/>
      <c r="AB377" s="170"/>
      <c r="AC377" s="165"/>
      <c r="AD377" s="170"/>
      <c r="AE377" s="171"/>
      <c r="AF377" s="187"/>
    </row>
    <row r="378" spans="1:32">
      <c r="A378" s="48" t="s">
        <v>1042</v>
      </c>
      <c r="B378" s="149" t="s">
        <v>389</v>
      </c>
      <c r="C378" s="49">
        <f t="shared" ref="C378:C379" si="49">D378+L378+N378+P378+R378+T378+V378+AC378</f>
        <v>573750</v>
      </c>
      <c r="D378" s="87"/>
      <c r="E378" s="87"/>
      <c r="F378" s="87"/>
      <c r="G378" s="87"/>
      <c r="H378" s="87"/>
      <c r="I378" s="87"/>
      <c r="J378" s="87"/>
      <c r="K378" s="87"/>
      <c r="L378" s="87"/>
      <c r="M378" s="87">
        <v>650</v>
      </c>
      <c r="N378" s="87">
        <v>501510</v>
      </c>
      <c r="O378" s="87"/>
      <c r="P378" s="87"/>
      <c r="Q378" s="87">
        <v>950</v>
      </c>
      <c r="R378" s="87">
        <v>72240</v>
      </c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6"/>
      <c r="AD378" s="87"/>
      <c r="AE378" s="87"/>
      <c r="AF378" s="186"/>
    </row>
    <row r="379" spans="1:32">
      <c r="A379" s="48" t="s">
        <v>777</v>
      </c>
      <c r="B379" s="117" t="s">
        <v>472</v>
      </c>
      <c r="C379" s="49">
        <f t="shared" si="49"/>
        <v>2533135</v>
      </c>
      <c r="D379" s="98">
        <f t="shared" si="45"/>
        <v>534882</v>
      </c>
      <c r="E379" s="279">
        <v>93230</v>
      </c>
      <c r="F379" s="74"/>
      <c r="G379" s="279">
        <v>159030</v>
      </c>
      <c r="H379" s="279">
        <v>193482</v>
      </c>
      <c r="I379" s="279">
        <v>89140</v>
      </c>
      <c r="J379" s="98"/>
      <c r="K379" s="98"/>
      <c r="L379" s="98"/>
      <c r="M379" s="98">
        <v>650</v>
      </c>
      <c r="N379" s="98">
        <v>1041857</v>
      </c>
      <c r="O379" s="98"/>
      <c r="P379" s="98"/>
      <c r="Q379" s="98">
        <v>950</v>
      </c>
      <c r="R379" s="98">
        <v>853647</v>
      </c>
      <c r="S379" s="98">
        <v>63</v>
      </c>
      <c r="T379" s="98">
        <v>102749</v>
      </c>
      <c r="U379" s="98"/>
      <c r="V379" s="98"/>
      <c r="W379" s="98"/>
      <c r="X379" s="98"/>
      <c r="Y379" s="98"/>
      <c r="Z379" s="98"/>
      <c r="AA379" s="98"/>
      <c r="AB379" s="98"/>
      <c r="AC379" s="99"/>
      <c r="AD379" s="98"/>
      <c r="AE379" s="98"/>
      <c r="AF379" s="186"/>
    </row>
    <row r="380" spans="1:32" s="73" customFormat="1">
      <c r="A380" s="761" t="s">
        <v>89</v>
      </c>
      <c r="B380" s="761"/>
      <c r="C380" s="50">
        <f>SUM(C378:C379)</f>
        <v>3106885</v>
      </c>
      <c r="D380" s="50">
        <f t="shared" ref="D380:T380" si="50">SUM(D378:D379)</f>
        <v>534882</v>
      </c>
      <c r="E380" s="50">
        <f t="shared" si="50"/>
        <v>93230</v>
      </c>
      <c r="F380" s="50"/>
      <c r="G380" s="50">
        <f t="shared" si="50"/>
        <v>159030</v>
      </c>
      <c r="H380" s="50">
        <f t="shared" si="50"/>
        <v>193482</v>
      </c>
      <c r="I380" s="50">
        <f t="shared" si="50"/>
        <v>89140</v>
      </c>
      <c r="J380" s="50"/>
      <c r="K380" s="50"/>
      <c r="L380" s="50"/>
      <c r="M380" s="50">
        <f t="shared" si="50"/>
        <v>1300</v>
      </c>
      <c r="N380" s="50">
        <f t="shared" si="50"/>
        <v>1543367</v>
      </c>
      <c r="O380" s="50"/>
      <c r="P380" s="50"/>
      <c r="Q380" s="50">
        <f t="shared" si="50"/>
        <v>1900</v>
      </c>
      <c r="R380" s="50">
        <f t="shared" si="50"/>
        <v>925887</v>
      </c>
      <c r="S380" s="50">
        <f t="shared" si="50"/>
        <v>63</v>
      </c>
      <c r="T380" s="50">
        <f t="shared" si="50"/>
        <v>102749</v>
      </c>
      <c r="U380" s="50"/>
      <c r="V380" s="50"/>
      <c r="W380" s="50"/>
      <c r="X380" s="50"/>
      <c r="Y380" s="50"/>
      <c r="Z380" s="50"/>
      <c r="AA380" s="50"/>
      <c r="AB380" s="50"/>
      <c r="AC380" s="93"/>
      <c r="AD380" s="50"/>
      <c r="AE380" s="50"/>
      <c r="AF380" s="187"/>
    </row>
    <row r="381" spans="1:32" s="73" customFormat="1">
      <c r="A381" s="766" t="s">
        <v>48</v>
      </c>
      <c r="B381" s="767"/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65"/>
      <c r="AD381" s="170"/>
      <c r="AE381" s="171"/>
      <c r="AF381" s="187"/>
    </row>
    <row r="382" spans="1:32">
      <c r="A382" s="48" t="s">
        <v>778</v>
      </c>
      <c r="B382" s="134" t="s">
        <v>390</v>
      </c>
      <c r="C382" s="49">
        <f t="shared" ref="C382:C391" si="51">D382+L382+N382+P382+R382+T382+V382+AC382</f>
        <v>1248604</v>
      </c>
      <c r="D382" s="87"/>
      <c r="E382" s="87"/>
      <c r="F382" s="87"/>
      <c r="G382" s="87"/>
      <c r="H382" s="87"/>
      <c r="I382" s="150"/>
      <c r="J382" s="87"/>
      <c r="K382" s="87"/>
      <c r="L382" s="87"/>
      <c r="M382" s="315">
        <v>630</v>
      </c>
      <c r="N382" s="150">
        <v>648190</v>
      </c>
      <c r="O382" s="87"/>
      <c r="P382" s="87"/>
      <c r="Q382" s="315">
        <v>574</v>
      </c>
      <c r="R382" s="150">
        <v>600414</v>
      </c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6"/>
      <c r="AD382" s="87"/>
      <c r="AE382" s="87"/>
      <c r="AF382" s="186"/>
    </row>
    <row r="383" spans="1:32">
      <c r="A383" s="48" t="s">
        <v>1043</v>
      </c>
      <c r="B383" s="61" t="s">
        <v>391</v>
      </c>
      <c r="C383" s="49">
        <f t="shared" si="51"/>
        <v>1397743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313">
        <v>558</v>
      </c>
      <c r="N383" s="50">
        <v>572042</v>
      </c>
      <c r="O383" s="49"/>
      <c r="P383" s="49"/>
      <c r="Q383" s="313">
        <v>770</v>
      </c>
      <c r="R383" s="50">
        <v>825701</v>
      </c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56"/>
      <c r="AD383" s="49"/>
      <c r="AE383" s="49"/>
      <c r="AF383" s="186"/>
    </row>
    <row r="384" spans="1:32">
      <c r="A384" s="48" t="s">
        <v>1044</v>
      </c>
      <c r="B384" s="61" t="s">
        <v>392</v>
      </c>
      <c r="C384" s="49">
        <f t="shared" si="51"/>
        <v>1747894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313">
        <v>916</v>
      </c>
      <c r="N384" s="50">
        <v>912598</v>
      </c>
      <c r="O384" s="49"/>
      <c r="P384" s="49"/>
      <c r="Q384" s="313">
        <v>779</v>
      </c>
      <c r="R384" s="50">
        <v>835296</v>
      </c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56"/>
      <c r="AD384" s="49"/>
      <c r="AE384" s="49"/>
      <c r="AF384" s="186"/>
    </row>
    <row r="385" spans="1:32">
      <c r="A385" s="48" t="s">
        <v>779</v>
      </c>
      <c r="B385" s="61" t="s">
        <v>393</v>
      </c>
      <c r="C385" s="49">
        <f t="shared" si="51"/>
        <v>491324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313">
        <v>426</v>
      </c>
      <c r="N385" s="50">
        <v>491324</v>
      </c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56"/>
      <c r="AD385" s="49"/>
      <c r="AE385" s="49"/>
      <c r="AF385" s="186"/>
    </row>
    <row r="386" spans="1:32">
      <c r="A386" s="48" t="s">
        <v>780</v>
      </c>
      <c r="B386" s="61" t="s">
        <v>394</v>
      </c>
      <c r="C386" s="49">
        <f t="shared" si="51"/>
        <v>55582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313">
        <v>186.47</v>
      </c>
      <c r="P386" s="313">
        <v>55582</v>
      </c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56"/>
      <c r="AD386" s="49"/>
      <c r="AE386" s="49"/>
      <c r="AF386" s="186"/>
    </row>
    <row r="387" spans="1:32">
      <c r="A387" s="48" t="s">
        <v>781</v>
      </c>
      <c r="B387" s="61" t="s">
        <v>395</v>
      </c>
      <c r="C387" s="49">
        <f t="shared" si="51"/>
        <v>1085775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313">
        <v>775.3</v>
      </c>
      <c r="N387" s="313">
        <v>585280</v>
      </c>
      <c r="O387" s="49"/>
      <c r="P387" s="49"/>
      <c r="Q387" s="313">
        <v>828</v>
      </c>
      <c r="R387" s="313">
        <v>500495</v>
      </c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56"/>
      <c r="AD387" s="49"/>
      <c r="AE387" s="49"/>
      <c r="AF387" s="186"/>
    </row>
    <row r="388" spans="1:32">
      <c r="A388" s="48" t="s">
        <v>782</v>
      </c>
      <c r="B388" s="61" t="s">
        <v>396</v>
      </c>
      <c r="C388" s="49">
        <f t="shared" si="51"/>
        <v>511828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313">
        <v>757.33</v>
      </c>
      <c r="R388" s="313">
        <v>511828</v>
      </c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56"/>
      <c r="AD388" s="49"/>
      <c r="AE388" s="49"/>
      <c r="AF388" s="186"/>
    </row>
    <row r="389" spans="1:32">
      <c r="A389" s="48" t="s">
        <v>783</v>
      </c>
      <c r="B389" s="61" t="s">
        <v>397</v>
      </c>
      <c r="C389" s="49">
        <f t="shared" si="51"/>
        <v>566433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313">
        <v>686.4</v>
      </c>
      <c r="N389" s="50">
        <v>566433</v>
      </c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56"/>
      <c r="AD389" s="49"/>
      <c r="AE389" s="49"/>
      <c r="AF389" s="186"/>
    </row>
    <row r="390" spans="1:32">
      <c r="A390" s="48" t="s">
        <v>784</v>
      </c>
      <c r="B390" s="61" t="s">
        <v>398</v>
      </c>
      <c r="C390" s="49">
        <f t="shared" si="51"/>
        <v>591408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313">
        <v>699.2</v>
      </c>
      <c r="N390" s="50">
        <v>591408</v>
      </c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56"/>
      <c r="AD390" s="49"/>
      <c r="AE390" s="49"/>
      <c r="AF390" s="186"/>
    </row>
    <row r="391" spans="1:32">
      <c r="A391" s="48" t="s">
        <v>785</v>
      </c>
      <c r="B391" s="110" t="s">
        <v>990</v>
      </c>
      <c r="C391" s="49">
        <f t="shared" si="51"/>
        <v>357266</v>
      </c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337">
        <v>464.8</v>
      </c>
      <c r="R391" s="499">
        <v>357266</v>
      </c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9"/>
      <c r="AD391" s="98"/>
      <c r="AE391" s="98"/>
      <c r="AF391" s="186"/>
    </row>
    <row r="392" spans="1:32" s="73" customFormat="1">
      <c r="A392" s="761" t="s">
        <v>90</v>
      </c>
      <c r="B392" s="761"/>
      <c r="C392" s="50">
        <f>SUM(C382:C391)</f>
        <v>8053857</v>
      </c>
      <c r="D392" s="50">
        <f>SUM(D382:D391)</f>
        <v>0</v>
      </c>
      <c r="E392" s="50"/>
      <c r="F392" s="50"/>
      <c r="G392" s="50"/>
      <c r="H392" s="50">
        <f>SUM(H382:H391)</f>
        <v>0</v>
      </c>
      <c r="I392" s="50"/>
      <c r="J392" s="50"/>
      <c r="K392" s="50"/>
      <c r="L392" s="50"/>
      <c r="M392" s="50">
        <f t="shared" ref="M392:R392" si="52">SUM(M382:M391)</f>
        <v>4690.9000000000005</v>
      </c>
      <c r="N392" s="50">
        <f t="shared" si="52"/>
        <v>4367275</v>
      </c>
      <c r="O392" s="50">
        <f t="shared" si="52"/>
        <v>186.47</v>
      </c>
      <c r="P392" s="50">
        <f t="shared" si="52"/>
        <v>55582</v>
      </c>
      <c r="Q392" s="50">
        <f t="shared" si="52"/>
        <v>4173.13</v>
      </c>
      <c r="R392" s="50">
        <f t="shared" si="52"/>
        <v>3631000</v>
      </c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93"/>
      <c r="AD392" s="50"/>
      <c r="AE392" s="50"/>
      <c r="AF392" s="187"/>
    </row>
    <row r="393" spans="1:32" s="73" customFormat="1">
      <c r="A393" s="766" t="s">
        <v>49</v>
      </c>
      <c r="B393" s="767"/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  <c r="AA393" s="170"/>
      <c r="AB393" s="170"/>
      <c r="AC393" s="165"/>
      <c r="AD393" s="170"/>
      <c r="AE393" s="171"/>
      <c r="AF393" s="187"/>
    </row>
    <row r="394" spans="1:32">
      <c r="A394" s="48" t="s">
        <v>786</v>
      </c>
      <c r="B394" s="137" t="s">
        <v>399</v>
      </c>
      <c r="C394" s="49">
        <f t="shared" ref="C394:C395" si="53">D394+L394+N394+P394+R394+T394+V394+AC394</f>
        <v>501950</v>
      </c>
      <c r="D394" s="87"/>
      <c r="E394" s="87"/>
      <c r="F394" s="87"/>
      <c r="G394" s="87"/>
      <c r="H394" s="87"/>
      <c r="I394" s="87"/>
      <c r="J394" s="87"/>
      <c r="K394" s="87"/>
      <c r="L394" s="87"/>
      <c r="M394" s="315">
        <v>477.3</v>
      </c>
      <c r="N394" s="87">
        <v>501950</v>
      </c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6"/>
      <c r="AD394" s="87"/>
      <c r="AE394" s="87"/>
      <c r="AF394" s="186"/>
    </row>
    <row r="395" spans="1:32">
      <c r="A395" s="48" t="s">
        <v>787</v>
      </c>
      <c r="B395" s="111" t="s">
        <v>400</v>
      </c>
      <c r="C395" s="49">
        <f t="shared" si="53"/>
        <v>501950</v>
      </c>
      <c r="D395" s="98"/>
      <c r="E395" s="98"/>
      <c r="F395" s="98"/>
      <c r="G395" s="98"/>
      <c r="H395" s="98"/>
      <c r="I395" s="98"/>
      <c r="J395" s="98"/>
      <c r="K395" s="98"/>
      <c r="L395" s="98"/>
      <c r="M395" s="315">
        <v>477.3</v>
      </c>
      <c r="N395" s="98">
        <v>501950</v>
      </c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9"/>
      <c r="AD395" s="98"/>
      <c r="AE395" s="98"/>
      <c r="AF395" s="186"/>
    </row>
    <row r="396" spans="1:32" s="73" customFormat="1">
      <c r="A396" s="761" t="s">
        <v>91</v>
      </c>
      <c r="B396" s="761"/>
      <c r="C396" s="50">
        <f>SUM(C394:C395)</f>
        <v>1003900</v>
      </c>
      <c r="D396" s="50"/>
      <c r="E396" s="50"/>
      <c r="F396" s="50"/>
      <c r="G396" s="50"/>
      <c r="H396" s="50"/>
      <c r="I396" s="50"/>
      <c r="J396" s="50"/>
      <c r="K396" s="50"/>
      <c r="L396" s="50"/>
      <c r="M396" s="50">
        <f t="shared" ref="M396:N396" si="54">SUM(M394:M395)</f>
        <v>954.6</v>
      </c>
      <c r="N396" s="50">
        <f t="shared" si="54"/>
        <v>1003900</v>
      </c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93"/>
      <c r="AD396" s="50"/>
      <c r="AE396" s="50"/>
      <c r="AF396" s="187"/>
    </row>
    <row r="397" spans="1:32" s="73" customFormat="1">
      <c r="A397" s="766" t="s">
        <v>50</v>
      </c>
      <c r="B397" s="767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65"/>
      <c r="AD397" s="170"/>
      <c r="AE397" s="171"/>
      <c r="AF397" s="187"/>
    </row>
    <row r="398" spans="1:32">
      <c r="A398" s="48" t="s">
        <v>788</v>
      </c>
      <c r="B398" s="151" t="s">
        <v>401</v>
      </c>
      <c r="C398" s="49">
        <f t="shared" ref="C398" si="55">D398+L398+N398+P398+R398+T398+V398+AC398</f>
        <v>871754</v>
      </c>
      <c r="D398" s="49">
        <f t="shared" si="45"/>
        <v>161259</v>
      </c>
      <c r="E398" s="49"/>
      <c r="F398" s="49"/>
      <c r="G398" s="49"/>
      <c r="H398" s="49">
        <v>80630</v>
      </c>
      <c r="I398" s="49">
        <v>80629</v>
      </c>
      <c r="J398" s="49"/>
      <c r="K398" s="49"/>
      <c r="L398" s="49"/>
      <c r="M398" s="49"/>
      <c r="N398" s="49"/>
      <c r="O398" s="49"/>
      <c r="P398" s="49"/>
      <c r="Q398" s="49">
        <v>653.79999999999995</v>
      </c>
      <c r="R398" s="49">
        <v>690393</v>
      </c>
      <c r="S398" s="49">
        <v>160</v>
      </c>
      <c r="T398" s="49">
        <v>20102</v>
      </c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186"/>
    </row>
    <row r="399" spans="1:32" s="73" customFormat="1">
      <c r="A399" s="761" t="s">
        <v>92</v>
      </c>
      <c r="B399" s="761"/>
      <c r="C399" s="50">
        <f t="shared" ref="C399:S399" si="56">SUM(C398:C398)</f>
        <v>871754</v>
      </c>
      <c r="D399" s="50">
        <f t="shared" si="56"/>
        <v>161259</v>
      </c>
      <c r="E399" s="50"/>
      <c r="F399" s="50"/>
      <c r="G399" s="50"/>
      <c r="H399" s="50">
        <f t="shared" si="56"/>
        <v>80630</v>
      </c>
      <c r="I399" s="50">
        <f t="shared" si="56"/>
        <v>80629</v>
      </c>
      <c r="J399" s="50"/>
      <c r="K399" s="50"/>
      <c r="L399" s="50"/>
      <c r="M399" s="50"/>
      <c r="N399" s="50"/>
      <c r="O399" s="50"/>
      <c r="P399" s="50"/>
      <c r="Q399" s="50">
        <f t="shared" si="56"/>
        <v>653.79999999999995</v>
      </c>
      <c r="R399" s="50">
        <f t="shared" si="56"/>
        <v>690393</v>
      </c>
      <c r="S399" s="50">
        <f t="shared" si="56"/>
        <v>160</v>
      </c>
      <c r="T399" s="50">
        <f t="shared" ref="T399" si="57">T398</f>
        <v>20102</v>
      </c>
      <c r="U399" s="50"/>
      <c r="V399" s="50"/>
      <c r="W399" s="50"/>
      <c r="X399" s="50"/>
      <c r="Y399" s="50"/>
      <c r="Z399" s="50"/>
      <c r="AA399" s="50"/>
      <c r="AB399" s="50"/>
      <c r="AC399" s="93"/>
      <c r="AD399" s="50"/>
      <c r="AE399" s="50"/>
      <c r="AF399" s="187"/>
    </row>
    <row r="400" spans="1:32" s="234" customFormat="1">
      <c r="A400" s="763" t="s">
        <v>51</v>
      </c>
      <c r="B400" s="764"/>
      <c r="C400" s="237"/>
      <c r="D400" s="237"/>
      <c r="E400" s="237"/>
      <c r="F400" s="237"/>
      <c r="G400" s="237"/>
      <c r="H400" s="237"/>
      <c r="I400" s="237"/>
      <c r="J400" s="237"/>
      <c r="K400" s="237"/>
      <c r="L400" s="237"/>
      <c r="M400" s="237"/>
      <c r="N400" s="237"/>
      <c r="O400" s="237"/>
      <c r="P400" s="237"/>
      <c r="Q400" s="237"/>
      <c r="R400" s="237"/>
      <c r="S400" s="237"/>
      <c r="T400" s="237"/>
      <c r="U400" s="237"/>
      <c r="V400" s="237"/>
      <c r="W400" s="237"/>
      <c r="X400" s="237"/>
      <c r="Y400" s="237"/>
      <c r="Z400" s="237"/>
      <c r="AA400" s="237"/>
      <c r="AB400" s="237"/>
      <c r="AC400" s="201"/>
      <c r="AD400" s="237"/>
      <c r="AE400" s="238"/>
      <c r="AF400" s="233"/>
    </row>
    <row r="401" spans="1:32" s="232" customFormat="1">
      <c r="A401" s="48" t="s">
        <v>789</v>
      </c>
      <c r="B401" s="249" t="s">
        <v>402</v>
      </c>
      <c r="C401" s="257">
        <f t="shared" ref="C401:C404" si="58">D401+L401+N401+P401+R401+T401+V401+AC401</f>
        <v>706713</v>
      </c>
      <c r="D401" s="215">
        <f t="shared" si="45"/>
        <v>623895</v>
      </c>
      <c r="E401" s="207">
        <v>86090</v>
      </c>
      <c r="F401" s="207"/>
      <c r="G401" s="207">
        <v>152056</v>
      </c>
      <c r="H401" s="207">
        <v>385749</v>
      </c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  <c r="S401" s="207">
        <v>72</v>
      </c>
      <c r="T401" s="258">
        <v>82818</v>
      </c>
      <c r="U401" s="207"/>
      <c r="V401" s="207"/>
      <c r="W401" s="207"/>
      <c r="X401" s="207"/>
      <c r="Y401" s="207"/>
      <c r="Z401" s="207"/>
      <c r="AA401" s="207"/>
      <c r="AB401" s="207"/>
      <c r="AC401" s="208"/>
      <c r="AD401" s="207"/>
      <c r="AE401" s="207"/>
      <c r="AF401" s="231"/>
    </row>
    <row r="402" spans="1:32" s="232" customFormat="1">
      <c r="A402" s="48" t="s">
        <v>790</v>
      </c>
      <c r="B402" s="230" t="s">
        <v>403</v>
      </c>
      <c r="C402" s="257">
        <f t="shared" si="58"/>
        <v>1031399</v>
      </c>
      <c r="D402" s="215">
        <f t="shared" si="45"/>
        <v>435702</v>
      </c>
      <c r="E402" s="193"/>
      <c r="F402" s="193"/>
      <c r="G402" s="193"/>
      <c r="H402" s="193">
        <v>364560</v>
      </c>
      <c r="I402" s="193">
        <v>71142</v>
      </c>
      <c r="J402" s="193"/>
      <c r="K402" s="193"/>
      <c r="L402" s="193"/>
      <c r="M402" s="193">
        <v>346</v>
      </c>
      <c r="N402" s="193">
        <v>536300</v>
      </c>
      <c r="O402" s="193"/>
      <c r="P402" s="193"/>
      <c r="Q402" s="193"/>
      <c r="R402" s="193"/>
      <c r="S402" s="193">
        <v>68</v>
      </c>
      <c r="T402" s="257">
        <v>59397</v>
      </c>
      <c r="U402" s="193"/>
      <c r="V402" s="193"/>
      <c r="W402" s="193"/>
      <c r="X402" s="193"/>
      <c r="Y402" s="193"/>
      <c r="Z402" s="193"/>
      <c r="AA402" s="193"/>
      <c r="AB402" s="193"/>
      <c r="AC402" s="212"/>
      <c r="AD402" s="193"/>
      <c r="AE402" s="193"/>
      <c r="AF402" s="231"/>
    </row>
    <row r="403" spans="1:32" s="232" customFormat="1">
      <c r="A403" s="48" t="s">
        <v>791</v>
      </c>
      <c r="B403" s="230" t="s">
        <v>404</v>
      </c>
      <c r="C403" s="257">
        <f t="shared" si="58"/>
        <v>1197928</v>
      </c>
      <c r="D403" s="215">
        <f t="shared" si="45"/>
        <v>463404</v>
      </c>
      <c r="E403" s="193">
        <v>75530</v>
      </c>
      <c r="F403" s="193"/>
      <c r="G403" s="193">
        <v>80631</v>
      </c>
      <c r="H403" s="193">
        <v>307243</v>
      </c>
      <c r="I403" s="193"/>
      <c r="J403" s="193"/>
      <c r="K403" s="193"/>
      <c r="L403" s="193"/>
      <c r="M403" s="193">
        <v>430</v>
      </c>
      <c r="N403" s="193">
        <v>666500</v>
      </c>
      <c r="O403" s="193"/>
      <c r="P403" s="193"/>
      <c r="Q403" s="193"/>
      <c r="R403" s="193"/>
      <c r="S403" s="193">
        <v>52</v>
      </c>
      <c r="T403" s="257">
        <v>68024</v>
      </c>
      <c r="U403" s="193"/>
      <c r="V403" s="193"/>
      <c r="W403" s="193"/>
      <c r="X403" s="193"/>
      <c r="Y403" s="193"/>
      <c r="Z403" s="193"/>
      <c r="AA403" s="193"/>
      <c r="AB403" s="193"/>
      <c r="AC403" s="212"/>
      <c r="AD403" s="193"/>
      <c r="AE403" s="193"/>
      <c r="AF403" s="231"/>
    </row>
    <row r="404" spans="1:32" s="232" customFormat="1">
      <c r="A404" s="48" t="s">
        <v>792</v>
      </c>
      <c r="B404" s="250" t="s">
        <v>405</v>
      </c>
      <c r="C404" s="257">
        <f t="shared" si="58"/>
        <v>1370840</v>
      </c>
      <c r="D404" s="215">
        <f t="shared" si="45"/>
        <v>533840</v>
      </c>
      <c r="E404" s="215"/>
      <c r="F404" s="215"/>
      <c r="G404" s="215">
        <v>118440</v>
      </c>
      <c r="H404" s="215">
        <v>415400</v>
      </c>
      <c r="I404" s="215"/>
      <c r="J404" s="215"/>
      <c r="K404" s="215"/>
      <c r="L404" s="215"/>
      <c r="M404" s="215">
        <v>540</v>
      </c>
      <c r="N404" s="215">
        <v>837000</v>
      </c>
      <c r="O404" s="215"/>
      <c r="P404" s="215"/>
      <c r="Q404" s="215"/>
      <c r="R404" s="215"/>
      <c r="S404" s="215"/>
      <c r="T404" s="215"/>
      <c r="U404" s="215"/>
      <c r="V404" s="215"/>
      <c r="W404" s="215"/>
      <c r="X404" s="215"/>
      <c r="Y404" s="215"/>
      <c r="Z404" s="215"/>
      <c r="AA404" s="215"/>
      <c r="AB404" s="215"/>
      <c r="AC404" s="217"/>
      <c r="AD404" s="215"/>
      <c r="AE404" s="215"/>
      <c r="AF404" s="231"/>
    </row>
    <row r="405" spans="1:32" s="73" customFormat="1">
      <c r="A405" s="761" t="s">
        <v>93</v>
      </c>
      <c r="B405" s="761"/>
      <c r="C405" s="50">
        <f>SUM(C401:C404)</f>
        <v>4306880</v>
      </c>
      <c r="D405" s="50">
        <f t="shared" ref="D405:T405" si="59">SUM(D401:D404)</f>
        <v>2056841</v>
      </c>
      <c r="E405" s="50">
        <f t="shared" si="59"/>
        <v>161620</v>
      </c>
      <c r="F405" s="50"/>
      <c r="G405" s="50">
        <f t="shared" si="59"/>
        <v>351127</v>
      </c>
      <c r="H405" s="50">
        <f t="shared" si="59"/>
        <v>1472952</v>
      </c>
      <c r="I405" s="50">
        <f t="shared" si="59"/>
        <v>71142</v>
      </c>
      <c r="J405" s="50"/>
      <c r="K405" s="50"/>
      <c r="L405" s="50"/>
      <c r="M405" s="50">
        <f t="shared" si="59"/>
        <v>1316</v>
      </c>
      <c r="N405" s="50">
        <f t="shared" si="59"/>
        <v>2039800</v>
      </c>
      <c r="O405" s="50"/>
      <c r="P405" s="50"/>
      <c r="Q405" s="50"/>
      <c r="R405" s="50"/>
      <c r="S405" s="50">
        <f t="shared" si="59"/>
        <v>192</v>
      </c>
      <c r="T405" s="50">
        <f t="shared" si="59"/>
        <v>210239</v>
      </c>
      <c r="U405" s="50"/>
      <c r="V405" s="50"/>
      <c r="W405" s="50"/>
      <c r="X405" s="50"/>
      <c r="Y405" s="50"/>
      <c r="Z405" s="50"/>
      <c r="AA405" s="50"/>
      <c r="AB405" s="50"/>
      <c r="AC405" s="93"/>
      <c r="AD405" s="50"/>
      <c r="AE405" s="50"/>
      <c r="AF405" s="187"/>
    </row>
    <row r="406" spans="1:32" s="73" customFormat="1">
      <c r="A406" s="176" t="s">
        <v>52</v>
      </c>
      <c r="B406" s="178"/>
      <c r="C406" s="170"/>
      <c r="D406" s="170"/>
      <c r="E406" s="170"/>
      <c r="F406" s="170"/>
      <c r="G406" s="170"/>
      <c r="H406" s="170"/>
      <c r="I406" s="170"/>
      <c r="J406" s="170"/>
      <c r="K406" s="178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  <c r="AA406" s="170"/>
      <c r="AB406" s="170"/>
      <c r="AC406" s="165"/>
      <c r="AD406" s="170"/>
      <c r="AE406" s="171"/>
      <c r="AF406" s="187"/>
    </row>
    <row r="407" spans="1:32">
      <c r="A407" s="48" t="s">
        <v>793</v>
      </c>
      <c r="B407" s="137" t="s">
        <v>406</v>
      </c>
      <c r="C407" s="49">
        <f t="shared" ref="C407:C408" si="60">D407+L407+N407+P407+R407+T407+V407+AC407</f>
        <v>1081159</v>
      </c>
      <c r="D407" s="87">
        <f t="shared" si="45"/>
        <v>470467</v>
      </c>
      <c r="E407" s="87"/>
      <c r="F407" s="87"/>
      <c r="G407" s="87"/>
      <c r="H407" s="87">
        <v>470467</v>
      </c>
      <c r="I407" s="87"/>
      <c r="J407" s="87"/>
      <c r="K407" s="87"/>
      <c r="L407" s="87"/>
      <c r="M407" s="87">
        <v>827</v>
      </c>
      <c r="N407" s="87">
        <v>610692</v>
      </c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6"/>
      <c r="AD407" s="87"/>
      <c r="AE407" s="87"/>
      <c r="AF407" s="186"/>
    </row>
    <row r="408" spans="1:32">
      <c r="A408" s="48" t="s">
        <v>794</v>
      </c>
      <c r="B408" s="111" t="s">
        <v>407</v>
      </c>
      <c r="C408" s="49">
        <f t="shared" si="60"/>
        <v>812543</v>
      </c>
      <c r="D408" s="98">
        <f t="shared" si="45"/>
        <v>812543</v>
      </c>
      <c r="E408" s="98"/>
      <c r="F408" s="98"/>
      <c r="G408" s="98"/>
      <c r="H408" s="98">
        <v>812543</v>
      </c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9"/>
      <c r="AD408" s="98"/>
      <c r="AE408" s="98"/>
      <c r="AF408" s="186"/>
    </row>
    <row r="409" spans="1:32" s="73" customFormat="1">
      <c r="A409" s="761" t="s">
        <v>94</v>
      </c>
      <c r="B409" s="761"/>
      <c r="C409" s="50">
        <f>SUM(C407:C408)</f>
        <v>1893702</v>
      </c>
      <c r="D409" s="50">
        <f t="shared" ref="D409:N409" si="61">SUM(D407:D408)</f>
        <v>1283010</v>
      </c>
      <c r="E409" s="50"/>
      <c r="F409" s="50"/>
      <c r="G409" s="50"/>
      <c r="H409" s="50">
        <f t="shared" si="61"/>
        <v>1283010</v>
      </c>
      <c r="I409" s="50"/>
      <c r="J409" s="50"/>
      <c r="K409" s="50"/>
      <c r="L409" s="50"/>
      <c r="M409" s="50">
        <f t="shared" si="61"/>
        <v>827</v>
      </c>
      <c r="N409" s="50">
        <f t="shared" si="61"/>
        <v>610692</v>
      </c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93"/>
      <c r="AD409" s="50"/>
      <c r="AE409" s="50"/>
      <c r="AF409" s="187"/>
    </row>
    <row r="410" spans="1:32" s="234" customFormat="1">
      <c r="A410" s="763" t="s">
        <v>53</v>
      </c>
      <c r="B410" s="764"/>
      <c r="C410" s="237"/>
      <c r="D410" s="237"/>
      <c r="E410" s="237"/>
      <c r="F410" s="237"/>
      <c r="G410" s="237"/>
      <c r="H410" s="237"/>
      <c r="I410" s="237"/>
      <c r="J410" s="237"/>
      <c r="K410" s="237"/>
      <c r="L410" s="237"/>
      <c r="M410" s="237"/>
      <c r="N410" s="237"/>
      <c r="O410" s="237"/>
      <c r="P410" s="237"/>
      <c r="Q410" s="237"/>
      <c r="R410" s="237"/>
      <c r="S410" s="237"/>
      <c r="T410" s="237"/>
      <c r="U410" s="237"/>
      <c r="V410" s="237"/>
      <c r="W410" s="237"/>
      <c r="X410" s="237"/>
      <c r="Y410" s="237"/>
      <c r="Z410" s="237"/>
      <c r="AA410" s="237"/>
      <c r="AB410" s="237"/>
      <c r="AC410" s="201"/>
      <c r="AD410" s="237"/>
      <c r="AE410" s="238"/>
      <c r="AF410" s="233"/>
    </row>
    <row r="411" spans="1:32" s="232" customFormat="1">
      <c r="A411" s="48" t="s">
        <v>795</v>
      </c>
      <c r="B411" s="259" t="s">
        <v>408</v>
      </c>
      <c r="C411" s="193">
        <f t="shared" ref="C411:C412" si="62">D411+L411+N411+P411+R411+T411+V411+AC411</f>
        <v>43991</v>
      </c>
      <c r="D411" s="207">
        <f t="shared" si="45"/>
        <v>43560</v>
      </c>
      <c r="E411" s="207"/>
      <c r="F411" s="207"/>
      <c r="G411" s="279">
        <v>43560</v>
      </c>
      <c r="H411" s="207"/>
      <c r="I411" s="193"/>
      <c r="J411" s="207"/>
      <c r="K411" s="207"/>
      <c r="L411" s="207"/>
      <c r="M411" s="207"/>
      <c r="N411" s="207"/>
      <c r="O411" s="207"/>
      <c r="P411" s="207"/>
      <c r="Q411" s="207"/>
      <c r="R411" s="207"/>
      <c r="S411" s="207"/>
      <c r="T411" s="207"/>
      <c r="U411" s="207"/>
      <c r="V411" s="207"/>
      <c r="W411" s="207"/>
      <c r="X411" s="207"/>
      <c r="Y411" s="207"/>
      <c r="Z411" s="207"/>
      <c r="AA411" s="207"/>
      <c r="AB411" s="207"/>
      <c r="AC411" s="208">
        <f t="shared" ref="AC411:AC414" si="63">SUM(AD411:AE411)</f>
        <v>431</v>
      </c>
      <c r="AD411" s="207">
        <v>431</v>
      </c>
      <c r="AE411" s="207"/>
      <c r="AF411" s="231"/>
    </row>
    <row r="412" spans="1:32" s="232" customFormat="1">
      <c r="A412" s="48" t="s">
        <v>796</v>
      </c>
      <c r="B412" s="260" t="s">
        <v>409</v>
      </c>
      <c r="C412" s="193">
        <f t="shared" si="62"/>
        <v>585600</v>
      </c>
      <c r="D412" s="207"/>
      <c r="E412" s="193"/>
      <c r="F412" s="193"/>
      <c r="G412" s="193"/>
      <c r="H412" s="193"/>
      <c r="I412" s="193"/>
      <c r="J412" s="193"/>
      <c r="K412" s="193"/>
      <c r="L412" s="193"/>
      <c r="M412" s="193">
        <v>372</v>
      </c>
      <c r="N412" s="193">
        <v>585600</v>
      </c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B412" s="193"/>
      <c r="AC412" s="212"/>
      <c r="AD412" s="193"/>
      <c r="AE412" s="193"/>
      <c r="AF412" s="231"/>
    </row>
    <row r="413" spans="1:32" s="232" customFormat="1">
      <c r="A413" s="48" t="s">
        <v>797</v>
      </c>
      <c r="B413" s="260" t="s">
        <v>410</v>
      </c>
      <c r="C413" s="193">
        <f>D413+L413+N413+P413+R413+T413+V413+AC413</f>
        <v>60854</v>
      </c>
      <c r="D413" s="207">
        <f t="shared" si="45"/>
        <v>60854</v>
      </c>
      <c r="E413" s="193"/>
      <c r="F413" s="193"/>
      <c r="G413" s="193">
        <v>60854</v>
      </c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B413" s="193"/>
      <c r="AC413" s="212"/>
      <c r="AD413" s="193"/>
      <c r="AE413" s="193"/>
      <c r="AF413" s="231"/>
    </row>
    <row r="414" spans="1:32" s="232" customFormat="1">
      <c r="A414" s="48" t="s">
        <v>798</v>
      </c>
      <c r="B414" s="261" t="s">
        <v>411</v>
      </c>
      <c r="C414" s="193">
        <f>D414+L414+N414+P414+R414+T414+V414+AC414</f>
        <v>885936</v>
      </c>
      <c r="D414" s="207"/>
      <c r="E414" s="215"/>
      <c r="F414" s="215"/>
      <c r="G414" s="215"/>
      <c r="H414" s="215"/>
      <c r="I414" s="193"/>
      <c r="J414" s="215"/>
      <c r="K414" s="215"/>
      <c r="L414" s="215"/>
      <c r="M414" s="279">
        <v>605</v>
      </c>
      <c r="N414" s="279">
        <v>877250</v>
      </c>
      <c r="O414" s="215"/>
      <c r="P414" s="215"/>
      <c r="Q414" s="215"/>
      <c r="R414" s="215"/>
      <c r="S414" s="215"/>
      <c r="T414" s="215"/>
      <c r="U414" s="215"/>
      <c r="V414" s="215"/>
      <c r="W414" s="215"/>
      <c r="X414" s="215"/>
      <c r="Y414" s="215"/>
      <c r="Z414" s="215"/>
      <c r="AA414" s="215"/>
      <c r="AB414" s="215"/>
      <c r="AC414" s="217">
        <f t="shared" si="63"/>
        <v>8686</v>
      </c>
      <c r="AD414" s="193">
        <v>8686</v>
      </c>
      <c r="AE414" s="215"/>
      <c r="AF414" s="231"/>
    </row>
    <row r="415" spans="1:32" s="234" customFormat="1">
      <c r="A415" s="765" t="s">
        <v>95</v>
      </c>
      <c r="B415" s="765"/>
      <c r="C415" s="218">
        <f>SUM(C411:C414)</f>
        <v>1576381</v>
      </c>
      <c r="D415" s="218">
        <f t="shared" ref="D415:N415" si="64">SUM(D411:D414)</f>
        <v>104414</v>
      </c>
      <c r="E415" s="218"/>
      <c r="F415" s="218"/>
      <c r="G415" s="218">
        <f t="shared" si="64"/>
        <v>104414</v>
      </c>
      <c r="H415" s="218"/>
      <c r="I415" s="218"/>
      <c r="J415" s="218"/>
      <c r="K415" s="218"/>
      <c r="L415" s="218"/>
      <c r="M415" s="218">
        <f t="shared" si="64"/>
        <v>977</v>
      </c>
      <c r="N415" s="218">
        <f t="shared" si="64"/>
        <v>1462850</v>
      </c>
      <c r="O415" s="218"/>
      <c r="P415" s="218"/>
      <c r="Q415" s="218"/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8">
        <f>SUM(AC411:AC414)</f>
        <v>9117</v>
      </c>
      <c r="AD415" s="218">
        <f>SUM(AD411:AD414)</f>
        <v>9117</v>
      </c>
      <c r="AE415" s="218"/>
      <c r="AF415" s="233"/>
    </row>
    <row r="416" spans="1:32" s="234" customFormat="1">
      <c r="A416" s="262" t="s">
        <v>54</v>
      </c>
      <c r="B416" s="263"/>
      <c r="C416" s="237"/>
      <c r="D416" s="237"/>
      <c r="E416" s="237"/>
      <c r="F416" s="237"/>
      <c r="G416" s="237"/>
      <c r="H416" s="237"/>
      <c r="I416" s="237"/>
      <c r="J416" s="237"/>
      <c r="K416" s="263"/>
      <c r="L416" s="237"/>
      <c r="M416" s="237"/>
      <c r="N416" s="237"/>
      <c r="O416" s="237"/>
      <c r="P416" s="237"/>
      <c r="Q416" s="237"/>
      <c r="R416" s="237"/>
      <c r="S416" s="237"/>
      <c r="T416" s="237"/>
      <c r="U416" s="237"/>
      <c r="V416" s="237"/>
      <c r="W416" s="237"/>
      <c r="X416" s="237"/>
      <c r="Y416" s="237"/>
      <c r="Z416" s="237"/>
      <c r="AA416" s="237"/>
      <c r="AB416" s="237"/>
      <c r="AC416" s="201"/>
      <c r="AD416" s="237"/>
      <c r="AE416" s="238"/>
      <c r="AF416" s="233"/>
    </row>
    <row r="417" spans="1:32" s="232" customFormat="1">
      <c r="A417" s="48" t="s">
        <v>799</v>
      </c>
      <c r="B417" s="239" t="s">
        <v>412</v>
      </c>
      <c r="C417" s="193">
        <f t="shared" ref="C417:C423" si="65">D417+L417+N417+P417+R417+T417+V417+AC417</f>
        <v>451755</v>
      </c>
      <c r="D417" s="207"/>
      <c r="E417" s="207"/>
      <c r="F417" s="207"/>
      <c r="G417" s="207"/>
      <c r="H417" s="207"/>
      <c r="I417" s="207"/>
      <c r="J417" s="207"/>
      <c r="K417" s="207"/>
      <c r="L417" s="207"/>
      <c r="M417" s="207">
        <v>444</v>
      </c>
      <c r="N417" s="207">
        <v>451755</v>
      </c>
      <c r="O417" s="207"/>
      <c r="P417" s="207"/>
      <c r="Q417" s="207"/>
      <c r="R417" s="207"/>
      <c r="S417" s="207"/>
      <c r="T417" s="207"/>
      <c r="U417" s="207"/>
      <c r="V417" s="207"/>
      <c r="W417" s="207"/>
      <c r="X417" s="207"/>
      <c r="Y417" s="207"/>
      <c r="Z417" s="207"/>
      <c r="AA417" s="207"/>
      <c r="AB417" s="207"/>
      <c r="AC417" s="208"/>
      <c r="AD417" s="207"/>
      <c r="AE417" s="207"/>
      <c r="AF417" s="231"/>
    </row>
    <row r="418" spans="1:32" s="232" customFormat="1">
      <c r="A418" s="48" t="s">
        <v>800</v>
      </c>
      <c r="B418" s="241" t="s">
        <v>413</v>
      </c>
      <c r="C418" s="193">
        <f t="shared" si="65"/>
        <v>577117</v>
      </c>
      <c r="D418" s="193"/>
      <c r="E418" s="193"/>
      <c r="F418" s="193"/>
      <c r="G418" s="193"/>
      <c r="H418" s="193"/>
      <c r="I418" s="193"/>
      <c r="J418" s="193"/>
      <c r="K418" s="193"/>
      <c r="L418" s="193"/>
      <c r="M418" s="193">
        <v>504.7</v>
      </c>
      <c r="N418" s="193">
        <v>577117</v>
      </c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B418" s="193"/>
      <c r="AC418" s="212"/>
      <c r="AD418" s="193"/>
      <c r="AE418" s="193"/>
      <c r="AF418" s="231"/>
    </row>
    <row r="419" spans="1:32" s="232" customFormat="1">
      <c r="A419" s="48" t="s">
        <v>801</v>
      </c>
      <c r="B419" s="241" t="s">
        <v>414</v>
      </c>
      <c r="C419" s="193">
        <f t="shared" si="65"/>
        <v>1020374</v>
      </c>
      <c r="D419" s="193"/>
      <c r="E419" s="193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>
        <v>984.4</v>
      </c>
      <c r="R419" s="193">
        <v>942584</v>
      </c>
      <c r="S419" s="193">
        <v>68.2</v>
      </c>
      <c r="T419" s="193">
        <v>77790</v>
      </c>
      <c r="U419" s="193"/>
      <c r="V419" s="193"/>
      <c r="W419" s="193"/>
      <c r="X419" s="193"/>
      <c r="Y419" s="193"/>
      <c r="Z419" s="193"/>
      <c r="AA419" s="193"/>
      <c r="AB419" s="193"/>
      <c r="AC419" s="212"/>
      <c r="AD419" s="193"/>
      <c r="AE419" s="193"/>
      <c r="AF419" s="231"/>
    </row>
    <row r="420" spans="1:32" s="232" customFormat="1">
      <c r="A420" s="48" t="s">
        <v>802</v>
      </c>
      <c r="B420" s="241" t="s">
        <v>415</v>
      </c>
      <c r="C420" s="193">
        <f t="shared" si="65"/>
        <v>757681</v>
      </c>
      <c r="D420" s="193"/>
      <c r="E420" s="193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>
        <v>692</v>
      </c>
      <c r="R420" s="193">
        <v>757681</v>
      </c>
      <c r="S420" s="193"/>
      <c r="T420" s="193"/>
      <c r="U420" s="193"/>
      <c r="V420" s="193"/>
      <c r="W420" s="193"/>
      <c r="X420" s="193"/>
      <c r="Y420" s="193"/>
      <c r="Z420" s="193"/>
      <c r="AA420" s="193"/>
      <c r="AB420" s="193"/>
      <c r="AC420" s="212"/>
      <c r="AD420" s="193"/>
      <c r="AE420" s="193"/>
      <c r="AF420" s="231"/>
    </row>
    <row r="421" spans="1:32" s="232" customFormat="1">
      <c r="A421" s="48" t="s">
        <v>803</v>
      </c>
      <c r="B421" s="241" t="s">
        <v>416</v>
      </c>
      <c r="C421" s="193">
        <f t="shared" si="65"/>
        <v>577959</v>
      </c>
      <c r="D421" s="193"/>
      <c r="E421" s="193"/>
      <c r="F421" s="193"/>
      <c r="G421" s="193"/>
      <c r="H421" s="193"/>
      <c r="I421" s="193"/>
      <c r="J421" s="193"/>
      <c r="K421" s="193"/>
      <c r="L421" s="193"/>
      <c r="M421" s="193">
        <v>608.70000000000005</v>
      </c>
      <c r="N421" s="193">
        <v>577959</v>
      </c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B421" s="193"/>
      <c r="AC421" s="212"/>
      <c r="AD421" s="193"/>
      <c r="AE421" s="193"/>
      <c r="AF421" s="231"/>
    </row>
    <row r="422" spans="1:32" s="232" customFormat="1">
      <c r="A422" s="48" t="s">
        <v>804</v>
      </c>
      <c r="B422" s="241" t="s">
        <v>417</v>
      </c>
      <c r="C422" s="193">
        <f t="shared" si="65"/>
        <v>795876</v>
      </c>
      <c r="D422" s="193"/>
      <c r="E422" s="193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>
        <v>752.8</v>
      </c>
      <c r="R422" s="193">
        <v>795876</v>
      </c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212"/>
      <c r="AD422" s="193"/>
      <c r="AE422" s="193"/>
      <c r="AF422" s="231"/>
    </row>
    <row r="423" spans="1:32" s="232" customFormat="1">
      <c r="A423" s="48" t="s">
        <v>1045</v>
      </c>
      <c r="B423" s="243" t="s">
        <v>418</v>
      </c>
      <c r="C423" s="193">
        <f t="shared" si="65"/>
        <v>771550</v>
      </c>
      <c r="D423" s="215">
        <f t="shared" si="45"/>
        <v>771550</v>
      </c>
      <c r="E423" s="215">
        <v>175024</v>
      </c>
      <c r="F423" s="215"/>
      <c r="G423" s="325">
        <v>128058</v>
      </c>
      <c r="H423" s="215">
        <v>468468</v>
      </c>
      <c r="I423" s="215"/>
      <c r="J423" s="215"/>
      <c r="K423" s="215"/>
      <c r="L423" s="215"/>
      <c r="M423" s="215"/>
      <c r="N423" s="215"/>
      <c r="O423" s="215"/>
      <c r="P423" s="215"/>
      <c r="Q423" s="215"/>
      <c r="R423" s="215"/>
      <c r="S423" s="215"/>
      <c r="T423" s="215"/>
      <c r="U423" s="215"/>
      <c r="V423" s="215"/>
      <c r="W423" s="215"/>
      <c r="X423" s="215"/>
      <c r="Y423" s="215"/>
      <c r="Z423" s="215"/>
      <c r="AA423" s="215"/>
      <c r="AB423" s="215"/>
      <c r="AC423" s="217"/>
      <c r="AD423" s="215"/>
      <c r="AE423" s="215"/>
      <c r="AF423" s="231"/>
    </row>
    <row r="424" spans="1:32" s="234" customFormat="1">
      <c r="A424" s="765" t="s">
        <v>55</v>
      </c>
      <c r="B424" s="765"/>
      <c r="C424" s="218">
        <f>SUM(C417:C423)</f>
        <v>4952312</v>
      </c>
      <c r="D424" s="218">
        <f t="shared" ref="D424:T424" si="66">SUM(D417:D423)</f>
        <v>771550</v>
      </c>
      <c r="E424" s="218">
        <f t="shared" si="66"/>
        <v>175024</v>
      </c>
      <c r="F424" s="218"/>
      <c r="G424" s="218">
        <f t="shared" si="66"/>
        <v>128058</v>
      </c>
      <c r="H424" s="218">
        <f t="shared" si="66"/>
        <v>468468</v>
      </c>
      <c r="I424" s="218"/>
      <c r="J424" s="218"/>
      <c r="K424" s="218"/>
      <c r="L424" s="218"/>
      <c r="M424" s="218">
        <f t="shared" si="66"/>
        <v>1557.4</v>
      </c>
      <c r="N424" s="218">
        <f t="shared" si="66"/>
        <v>1606831</v>
      </c>
      <c r="O424" s="218"/>
      <c r="P424" s="218"/>
      <c r="Q424" s="218">
        <f t="shared" si="66"/>
        <v>2429.1999999999998</v>
      </c>
      <c r="R424" s="218">
        <f t="shared" si="66"/>
        <v>2496141</v>
      </c>
      <c r="S424" s="218">
        <f t="shared" si="66"/>
        <v>68.2</v>
      </c>
      <c r="T424" s="218">
        <f t="shared" si="66"/>
        <v>77790</v>
      </c>
      <c r="U424" s="218"/>
      <c r="V424" s="218"/>
      <c r="W424" s="218"/>
      <c r="X424" s="218"/>
      <c r="Y424" s="218"/>
      <c r="Z424" s="218"/>
      <c r="AA424" s="218"/>
      <c r="AB424" s="218"/>
      <c r="AC424" s="219"/>
      <c r="AD424" s="218"/>
      <c r="AE424" s="218"/>
      <c r="AF424" s="233"/>
    </row>
    <row r="425" spans="1:32" s="73" customFormat="1">
      <c r="A425" s="766" t="s">
        <v>56</v>
      </c>
      <c r="B425" s="767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  <c r="AA425" s="170"/>
      <c r="AB425" s="170"/>
      <c r="AC425" s="165"/>
      <c r="AD425" s="170"/>
      <c r="AE425" s="171"/>
      <c r="AF425" s="187"/>
    </row>
    <row r="426" spans="1:32">
      <c r="A426" s="48" t="s">
        <v>1046</v>
      </c>
      <c r="B426" s="137" t="s">
        <v>419</v>
      </c>
      <c r="C426" s="49">
        <f t="shared" ref="C426:C430" si="67">D426+L426+N426+P426+R426+T426+V426+AC426</f>
        <v>825813</v>
      </c>
      <c r="D426" s="87"/>
      <c r="E426" s="87"/>
      <c r="F426" s="87"/>
      <c r="G426" s="87"/>
      <c r="H426" s="87"/>
      <c r="I426" s="87"/>
      <c r="J426" s="87"/>
      <c r="K426" s="87"/>
      <c r="L426" s="87"/>
      <c r="M426" s="87">
        <v>625</v>
      </c>
      <c r="N426" s="87">
        <v>825813</v>
      </c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6"/>
      <c r="AD426" s="87"/>
      <c r="AE426" s="87"/>
      <c r="AF426" s="186"/>
    </row>
    <row r="427" spans="1:32">
      <c r="A427" s="48" t="s">
        <v>1047</v>
      </c>
      <c r="B427" s="59" t="s">
        <v>420</v>
      </c>
      <c r="C427" s="49">
        <f t="shared" si="67"/>
        <v>683800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>
        <v>576.08000000000004</v>
      </c>
      <c r="N427" s="49">
        <v>683800</v>
      </c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56"/>
      <c r="AD427" s="49"/>
      <c r="AE427" s="49"/>
      <c r="AF427" s="186"/>
    </row>
    <row r="428" spans="1:32">
      <c r="A428" s="48" t="s">
        <v>1048</v>
      </c>
      <c r="B428" s="59" t="s">
        <v>421</v>
      </c>
      <c r="C428" s="49">
        <f t="shared" si="67"/>
        <v>996480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>
        <v>738</v>
      </c>
      <c r="N428" s="49">
        <v>996480</v>
      </c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56"/>
      <c r="AD428" s="49"/>
      <c r="AE428" s="49"/>
      <c r="AF428" s="186"/>
    </row>
    <row r="429" spans="1:32">
      <c r="A429" s="48" t="s">
        <v>805</v>
      </c>
      <c r="B429" s="59" t="s">
        <v>422</v>
      </c>
      <c r="C429" s="49">
        <f t="shared" si="67"/>
        <v>650884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>
        <v>606.96</v>
      </c>
      <c r="R429" s="49">
        <v>650884</v>
      </c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56"/>
      <c r="AD429" s="49"/>
      <c r="AE429" s="49"/>
      <c r="AF429" s="186"/>
    </row>
    <row r="430" spans="1:32">
      <c r="A430" s="48" t="s">
        <v>806</v>
      </c>
      <c r="B430" s="111" t="s">
        <v>423</v>
      </c>
      <c r="C430" s="49">
        <f t="shared" si="67"/>
        <v>349221</v>
      </c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>
        <v>346</v>
      </c>
      <c r="R430" s="291">
        <v>349221</v>
      </c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9"/>
      <c r="AD430" s="98"/>
      <c r="AE430" s="98"/>
      <c r="AF430" s="186"/>
    </row>
    <row r="431" spans="1:32" s="73" customFormat="1">
      <c r="A431" s="761" t="s">
        <v>96</v>
      </c>
      <c r="B431" s="761"/>
      <c r="C431" s="50">
        <f>SUM(C426:C430)</f>
        <v>3506198</v>
      </c>
      <c r="D431" s="50"/>
      <c r="E431" s="50"/>
      <c r="F431" s="50"/>
      <c r="G431" s="50"/>
      <c r="H431" s="50"/>
      <c r="I431" s="50"/>
      <c r="J431" s="50"/>
      <c r="K431" s="50"/>
      <c r="L431" s="50"/>
      <c r="M431" s="50">
        <f t="shared" ref="M431:R431" si="68">SUM(M426:M430)</f>
        <v>1939.08</v>
      </c>
      <c r="N431" s="50">
        <f t="shared" si="68"/>
        <v>2506093</v>
      </c>
      <c r="O431" s="50"/>
      <c r="P431" s="50"/>
      <c r="Q431" s="50">
        <f t="shared" si="68"/>
        <v>952.96</v>
      </c>
      <c r="R431" s="50">
        <f t="shared" si="68"/>
        <v>1000105</v>
      </c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93"/>
      <c r="AD431" s="50"/>
      <c r="AE431" s="50"/>
      <c r="AF431" s="187"/>
    </row>
    <row r="432" spans="1:32" s="234" customFormat="1">
      <c r="A432" s="763" t="s">
        <v>57</v>
      </c>
      <c r="B432" s="764"/>
      <c r="C432" s="237"/>
      <c r="D432" s="237"/>
      <c r="E432" s="237"/>
      <c r="F432" s="237"/>
      <c r="G432" s="237"/>
      <c r="H432" s="237"/>
      <c r="I432" s="237"/>
      <c r="J432" s="237"/>
      <c r="K432" s="237"/>
      <c r="L432" s="237"/>
      <c r="M432" s="237"/>
      <c r="N432" s="237"/>
      <c r="O432" s="237"/>
      <c r="P432" s="237"/>
      <c r="Q432" s="237"/>
      <c r="R432" s="237"/>
      <c r="S432" s="237"/>
      <c r="T432" s="237"/>
      <c r="U432" s="237"/>
      <c r="V432" s="237"/>
      <c r="W432" s="237"/>
      <c r="X432" s="237"/>
      <c r="Y432" s="237"/>
      <c r="Z432" s="237"/>
      <c r="AA432" s="237"/>
      <c r="AB432" s="237"/>
      <c r="AC432" s="201"/>
      <c r="AD432" s="237"/>
      <c r="AE432" s="238"/>
      <c r="AF432" s="233"/>
    </row>
    <row r="433" spans="1:32" s="234" customFormat="1">
      <c r="A433" s="48" t="s">
        <v>807</v>
      </c>
      <c r="B433" s="296" t="s">
        <v>1000</v>
      </c>
      <c r="C433" s="207">
        <f t="shared" ref="C433:C445" si="69">D433+L433+N433+P433+R433+T433+V433+AC433</f>
        <v>146827</v>
      </c>
      <c r="D433" s="215">
        <f t="shared" ref="D433:D444" si="70">SUM(E433:J433)</f>
        <v>146827</v>
      </c>
      <c r="E433" s="279">
        <v>146827</v>
      </c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15"/>
      <c r="Z433" s="215"/>
      <c r="AA433" s="215"/>
      <c r="AB433" s="215"/>
      <c r="AC433" s="215"/>
      <c r="AD433" s="215"/>
      <c r="AE433" s="215"/>
      <c r="AF433" s="233"/>
    </row>
    <row r="434" spans="1:32" s="234" customFormat="1">
      <c r="A434" s="48" t="s">
        <v>808</v>
      </c>
      <c r="B434" s="296" t="s">
        <v>1001</v>
      </c>
      <c r="C434" s="207">
        <f t="shared" si="69"/>
        <v>144811</v>
      </c>
      <c r="D434" s="215">
        <f t="shared" si="70"/>
        <v>144811</v>
      </c>
      <c r="E434" s="279">
        <v>144811</v>
      </c>
      <c r="F434" s="215"/>
      <c r="G434" s="215"/>
      <c r="H434" s="215"/>
      <c r="I434" s="215"/>
      <c r="J434" s="215"/>
      <c r="K434" s="215"/>
      <c r="L434" s="215"/>
      <c r="M434" s="215"/>
      <c r="N434" s="215"/>
      <c r="O434" s="215"/>
      <c r="P434" s="215"/>
      <c r="Q434" s="215"/>
      <c r="R434" s="215"/>
      <c r="S434" s="215"/>
      <c r="T434" s="215"/>
      <c r="U434" s="215"/>
      <c r="V434" s="215"/>
      <c r="W434" s="215"/>
      <c r="X434" s="215"/>
      <c r="Y434" s="215"/>
      <c r="Z434" s="215"/>
      <c r="AA434" s="215"/>
      <c r="AB434" s="215"/>
      <c r="AC434" s="215"/>
      <c r="AD434" s="215"/>
      <c r="AE434" s="215"/>
      <c r="AF434" s="233"/>
    </row>
    <row r="435" spans="1:32" s="234" customFormat="1">
      <c r="A435" s="48" t="s">
        <v>809</v>
      </c>
      <c r="B435" s="296" t="s">
        <v>1002</v>
      </c>
      <c r="C435" s="207">
        <f t="shared" si="69"/>
        <v>291021</v>
      </c>
      <c r="D435" s="215">
        <f t="shared" si="70"/>
        <v>291021</v>
      </c>
      <c r="E435" s="279">
        <v>291021</v>
      </c>
      <c r="F435" s="215"/>
      <c r="G435" s="215"/>
      <c r="H435" s="215"/>
      <c r="I435" s="215"/>
      <c r="J435" s="215"/>
      <c r="K435" s="215"/>
      <c r="L435" s="215"/>
      <c r="M435" s="215"/>
      <c r="N435" s="215"/>
      <c r="O435" s="215"/>
      <c r="P435" s="215"/>
      <c r="Q435" s="215"/>
      <c r="R435" s="215"/>
      <c r="S435" s="215"/>
      <c r="T435" s="215"/>
      <c r="U435" s="215"/>
      <c r="V435" s="215"/>
      <c r="W435" s="215"/>
      <c r="X435" s="215"/>
      <c r="Y435" s="215"/>
      <c r="Z435" s="215"/>
      <c r="AA435" s="215"/>
      <c r="AB435" s="215"/>
      <c r="AC435" s="215"/>
      <c r="AD435" s="215"/>
      <c r="AE435" s="215"/>
      <c r="AF435" s="233"/>
    </row>
    <row r="436" spans="1:32" s="234" customFormat="1">
      <c r="A436" s="48" t="s">
        <v>810</v>
      </c>
      <c r="B436" s="296" t="s">
        <v>1003</v>
      </c>
      <c r="C436" s="207">
        <f t="shared" si="69"/>
        <v>263200</v>
      </c>
      <c r="D436" s="215">
        <f t="shared" si="70"/>
        <v>263200</v>
      </c>
      <c r="E436" s="279">
        <v>263200</v>
      </c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15"/>
      <c r="Z436" s="215"/>
      <c r="AA436" s="215"/>
      <c r="AB436" s="215"/>
      <c r="AC436" s="215"/>
      <c r="AD436" s="215"/>
      <c r="AE436" s="215"/>
      <c r="AF436" s="233"/>
    </row>
    <row r="437" spans="1:32" s="234" customFormat="1">
      <c r="A437" s="48" t="s">
        <v>811</v>
      </c>
      <c r="B437" s="296" t="s">
        <v>1004</v>
      </c>
      <c r="C437" s="207">
        <f t="shared" si="69"/>
        <v>272501</v>
      </c>
      <c r="D437" s="215">
        <f t="shared" si="70"/>
        <v>272501</v>
      </c>
      <c r="E437" s="279">
        <v>272501</v>
      </c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15"/>
      <c r="Z437" s="215"/>
      <c r="AA437" s="215"/>
      <c r="AB437" s="215"/>
      <c r="AC437" s="215"/>
      <c r="AD437" s="215"/>
      <c r="AE437" s="215"/>
      <c r="AF437" s="233"/>
    </row>
    <row r="438" spans="1:32" s="234" customFormat="1">
      <c r="A438" s="48" t="s">
        <v>812</v>
      </c>
      <c r="B438" s="296" t="s">
        <v>1005</v>
      </c>
      <c r="C438" s="207">
        <f t="shared" si="69"/>
        <v>188440</v>
      </c>
      <c r="D438" s="215">
        <f t="shared" si="70"/>
        <v>188440</v>
      </c>
      <c r="E438" s="279">
        <v>188440</v>
      </c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15"/>
      <c r="Z438" s="215"/>
      <c r="AA438" s="215"/>
      <c r="AB438" s="215"/>
      <c r="AC438" s="215"/>
      <c r="AD438" s="215"/>
      <c r="AE438" s="215"/>
      <c r="AF438" s="233"/>
    </row>
    <row r="439" spans="1:32" s="234" customFormat="1">
      <c r="A439" s="48" t="s">
        <v>813</v>
      </c>
      <c r="B439" s="296" t="s">
        <v>1006</v>
      </c>
      <c r="C439" s="207">
        <f t="shared" si="69"/>
        <v>235937</v>
      </c>
      <c r="D439" s="215">
        <f t="shared" si="70"/>
        <v>235937</v>
      </c>
      <c r="E439" s="279">
        <v>235937</v>
      </c>
      <c r="F439" s="215"/>
      <c r="G439" s="215"/>
      <c r="H439" s="215"/>
      <c r="I439" s="215"/>
      <c r="J439" s="215"/>
      <c r="K439" s="215"/>
      <c r="L439" s="215"/>
      <c r="M439" s="215"/>
      <c r="N439" s="215"/>
      <c r="O439" s="215"/>
      <c r="P439" s="215"/>
      <c r="Q439" s="215"/>
      <c r="R439" s="215"/>
      <c r="S439" s="215"/>
      <c r="T439" s="215"/>
      <c r="U439" s="215"/>
      <c r="V439" s="215"/>
      <c r="W439" s="215"/>
      <c r="X439" s="215"/>
      <c r="Y439" s="215"/>
      <c r="Z439" s="215"/>
      <c r="AA439" s="215"/>
      <c r="AB439" s="215"/>
      <c r="AC439" s="215"/>
      <c r="AD439" s="215"/>
      <c r="AE439" s="215"/>
      <c r="AF439" s="233"/>
    </row>
    <row r="440" spans="1:32" s="234" customFormat="1">
      <c r="A440" s="48" t="s">
        <v>814</v>
      </c>
      <c r="B440" s="296" t="s">
        <v>1007</v>
      </c>
      <c r="C440" s="207">
        <f t="shared" si="69"/>
        <v>221296</v>
      </c>
      <c r="D440" s="215">
        <f t="shared" si="70"/>
        <v>221296</v>
      </c>
      <c r="E440" s="279">
        <v>221296</v>
      </c>
      <c r="F440" s="215"/>
      <c r="G440" s="215"/>
      <c r="H440" s="215"/>
      <c r="I440" s="215"/>
      <c r="J440" s="215"/>
      <c r="K440" s="215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5"/>
      <c r="AD440" s="215"/>
      <c r="AE440" s="215"/>
      <c r="AF440" s="233"/>
    </row>
    <row r="441" spans="1:32" s="234" customFormat="1">
      <c r="A441" s="48" t="s">
        <v>815</v>
      </c>
      <c r="B441" s="296" t="s">
        <v>1008</v>
      </c>
      <c r="C441" s="207">
        <f t="shared" si="69"/>
        <v>321200</v>
      </c>
      <c r="D441" s="215">
        <f t="shared" si="70"/>
        <v>321200</v>
      </c>
      <c r="E441" s="279">
        <v>321200</v>
      </c>
      <c r="F441" s="215"/>
      <c r="G441" s="215"/>
      <c r="H441" s="215"/>
      <c r="I441" s="215"/>
      <c r="J441" s="215"/>
      <c r="K441" s="215"/>
      <c r="L441" s="215"/>
      <c r="M441" s="215"/>
      <c r="N441" s="215"/>
      <c r="O441" s="215"/>
      <c r="P441" s="215"/>
      <c r="Q441" s="215"/>
      <c r="R441" s="215"/>
      <c r="S441" s="215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215"/>
      <c r="AD441" s="215"/>
      <c r="AE441" s="215"/>
      <c r="AF441" s="233"/>
    </row>
    <row r="442" spans="1:32" s="234" customFormat="1">
      <c r="A442" s="48" t="s">
        <v>1049</v>
      </c>
      <c r="B442" s="296" t="s">
        <v>1009</v>
      </c>
      <c r="C442" s="207">
        <f t="shared" si="69"/>
        <v>323457</v>
      </c>
      <c r="D442" s="215">
        <f t="shared" si="70"/>
        <v>323457</v>
      </c>
      <c r="E442" s="279">
        <v>323457</v>
      </c>
      <c r="F442" s="215"/>
      <c r="G442" s="215"/>
      <c r="H442" s="215"/>
      <c r="I442" s="215"/>
      <c r="J442" s="215"/>
      <c r="K442" s="215"/>
      <c r="L442" s="215"/>
      <c r="M442" s="215"/>
      <c r="N442" s="215"/>
      <c r="O442" s="215"/>
      <c r="P442" s="215"/>
      <c r="Q442" s="215"/>
      <c r="R442" s="215"/>
      <c r="S442" s="215"/>
      <c r="T442" s="215"/>
      <c r="U442" s="215"/>
      <c r="V442" s="215"/>
      <c r="W442" s="215"/>
      <c r="X442" s="215"/>
      <c r="Y442" s="215"/>
      <c r="Z442" s="215"/>
      <c r="AA442" s="215"/>
      <c r="AB442" s="215"/>
      <c r="AC442" s="215"/>
      <c r="AD442" s="215"/>
      <c r="AE442" s="215"/>
      <c r="AF442" s="233"/>
    </row>
    <row r="443" spans="1:32" s="234" customFormat="1">
      <c r="A443" s="48" t="s">
        <v>816</v>
      </c>
      <c r="B443" s="296" t="s">
        <v>1010</v>
      </c>
      <c r="C443" s="207">
        <f t="shared" si="69"/>
        <v>319693</v>
      </c>
      <c r="D443" s="193">
        <f t="shared" si="70"/>
        <v>319693</v>
      </c>
      <c r="E443" s="279">
        <v>319693</v>
      </c>
      <c r="F443" s="215"/>
      <c r="G443" s="215"/>
      <c r="H443" s="215"/>
      <c r="I443" s="215"/>
      <c r="J443" s="215"/>
      <c r="K443" s="215"/>
      <c r="L443" s="215"/>
      <c r="M443" s="215"/>
      <c r="N443" s="215"/>
      <c r="O443" s="215"/>
      <c r="P443" s="215"/>
      <c r="Q443" s="215"/>
      <c r="R443" s="215"/>
      <c r="S443" s="215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215"/>
      <c r="AD443" s="215"/>
      <c r="AE443" s="215"/>
      <c r="AF443" s="233"/>
    </row>
    <row r="444" spans="1:32" s="234" customFormat="1">
      <c r="A444" s="48" t="s">
        <v>1050</v>
      </c>
      <c r="B444" s="296" t="s">
        <v>1011</v>
      </c>
      <c r="C444" s="193">
        <f t="shared" si="69"/>
        <v>214506</v>
      </c>
      <c r="D444" s="193">
        <f t="shared" si="70"/>
        <v>214506</v>
      </c>
      <c r="E444" s="278">
        <v>214506</v>
      </c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233"/>
    </row>
    <row r="445" spans="1:32" s="232" customFormat="1">
      <c r="A445" s="48" t="s">
        <v>817</v>
      </c>
      <c r="B445" s="230" t="s">
        <v>467</v>
      </c>
      <c r="C445" s="193">
        <f t="shared" si="69"/>
        <v>930000</v>
      </c>
      <c r="D445" s="193"/>
      <c r="E445" s="193"/>
      <c r="F445" s="193"/>
      <c r="G445" s="193"/>
      <c r="H445" s="193"/>
      <c r="I445" s="193"/>
      <c r="J445" s="193"/>
      <c r="K445" s="193"/>
      <c r="L445" s="193"/>
      <c r="M445" s="193">
        <v>345</v>
      </c>
      <c r="N445" s="193">
        <v>930000</v>
      </c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B445" s="193"/>
      <c r="AC445" s="212"/>
      <c r="AD445" s="193"/>
      <c r="AE445" s="193"/>
      <c r="AF445" s="231"/>
    </row>
    <row r="446" spans="1:32" s="234" customFormat="1">
      <c r="A446" s="765" t="s">
        <v>97</v>
      </c>
      <c r="B446" s="765"/>
      <c r="C446" s="218">
        <f>SUM(C433:C445)</f>
        <v>3872889</v>
      </c>
      <c r="D446" s="218">
        <f t="shared" ref="D446:E446" si="71">SUM(D433:D445)</f>
        <v>2942889</v>
      </c>
      <c r="E446" s="218">
        <f t="shared" si="71"/>
        <v>2942889</v>
      </c>
      <c r="F446" s="218"/>
      <c r="G446" s="218"/>
      <c r="H446" s="218"/>
      <c r="I446" s="218"/>
      <c r="J446" s="218"/>
      <c r="K446" s="218"/>
      <c r="L446" s="218"/>
      <c r="M446" s="218">
        <f t="shared" ref="M446:N446" si="72">M445</f>
        <v>345</v>
      </c>
      <c r="N446" s="218">
        <f t="shared" si="72"/>
        <v>930000</v>
      </c>
      <c r="O446" s="218"/>
      <c r="P446" s="218"/>
      <c r="Q446" s="218"/>
      <c r="R446" s="218"/>
      <c r="S446" s="218"/>
      <c r="T446" s="218"/>
      <c r="U446" s="218"/>
      <c r="V446" s="218"/>
      <c r="W446" s="218"/>
      <c r="X446" s="218"/>
      <c r="Y446" s="218"/>
      <c r="Z446" s="218"/>
      <c r="AA446" s="218"/>
      <c r="AB446" s="218"/>
      <c r="AC446" s="219"/>
      <c r="AD446" s="218"/>
      <c r="AE446" s="218"/>
      <c r="AF446" s="233"/>
    </row>
    <row r="447" spans="1:32" s="73" customFormat="1">
      <c r="A447" s="766" t="s">
        <v>58</v>
      </c>
      <c r="B447" s="767"/>
      <c r="C447" s="170"/>
      <c r="D447" s="170"/>
      <c r="E447" s="170"/>
      <c r="F447" s="170"/>
      <c r="G447" s="170"/>
      <c r="H447" s="170"/>
      <c r="I447" s="170"/>
      <c r="J447" s="170"/>
      <c r="K447" s="170"/>
      <c r="L447" s="170"/>
      <c r="M447" s="179"/>
      <c r="N447" s="179"/>
      <c r="O447" s="179"/>
      <c r="P447" s="179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65"/>
      <c r="AD447" s="170"/>
      <c r="AE447" s="171"/>
      <c r="AF447" s="187"/>
    </row>
    <row r="448" spans="1:32">
      <c r="A448" s="48" t="s">
        <v>818</v>
      </c>
      <c r="B448" s="137" t="s">
        <v>424</v>
      </c>
      <c r="C448" s="191">
        <f t="shared" ref="C448:C449" si="73">D448+L448+N448+P448+R448+T448+V448+AC448</f>
        <v>1102570</v>
      </c>
      <c r="D448" s="98">
        <f t="shared" ref="D448:D487" si="74">SUM(E448:J448)</f>
        <v>236297</v>
      </c>
      <c r="E448" s="295">
        <v>236297</v>
      </c>
      <c r="F448" s="87"/>
      <c r="G448" s="87"/>
      <c r="H448" s="87"/>
      <c r="I448" s="87"/>
      <c r="J448" s="87"/>
      <c r="K448" s="87"/>
      <c r="L448" s="87"/>
      <c r="M448" s="136">
        <v>372</v>
      </c>
      <c r="N448" s="317">
        <v>866273</v>
      </c>
      <c r="O448" s="136"/>
      <c r="P448" s="136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6"/>
      <c r="AD448" s="87"/>
      <c r="AE448" s="87"/>
      <c r="AF448" s="186"/>
    </row>
    <row r="449" spans="1:32">
      <c r="A449" s="48" t="s">
        <v>819</v>
      </c>
      <c r="B449" s="111" t="s">
        <v>425</v>
      </c>
      <c r="C449" s="49">
        <f t="shared" si="73"/>
        <v>1401960</v>
      </c>
      <c r="D449" s="98">
        <f t="shared" si="74"/>
        <v>409960</v>
      </c>
      <c r="E449" s="337">
        <v>409960</v>
      </c>
      <c r="F449" s="98"/>
      <c r="G449" s="98"/>
      <c r="H449" s="98"/>
      <c r="I449" s="98"/>
      <c r="J449" s="98"/>
      <c r="K449" s="98"/>
      <c r="L449" s="98"/>
      <c r="M449" s="120">
        <v>720</v>
      </c>
      <c r="N449" s="338">
        <v>992000</v>
      </c>
      <c r="O449" s="120"/>
      <c r="P449" s="120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9"/>
      <c r="AD449" s="98"/>
      <c r="AE449" s="98"/>
      <c r="AF449" s="186"/>
    </row>
    <row r="450" spans="1:32" s="73" customFormat="1">
      <c r="A450" s="761" t="s">
        <v>98</v>
      </c>
      <c r="B450" s="761"/>
      <c r="C450" s="50">
        <f>SUM(C448:C449)</f>
        <v>2504530</v>
      </c>
      <c r="D450" s="50">
        <f t="shared" ref="D450:N450" si="75">SUM(D448:D449)</f>
        <v>646257</v>
      </c>
      <c r="E450" s="50">
        <f t="shared" si="75"/>
        <v>646257</v>
      </c>
      <c r="F450" s="50"/>
      <c r="G450" s="50"/>
      <c r="H450" s="50"/>
      <c r="I450" s="50"/>
      <c r="J450" s="50"/>
      <c r="K450" s="50"/>
      <c r="L450" s="50"/>
      <c r="M450" s="50">
        <f t="shared" si="75"/>
        <v>1092</v>
      </c>
      <c r="N450" s="50">
        <f t="shared" si="75"/>
        <v>1858273</v>
      </c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93"/>
      <c r="AD450" s="50"/>
      <c r="AE450" s="50"/>
      <c r="AF450" s="187"/>
    </row>
    <row r="451" spans="1:32" s="234" customFormat="1">
      <c r="A451" s="763" t="s">
        <v>59</v>
      </c>
      <c r="B451" s="764"/>
      <c r="C451" s="237"/>
      <c r="D451" s="237"/>
      <c r="E451" s="237"/>
      <c r="F451" s="237"/>
      <c r="G451" s="237"/>
      <c r="H451" s="237"/>
      <c r="I451" s="237"/>
      <c r="J451" s="237"/>
      <c r="K451" s="237"/>
      <c r="L451" s="237"/>
      <c r="M451" s="237"/>
      <c r="N451" s="237"/>
      <c r="O451" s="237"/>
      <c r="P451" s="237"/>
      <c r="Q451" s="237"/>
      <c r="R451" s="237"/>
      <c r="S451" s="237"/>
      <c r="T451" s="237"/>
      <c r="U451" s="237"/>
      <c r="V451" s="237"/>
      <c r="W451" s="237"/>
      <c r="X451" s="237"/>
      <c r="Y451" s="237"/>
      <c r="Z451" s="237"/>
      <c r="AA451" s="237"/>
      <c r="AB451" s="237"/>
      <c r="AC451" s="201"/>
      <c r="AD451" s="237"/>
      <c r="AE451" s="238"/>
      <c r="AF451" s="233"/>
    </row>
    <row r="452" spans="1:32" s="232" customFormat="1">
      <c r="A452" s="48" t="s">
        <v>820</v>
      </c>
      <c r="B452" s="259" t="s">
        <v>426</v>
      </c>
      <c r="C452" s="193">
        <f t="shared" ref="C452:C461" si="76">D452+L452+N452+P452+R452+T452+V452+AC452</f>
        <v>37883</v>
      </c>
      <c r="D452" s="207">
        <f t="shared" si="74"/>
        <v>37883</v>
      </c>
      <c r="E452" s="207">
        <v>37883</v>
      </c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207"/>
      <c r="Q452" s="207"/>
      <c r="R452" s="207"/>
      <c r="S452" s="207"/>
      <c r="T452" s="207"/>
      <c r="U452" s="207"/>
      <c r="V452" s="207"/>
      <c r="W452" s="207"/>
      <c r="X452" s="207"/>
      <c r="Y452" s="207"/>
      <c r="Z452" s="207"/>
      <c r="AA452" s="207"/>
      <c r="AB452" s="207"/>
      <c r="AC452" s="208"/>
      <c r="AD452" s="207"/>
      <c r="AE452" s="207"/>
      <c r="AF452" s="231"/>
    </row>
    <row r="453" spans="1:32" s="232" customFormat="1">
      <c r="A453" s="48" t="s">
        <v>821</v>
      </c>
      <c r="B453" s="260" t="s">
        <v>427</v>
      </c>
      <c r="C453" s="193">
        <f t="shared" si="76"/>
        <v>37883</v>
      </c>
      <c r="D453" s="193">
        <f t="shared" si="74"/>
        <v>37883</v>
      </c>
      <c r="E453" s="193">
        <v>37883</v>
      </c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B453" s="193"/>
      <c r="AC453" s="212"/>
      <c r="AD453" s="193"/>
      <c r="AE453" s="193"/>
      <c r="AF453" s="231"/>
    </row>
    <row r="454" spans="1:32" s="232" customFormat="1">
      <c r="A454" s="48" t="s">
        <v>822</v>
      </c>
      <c r="B454" s="260" t="s">
        <v>428</v>
      </c>
      <c r="C454" s="193">
        <f t="shared" si="76"/>
        <v>37883</v>
      </c>
      <c r="D454" s="193">
        <f t="shared" si="74"/>
        <v>37883</v>
      </c>
      <c r="E454" s="193">
        <v>37883</v>
      </c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B454" s="193"/>
      <c r="AC454" s="212"/>
      <c r="AD454" s="193"/>
      <c r="AE454" s="193"/>
      <c r="AF454" s="231"/>
    </row>
    <row r="455" spans="1:32" s="232" customFormat="1">
      <c r="A455" s="48" t="s">
        <v>1051</v>
      </c>
      <c r="B455" s="260" t="s">
        <v>429</v>
      </c>
      <c r="C455" s="193">
        <f t="shared" si="76"/>
        <v>37883</v>
      </c>
      <c r="D455" s="193">
        <f t="shared" si="74"/>
        <v>37883</v>
      </c>
      <c r="E455" s="193">
        <v>37883</v>
      </c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B455" s="193"/>
      <c r="AC455" s="212"/>
      <c r="AD455" s="193"/>
      <c r="AE455" s="193"/>
      <c r="AF455" s="231"/>
    </row>
    <row r="456" spans="1:32" s="232" customFormat="1">
      <c r="A456" s="48" t="s">
        <v>1052</v>
      </c>
      <c r="B456" s="260" t="s">
        <v>430</v>
      </c>
      <c r="C456" s="193">
        <f t="shared" si="76"/>
        <v>799601</v>
      </c>
      <c r="D456" s="193">
        <f t="shared" si="74"/>
        <v>799601</v>
      </c>
      <c r="E456" s="193">
        <v>52186</v>
      </c>
      <c r="F456" s="193"/>
      <c r="G456" s="193">
        <v>155884</v>
      </c>
      <c r="H456" s="193">
        <v>372000</v>
      </c>
      <c r="I456" s="193">
        <v>219531</v>
      </c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B456" s="193"/>
      <c r="AC456" s="212"/>
      <c r="AD456" s="193"/>
      <c r="AE456" s="193"/>
      <c r="AF456" s="231"/>
    </row>
    <row r="457" spans="1:32" s="232" customFormat="1">
      <c r="A457" s="48" t="s">
        <v>1053</v>
      </c>
      <c r="B457" s="260" t="s">
        <v>431</v>
      </c>
      <c r="C457" s="193">
        <f t="shared" si="76"/>
        <v>37883</v>
      </c>
      <c r="D457" s="193">
        <f t="shared" si="74"/>
        <v>37883</v>
      </c>
      <c r="E457" s="193">
        <v>37883</v>
      </c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212"/>
      <c r="AD457" s="193"/>
      <c r="AE457" s="193"/>
      <c r="AF457" s="231"/>
    </row>
    <row r="458" spans="1:32" s="232" customFormat="1">
      <c r="A458" s="48" t="s">
        <v>1054</v>
      </c>
      <c r="B458" s="260" t="s">
        <v>432</v>
      </c>
      <c r="C458" s="193">
        <f t="shared" si="76"/>
        <v>37883</v>
      </c>
      <c r="D458" s="193">
        <f t="shared" si="74"/>
        <v>37883</v>
      </c>
      <c r="E458" s="193">
        <v>37883</v>
      </c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212"/>
      <c r="AD458" s="193"/>
      <c r="AE458" s="193"/>
      <c r="AF458" s="231"/>
    </row>
    <row r="459" spans="1:32" s="232" customFormat="1">
      <c r="A459" s="48" t="s">
        <v>823</v>
      </c>
      <c r="B459" s="260" t="s">
        <v>433</v>
      </c>
      <c r="C459" s="193">
        <f t="shared" si="76"/>
        <v>52186</v>
      </c>
      <c r="D459" s="193">
        <f t="shared" si="74"/>
        <v>52186</v>
      </c>
      <c r="E459" s="193">
        <v>52186</v>
      </c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212"/>
      <c r="AD459" s="193"/>
      <c r="AE459" s="193"/>
      <c r="AF459" s="231"/>
    </row>
    <row r="460" spans="1:32" s="232" customFormat="1">
      <c r="A460" s="48" t="s">
        <v>824</v>
      </c>
      <c r="B460" s="260" t="s">
        <v>434</v>
      </c>
      <c r="C460" s="193">
        <f t="shared" si="76"/>
        <v>37883</v>
      </c>
      <c r="D460" s="193">
        <f t="shared" si="74"/>
        <v>37883</v>
      </c>
      <c r="E460" s="193">
        <v>37883</v>
      </c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212"/>
      <c r="AD460" s="193"/>
      <c r="AE460" s="193"/>
      <c r="AF460" s="231"/>
    </row>
    <row r="461" spans="1:32" s="232" customFormat="1">
      <c r="A461" s="48" t="s">
        <v>825</v>
      </c>
      <c r="B461" s="261" t="s">
        <v>435</v>
      </c>
      <c r="C461" s="193">
        <f t="shared" si="76"/>
        <v>52186</v>
      </c>
      <c r="D461" s="215">
        <f t="shared" si="74"/>
        <v>52186</v>
      </c>
      <c r="E461" s="215">
        <v>52186</v>
      </c>
      <c r="F461" s="215"/>
      <c r="G461" s="215"/>
      <c r="H461" s="215"/>
      <c r="I461" s="215"/>
      <c r="J461" s="215"/>
      <c r="K461" s="215"/>
      <c r="L461" s="215"/>
      <c r="M461" s="215"/>
      <c r="N461" s="215"/>
      <c r="O461" s="215"/>
      <c r="P461" s="215"/>
      <c r="Q461" s="215"/>
      <c r="R461" s="215"/>
      <c r="S461" s="215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217"/>
      <c r="AD461" s="215"/>
      <c r="AE461" s="215"/>
      <c r="AF461" s="231"/>
    </row>
    <row r="462" spans="1:32" s="234" customFormat="1">
      <c r="A462" s="765" t="s">
        <v>99</v>
      </c>
      <c r="B462" s="765"/>
      <c r="C462" s="218">
        <f>SUM(C452:C461)</f>
        <v>1169154</v>
      </c>
      <c r="D462" s="218">
        <f t="shared" ref="D462:I462" si="77">SUM(D452:D461)</f>
        <v>1169154</v>
      </c>
      <c r="E462" s="218">
        <f t="shared" si="77"/>
        <v>421739</v>
      </c>
      <c r="F462" s="218"/>
      <c r="G462" s="218">
        <f t="shared" si="77"/>
        <v>155884</v>
      </c>
      <c r="H462" s="218">
        <f t="shared" si="77"/>
        <v>372000</v>
      </c>
      <c r="I462" s="218">
        <f t="shared" si="77"/>
        <v>219531</v>
      </c>
      <c r="J462" s="218"/>
      <c r="K462" s="218"/>
      <c r="L462" s="218"/>
      <c r="M462" s="218"/>
      <c r="N462" s="218"/>
      <c r="O462" s="218"/>
      <c r="P462" s="218"/>
      <c r="Q462" s="218"/>
      <c r="R462" s="218"/>
      <c r="S462" s="218"/>
      <c r="T462" s="218"/>
      <c r="U462" s="218"/>
      <c r="V462" s="218"/>
      <c r="W462" s="218"/>
      <c r="X462" s="218"/>
      <c r="Y462" s="218"/>
      <c r="Z462" s="218"/>
      <c r="AA462" s="218"/>
      <c r="AB462" s="218"/>
      <c r="AC462" s="219"/>
      <c r="AD462" s="218"/>
      <c r="AE462" s="218"/>
      <c r="AF462" s="233"/>
    </row>
    <row r="463" spans="1:32" s="73" customFormat="1">
      <c r="A463" s="766" t="s">
        <v>60</v>
      </c>
      <c r="B463" s="767"/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65"/>
      <c r="AD463" s="170"/>
      <c r="AE463" s="171"/>
      <c r="AF463" s="187"/>
    </row>
    <row r="464" spans="1:32">
      <c r="A464" s="48" t="s">
        <v>826</v>
      </c>
      <c r="B464" s="137" t="s">
        <v>436</v>
      </c>
      <c r="C464" s="49">
        <f t="shared" ref="C464:C465" si="78">D464+L464+N464+P464+R464+T464+V464+AC464</f>
        <v>604526</v>
      </c>
      <c r="D464" s="87"/>
      <c r="E464" s="87"/>
      <c r="F464" s="87"/>
      <c r="G464" s="87"/>
      <c r="H464" s="87"/>
      <c r="I464" s="87"/>
      <c r="J464" s="87"/>
      <c r="K464" s="87"/>
      <c r="L464" s="87"/>
      <c r="M464" s="87">
        <v>586</v>
      </c>
      <c r="N464" s="150">
        <v>604526</v>
      </c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6"/>
      <c r="AD464" s="87"/>
      <c r="AE464" s="87"/>
      <c r="AF464" s="186"/>
    </row>
    <row r="465" spans="1:32">
      <c r="A465" s="48" t="s">
        <v>827</v>
      </c>
      <c r="B465" s="111" t="s">
        <v>437</v>
      </c>
      <c r="C465" s="49">
        <f t="shared" si="78"/>
        <v>592146</v>
      </c>
      <c r="D465" s="98"/>
      <c r="E465" s="98"/>
      <c r="F465" s="98"/>
      <c r="G465" s="98"/>
      <c r="H465" s="98"/>
      <c r="I465" s="98"/>
      <c r="J465" s="98"/>
      <c r="K465" s="98"/>
      <c r="L465" s="98"/>
      <c r="M465" s="98">
        <v>574</v>
      </c>
      <c r="N465" s="291">
        <v>592146</v>
      </c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9"/>
      <c r="AD465" s="98"/>
      <c r="AE465" s="98"/>
      <c r="AF465" s="186"/>
    </row>
    <row r="466" spans="1:32" s="73" customFormat="1">
      <c r="A466" s="761" t="s">
        <v>100</v>
      </c>
      <c r="B466" s="761"/>
      <c r="C466" s="50">
        <f>SUM(C464:C465)</f>
        <v>1196672</v>
      </c>
      <c r="D466" s="50"/>
      <c r="E466" s="50"/>
      <c r="F466" s="50"/>
      <c r="G466" s="50"/>
      <c r="H466" s="50"/>
      <c r="I466" s="50"/>
      <c r="J466" s="50"/>
      <c r="K466" s="50"/>
      <c r="L466" s="50"/>
      <c r="M466" s="50">
        <f t="shared" ref="M466:N466" si="79">SUM(M464:M465)</f>
        <v>1160</v>
      </c>
      <c r="N466" s="50">
        <f t="shared" si="79"/>
        <v>1196672</v>
      </c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93"/>
      <c r="AD466" s="50"/>
      <c r="AE466" s="50"/>
      <c r="AF466" s="187"/>
    </row>
    <row r="467" spans="1:32" s="73" customFormat="1">
      <c r="A467" s="766" t="s">
        <v>61</v>
      </c>
      <c r="B467" s="767"/>
      <c r="C467" s="170"/>
      <c r="D467" s="170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  <c r="AA467" s="170"/>
      <c r="AB467" s="170"/>
      <c r="AC467" s="165"/>
      <c r="AD467" s="170"/>
      <c r="AE467" s="171"/>
      <c r="AF467" s="187"/>
    </row>
    <row r="468" spans="1:32">
      <c r="A468" s="48" t="s">
        <v>828</v>
      </c>
      <c r="B468" s="153" t="s">
        <v>439</v>
      </c>
      <c r="C468" s="191">
        <f t="shared" ref="C468" si="80">D468+L468+N468+P468+R468+T468+V468+AC468</f>
        <v>434701</v>
      </c>
      <c r="D468" s="273">
        <f>G468+H468+I468</f>
        <v>434701</v>
      </c>
      <c r="E468" s="146"/>
      <c r="F468" s="146"/>
      <c r="G468" s="319">
        <v>51924</v>
      </c>
      <c r="H468" s="319">
        <v>363278</v>
      </c>
      <c r="I468" s="319">
        <v>19499</v>
      </c>
      <c r="J468" s="146"/>
      <c r="K468" s="146"/>
      <c r="L468" s="146"/>
      <c r="M468" s="273"/>
      <c r="N468" s="273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8"/>
      <c r="AD468" s="146"/>
      <c r="AE468" s="146"/>
      <c r="AF468" s="186"/>
    </row>
    <row r="469" spans="1:32" s="73" customFormat="1">
      <c r="A469" s="761" t="s">
        <v>101</v>
      </c>
      <c r="B469" s="761"/>
      <c r="C469" s="50">
        <f>C468</f>
        <v>434701</v>
      </c>
      <c r="D469" s="50">
        <f t="shared" ref="D469:I469" si="81">D468</f>
        <v>434701</v>
      </c>
      <c r="E469" s="50"/>
      <c r="F469" s="50"/>
      <c r="G469" s="50">
        <f t="shared" si="81"/>
        <v>51924</v>
      </c>
      <c r="H469" s="50">
        <f t="shared" si="81"/>
        <v>363278</v>
      </c>
      <c r="I469" s="50">
        <f t="shared" si="81"/>
        <v>19499</v>
      </c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93"/>
      <c r="AD469" s="50"/>
      <c r="AE469" s="50"/>
      <c r="AF469" s="187"/>
    </row>
    <row r="470" spans="1:32" s="73" customFormat="1">
      <c r="A470" s="766" t="s">
        <v>62</v>
      </c>
      <c r="B470" s="767"/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65"/>
      <c r="AD470" s="170"/>
      <c r="AE470" s="171"/>
      <c r="AF470" s="187"/>
    </row>
    <row r="471" spans="1:32">
      <c r="A471" s="48" t="s">
        <v>829</v>
      </c>
      <c r="B471" s="151" t="s">
        <v>440</v>
      </c>
      <c r="C471" s="49">
        <f t="shared" ref="C471" si="82">D471+L471+N471+P471+R471+T471+V471+AC471</f>
        <v>1374491</v>
      </c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>
        <v>541</v>
      </c>
      <c r="R471" s="319">
        <v>1374491</v>
      </c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8"/>
      <c r="AD471" s="146"/>
      <c r="AE471" s="146"/>
      <c r="AF471" s="186"/>
    </row>
    <row r="472" spans="1:32" s="73" customFormat="1">
      <c r="A472" s="761" t="s">
        <v>102</v>
      </c>
      <c r="B472" s="761"/>
      <c r="C472" s="50">
        <f>C471</f>
        <v>1374491</v>
      </c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>
        <f t="shared" ref="Q472:R472" si="83">Q471</f>
        <v>541</v>
      </c>
      <c r="R472" s="50">
        <f t="shared" si="83"/>
        <v>1374491</v>
      </c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93"/>
      <c r="AD472" s="50"/>
      <c r="AE472" s="50"/>
      <c r="AF472" s="187"/>
    </row>
    <row r="473" spans="1:32" s="234" customFormat="1">
      <c r="A473" s="763" t="s">
        <v>63</v>
      </c>
      <c r="B473" s="764"/>
      <c r="C473" s="237"/>
      <c r="D473" s="237"/>
      <c r="E473" s="237"/>
      <c r="F473" s="237"/>
      <c r="G473" s="237"/>
      <c r="H473" s="237"/>
      <c r="I473" s="237"/>
      <c r="J473" s="237"/>
      <c r="K473" s="237"/>
      <c r="L473" s="237"/>
      <c r="M473" s="237"/>
      <c r="N473" s="237"/>
      <c r="O473" s="237"/>
      <c r="P473" s="237"/>
      <c r="Q473" s="237"/>
      <c r="R473" s="237"/>
      <c r="S473" s="237"/>
      <c r="T473" s="237"/>
      <c r="U473" s="237"/>
      <c r="V473" s="237"/>
      <c r="W473" s="237"/>
      <c r="X473" s="237"/>
      <c r="Y473" s="237"/>
      <c r="Z473" s="237"/>
      <c r="AA473" s="237"/>
      <c r="AB473" s="237"/>
      <c r="AC473" s="201"/>
      <c r="AD473" s="237"/>
      <c r="AE473" s="238"/>
      <c r="AF473" s="233"/>
    </row>
    <row r="474" spans="1:32" s="232" customFormat="1">
      <c r="A474" s="48" t="s">
        <v>830</v>
      </c>
      <c r="B474" s="259" t="s">
        <v>441</v>
      </c>
      <c r="C474" s="193">
        <f t="shared" ref="C474:C487" si="84">D474+L474+N474+P474+R474+T474+V474+AC474</f>
        <v>663038</v>
      </c>
      <c r="D474" s="207"/>
      <c r="E474" s="207"/>
      <c r="F474" s="207"/>
      <c r="G474" s="207"/>
      <c r="H474" s="207"/>
      <c r="I474" s="207"/>
      <c r="J474" s="207"/>
      <c r="K474" s="207"/>
      <c r="L474" s="207"/>
      <c r="M474" s="207">
        <v>356</v>
      </c>
      <c r="N474" s="323">
        <v>663038</v>
      </c>
      <c r="O474" s="207"/>
      <c r="P474" s="207"/>
      <c r="Q474" s="207"/>
      <c r="R474" s="207"/>
      <c r="S474" s="207"/>
      <c r="T474" s="207"/>
      <c r="U474" s="207"/>
      <c r="V474" s="207"/>
      <c r="W474" s="207"/>
      <c r="X474" s="207"/>
      <c r="Y474" s="207"/>
      <c r="Z474" s="207"/>
      <c r="AA474" s="207"/>
      <c r="AB474" s="207"/>
      <c r="AC474" s="208"/>
      <c r="AD474" s="207"/>
      <c r="AE474" s="207"/>
      <c r="AF474" s="231"/>
    </row>
    <row r="475" spans="1:32" s="232" customFormat="1">
      <c r="A475" s="48" t="s">
        <v>831</v>
      </c>
      <c r="B475" s="260" t="s">
        <v>442</v>
      </c>
      <c r="C475" s="193">
        <f t="shared" si="84"/>
        <v>642152</v>
      </c>
      <c r="D475" s="193"/>
      <c r="E475" s="193"/>
      <c r="F475" s="193"/>
      <c r="G475" s="193"/>
      <c r="H475" s="193"/>
      <c r="I475" s="193"/>
      <c r="J475" s="193"/>
      <c r="K475" s="193"/>
      <c r="L475" s="193"/>
      <c r="M475" s="193">
        <v>356</v>
      </c>
      <c r="N475" s="324">
        <v>642152</v>
      </c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212"/>
      <c r="AD475" s="193"/>
      <c r="AE475" s="193"/>
      <c r="AF475" s="231"/>
    </row>
    <row r="476" spans="1:32" s="232" customFormat="1">
      <c r="A476" s="48" t="s">
        <v>832</v>
      </c>
      <c r="B476" s="260" t="s">
        <v>443</v>
      </c>
      <c r="C476" s="193">
        <f t="shared" si="84"/>
        <v>629588</v>
      </c>
      <c r="D476" s="193"/>
      <c r="E476" s="193"/>
      <c r="F476" s="193"/>
      <c r="G476" s="193"/>
      <c r="H476" s="193"/>
      <c r="I476" s="193"/>
      <c r="J476" s="193"/>
      <c r="K476" s="193"/>
      <c r="L476" s="193"/>
      <c r="M476" s="193">
        <v>355</v>
      </c>
      <c r="N476" s="324">
        <v>629588</v>
      </c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212"/>
      <c r="AD476" s="193"/>
      <c r="AE476" s="193"/>
      <c r="AF476" s="231"/>
    </row>
    <row r="477" spans="1:32" s="232" customFormat="1">
      <c r="A477" s="48" t="s">
        <v>833</v>
      </c>
      <c r="B477" s="260" t="s">
        <v>444</v>
      </c>
      <c r="C477" s="193">
        <f t="shared" si="84"/>
        <v>1163227</v>
      </c>
      <c r="D477" s="193">
        <f t="shared" si="74"/>
        <v>1163227</v>
      </c>
      <c r="E477" s="193"/>
      <c r="F477" s="193">
        <v>194099</v>
      </c>
      <c r="G477" s="193">
        <v>117447</v>
      </c>
      <c r="H477" s="193">
        <v>851681</v>
      </c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212"/>
      <c r="AD477" s="193"/>
      <c r="AE477" s="193"/>
      <c r="AF477" s="231"/>
    </row>
    <row r="478" spans="1:32" s="232" customFormat="1">
      <c r="A478" s="48" t="s">
        <v>834</v>
      </c>
      <c r="B478" s="260" t="s">
        <v>445</v>
      </c>
      <c r="C478" s="193">
        <f t="shared" si="84"/>
        <v>311546</v>
      </c>
      <c r="D478" s="193">
        <f t="shared" si="74"/>
        <v>311546</v>
      </c>
      <c r="E478" s="193"/>
      <c r="F478" s="193">
        <v>194099</v>
      </c>
      <c r="G478" s="193">
        <v>117447</v>
      </c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212"/>
      <c r="AD478" s="193"/>
      <c r="AE478" s="193"/>
      <c r="AF478" s="231"/>
    </row>
    <row r="479" spans="1:32" s="232" customFormat="1">
      <c r="A479" s="48" t="s">
        <v>835</v>
      </c>
      <c r="B479" s="260" t="s">
        <v>446</v>
      </c>
      <c r="C479" s="193">
        <f t="shared" si="84"/>
        <v>1464173</v>
      </c>
      <c r="D479" s="193">
        <f t="shared" si="74"/>
        <v>851681</v>
      </c>
      <c r="E479" s="193"/>
      <c r="F479" s="193"/>
      <c r="G479" s="193"/>
      <c r="H479" s="193">
        <v>851681</v>
      </c>
      <c r="I479" s="193"/>
      <c r="J479" s="193"/>
      <c r="K479" s="193"/>
      <c r="L479" s="193"/>
      <c r="M479" s="193">
        <v>355</v>
      </c>
      <c r="N479" s="324">
        <v>612492</v>
      </c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212"/>
      <c r="AD479" s="193"/>
      <c r="AE479" s="193"/>
      <c r="AF479" s="231"/>
    </row>
    <row r="480" spans="1:32" s="232" customFormat="1">
      <c r="A480" s="48" t="s">
        <v>836</v>
      </c>
      <c r="B480" s="260" t="s">
        <v>447</v>
      </c>
      <c r="C480" s="193">
        <f t="shared" si="84"/>
        <v>1503626</v>
      </c>
      <c r="D480" s="193">
        <f t="shared" si="74"/>
        <v>851681</v>
      </c>
      <c r="E480" s="193"/>
      <c r="F480" s="193"/>
      <c r="G480" s="193"/>
      <c r="H480" s="193">
        <v>851681</v>
      </c>
      <c r="I480" s="193"/>
      <c r="J480" s="193"/>
      <c r="K480" s="193"/>
      <c r="L480" s="193"/>
      <c r="M480" s="193">
        <v>357</v>
      </c>
      <c r="N480" s="193">
        <v>651945</v>
      </c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212"/>
      <c r="AD480" s="193"/>
      <c r="AE480" s="193"/>
      <c r="AF480" s="231"/>
    </row>
    <row r="481" spans="1:32" s="232" customFormat="1">
      <c r="A481" s="48" t="s">
        <v>837</v>
      </c>
      <c r="B481" s="260" t="s">
        <v>448</v>
      </c>
      <c r="C481" s="193">
        <f t="shared" si="84"/>
        <v>968212</v>
      </c>
      <c r="D481" s="193">
        <f t="shared" si="74"/>
        <v>968212</v>
      </c>
      <c r="E481" s="193"/>
      <c r="F481" s="193"/>
      <c r="G481" s="193">
        <v>117794</v>
      </c>
      <c r="H481" s="193">
        <v>850418</v>
      </c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212"/>
      <c r="AD481" s="193"/>
      <c r="AE481" s="193"/>
      <c r="AF481" s="231"/>
    </row>
    <row r="482" spans="1:32" s="232" customFormat="1">
      <c r="A482" s="48" t="s">
        <v>838</v>
      </c>
      <c r="B482" s="260" t="s">
        <v>449</v>
      </c>
      <c r="C482" s="193">
        <f t="shared" si="84"/>
        <v>1174190</v>
      </c>
      <c r="D482" s="193">
        <f t="shared" si="74"/>
        <v>1174190</v>
      </c>
      <c r="E482" s="193"/>
      <c r="F482" s="193">
        <v>194652</v>
      </c>
      <c r="G482" s="193">
        <v>126037</v>
      </c>
      <c r="H482" s="193">
        <v>853501</v>
      </c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212"/>
      <c r="AD482" s="193"/>
      <c r="AE482" s="193"/>
      <c r="AF482" s="231"/>
    </row>
    <row r="483" spans="1:32" s="232" customFormat="1">
      <c r="A483" s="48" t="s">
        <v>839</v>
      </c>
      <c r="B483" s="260" t="s">
        <v>451</v>
      </c>
      <c r="C483" s="193">
        <f t="shared" si="84"/>
        <v>2320873</v>
      </c>
      <c r="D483" s="193">
        <f t="shared" si="74"/>
        <v>789980</v>
      </c>
      <c r="E483" s="193"/>
      <c r="F483" s="193">
        <v>436390</v>
      </c>
      <c r="G483" s="193">
        <v>353590</v>
      </c>
      <c r="H483" s="193"/>
      <c r="I483" s="193"/>
      <c r="J483" s="193"/>
      <c r="K483" s="193"/>
      <c r="L483" s="193"/>
      <c r="M483" s="193">
        <v>826</v>
      </c>
      <c r="N483" s="193">
        <v>1530893</v>
      </c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B483" s="193"/>
      <c r="AC483" s="212"/>
      <c r="AD483" s="193"/>
      <c r="AE483" s="193"/>
      <c r="AF483" s="231"/>
    </row>
    <row r="484" spans="1:32" s="232" customFormat="1">
      <c r="A484" s="48" t="s">
        <v>840</v>
      </c>
      <c r="B484" s="260" t="s">
        <v>452</v>
      </c>
      <c r="C484" s="193">
        <f t="shared" si="84"/>
        <v>1258041</v>
      </c>
      <c r="D484" s="193">
        <f t="shared" si="74"/>
        <v>784700</v>
      </c>
      <c r="E484" s="193"/>
      <c r="F484" s="193">
        <v>433600</v>
      </c>
      <c r="G484" s="193">
        <v>351100</v>
      </c>
      <c r="H484" s="193"/>
      <c r="I484" s="193"/>
      <c r="J484" s="193"/>
      <c r="K484" s="193"/>
      <c r="L484" s="193"/>
      <c r="M484" s="193">
        <v>835</v>
      </c>
      <c r="N484" s="193">
        <v>473341</v>
      </c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B484" s="193"/>
      <c r="AC484" s="212"/>
      <c r="AD484" s="193"/>
      <c r="AE484" s="193"/>
      <c r="AF484" s="231"/>
    </row>
    <row r="485" spans="1:32" s="232" customFormat="1">
      <c r="A485" s="48" t="s">
        <v>841</v>
      </c>
      <c r="B485" s="260" t="s">
        <v>453</v>
      </c>
      <c r="C485" s="193">
        <f t="shared" si="84"/>
        <v>1450351</v>
      </c>
      <c r="D485" s="193">
        <f t="shared" si="74"/>
        <v>903701</v>
      </c>
      <c r="E485" s="193"/>
      <c r="F485" s="193">
        <v>140140</v>
      </c>
      <c r="G485" s="193">
        <v>113560</v>
      </c>
      <c r="H485" s="193">
        <v>650001</v>
      </c>
      <c r="I485" s="193"/>
      <c r="J485" s="193"/>
      <c r="K485" s="193"/>
      <c r="L485" s="193"/>
      <c r="M485" s="193">
        <v>377</v>
      </c>
      <c r="N485" s="193">
        <v>546650</v>
      </c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B485" s="193"/>
      <c r="AC485" s="212"/>
      <c r="AD485" s="193"/>
      <c r="AE485" s="193"/>
      <c r="AF485" s="231"/>
    </row>
    <row r="486" spans="1:32" s="232" customFormat="1">
      <c r="A486" s="48" t="s">
        <v>842</v>
      </c>
      <c r="B486" s="260" t="s">
        <v>454</v>
      </c>
      <c r="C486" s="193">
        <f t="shared" si="84"/>
        <v>1447588</v>
      </c>
      <c r="D486" s="193"/>
      <c r="E486" s="193"/>
      <c r="F486" s="193"/>
      <c r="G486" s="193"/>
      <c r="H486" s="193"/>
      <c r="I486" s="193"/>
      <c r="J486" s="193"/>
      <c r="K486" s="193"/>
      <c r="L486" s="193"/>
      <c r="M486" s="193">
        <v>998</v>
      </c>
      <c r="N486" s="193">
        <v>1447588</v>
      </c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B486" s="193"/>
      <c r="AC486" s="212"/>
      <c r="AD486" s="193"/>
      <c r="AE486" s="193"/>
      <c r="AF486" s="231"/>
    </row>
    <row r="487" spans="1:32" s="232" customFormat="1">
      <c r="A487" s="48" t="s">
        <v>843</v>
      </c>
      <c r="B487" s="261" t="s">
        <v>455</v>
      </c>
      <c r="C487" s="193">
        <f t="shared" si="84"/>
        <v>1462843</v>
      </c>
      <c r="D487" s="215">
        <f t="shared" si="74"/>
        <v>682743</v>
      </c>
      <c r="E487" s="215"/>
      <c r="F487" s="215"/>
      <c r="G487" s="215"/>
      <c r="H487" s="215">
        <v>682743</v>
      </c>
      <c r="I487" s="215"/>
      <c r="J487" s="215"/>
      <c r="K487" s="215"/>
      <c r="L487" s="215"/>
      <c r="M487" s="215">
        <v>538</v>
      </c>
      <c r="N487" s="215">
        <v>780100</v>
      </c>
      <c r="O487" s="215"/>
      <c r="P487" s="215"/>
      <c r="Q487" s="215"/>
      <c r="R487" s="215"/>
      <c r="S487" s="215"/>
      <c r="T487" s="215"/>
      <c r="U487" s="215"/>
      <c r="V487" s="215"/>
      <c r="W487" s="215"/>
      <c r="X487" s="215"/>
      <c r="Y487" s="215"/>
      <c r="Z487" s="215"/>
      <c r="AA487" s="215"/>
      <c r="AB487" s="215"/>
      <c r="AC487" s="217"/>
      <c r="AD487" s="215"/>
      <c r="AE487" s="215"/>
      <c r="AF487" s="231"/>
    </row>
    <row r="488" spans="1:32" s="234" customFormat="1">
      <c r="A488" s="765" t="s">
        <v>103</v>
      </c>
      <c r="B488" s="765"/>
      <c r="C488" s="218">
        <f>SUM(C474:C487)</f>
        <v>16459448</v>
      </c>
      <c r="D488" s="218">
        <f>SUM(D474:D487)</f>
        <v>8481661</v>
      </c>
      <c r="E488" s="218"/>
      <c r="F488" s="218">
        <f>SUM(F474:F487)</f>
        <v>1592980</v>
      </c>
      <c r="G488" s="218">
        <f>SUM(G474:G487)</f>
        <v>1296975</v>
      </c>
      <c r="H488" s="218">
        <f>SUM(H474:H487)</f>
        <v>5591706</v>
      </c>
      <c r="I488" s="218"/>
      <c r="J488" s="218"/>
      <c r="K488" s="218"/>
      <c r="L488" s="218"/>
      <c r="M488" s="218">
        <f>SUM(M474:M487)</f>
        <v>5353</v>
      </c>
      <c r="N488" s="218">
        <f>SUM(N474:N487)</f>
        <v>7977787</v>
      </c>
      <c r="O488" s="218"/>
      <c r="P488" s="218"/>
      <c r="Q488" s="218"/>
      <c r="R488" s="218"/>
      <c r="S488" s="218"/>
      <c r="T488" s="218"/>
      <c r="U488" s="218"/>
      <c r="V488" s="218"/>
      <c r="W488" s="218"/>
      <c r="X488" s="218"/>
      <c r="Y488" s="218"/>
      <c r="Z488" s="218"/>
      <c r="AA488" s="218"/>
      <c r="AB488" s="218"/>
      <c r="AC488" s="218"/>
      <c r="AD488" s="218"/>
      <c r="AE488" s="218"/>
      <c r="AF488" s="233"/>
    </row>
    <row r="489" spans="1:32" s="73" customFormat="1">
      <c r="A489" s="766" t="s">
        <v>64</v>
      </c>
      <c r="B489" s="767"/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65"/>
      <c r="AD489" s="170"/>
      <c r="AE489" s="171"/>
      <c r="AF489" s="187"/>
    </row>
    <row r="490" spans="1:32">
      <c r="A490" s="48" t="s">
        <v>1055</v>
      </c>
      <c r="B490" s="137" t="s">
        <v>460</v>
      </c>
      <c r="C490" s="49">
        <f t="shared" ref="C490:C494" si="85">D490+L490+N490+P490+R490+T490+V490+AC490</f>
        <v>1062537</v>
      </c>
      <c r="D490" s="87"/>
      <c r="E490" s="87"/>
      <c r="F490" s="87"/>
      <c r="G490" s="87"/>
      <c r="H490" s="87"/>
      <c r="I490" s="87"/>
      <c r="J490" s="87"/>
      <c r="K490" s="87"/>
      <c r="L490" s="87"/>
      <c r="M490" s="315">
        <v>741.6</v>
      </c>
      <c r="N490" s="87">
        <v>1062537</v>
      </c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6"/>
      <c r="AD490" s="87"/>
      <c r="AE490" s="87"/>
      <c r="AF490" s="186"/>
    </row>
    <row r="491" spans="1:32">
      <c r="A491" s="48" t="s">
        <v>844</v>
      </c>
      <c r="B491" s="59" t="s">
        <v>456</v>
      </c>
      <c r="C491" s="49">
        <f t="shared" si="85"/>
        <v>918815</v>
      </c>
      <c r="D491" s="49"/>
      <c r="E491" s="49"/>
      <c r="F491" s="49"/>
      <c r="G491" s="49"/>
      <c r="H491" s="49"/>
      <c r="I491" s="49"/>
      <c r="J491" s="49"/>
      <c r="K491" s="49"/>
      <c r="L491" s="49"/>
      <c r="M491" s="313">
        <v>653.6</v>
      </c>
      <c r="N491" s="49">
        <v>918815</v>
      </c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56"/>
      <c r="AD491" s="49"/>
      <c r="AE491" s="49"/>
      <c r="AF491" s="186"/>
    </row>
    <row r="492" spans="1:32">
      <c r="A492" s="48" t="s">
        <v>845</v>
      </c>
      <c r="B492" s="59" t="s">
        <v>459</v>
      </c>
      <c r="C492" s="49">
        <f t="shared" si="85"/>
        <v>935929</v>
      </c>
      <c r="D492" s="49"/>
      <c r="E492" s="49"/>
      <c r="F492" s="49"/>
      <c r="G492" s="49"/>
      <c r="H492" s="49"/>
      <c r="I492" s="49"/>
      <c r="J492" s="49"/>
      <c r="K492" s="49"/>
      <c r="L492" s="49"/>
      <c r="M492" s="313">
        <v>892</v>
      </c>
      <c r="N492" s="313">
        <v>935929</v>
      </c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56"/>
      <c r="AD492" s="49"/>
      <c r="AE492" s="49"/>
      <c r="AF492" s="186"/>
    </row>
    <row r="493" spans="1:32">
      <c r="A493" s="48" t="s">
        <v>846</v>
      </c>
      <c r="B493" s="59" t="s">
        <v>458</v>
      </c>
      <c r="C493" s="49">
        <f t="shared" si="85"/>
        <v>874381</v>
      </c>
      <c r="D493" s="49"/>
      <c r="E493" s="49"/>
      <c r="F493" s="49"/>
      <c r="G493" s="49"/>
      <c r="H493" s="49"/>
      <c r="I493" s="49"/>
      <c r="J493" s="49"/>
      <c r="K493" s="49"/>
      <c r="L493" s="49"/>
      <c r="M493" s="313">
        <v>854.12</v>
      </c>
      <c r="N493" s="49">
        <v>874381</v>
      </c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56"/>
      <c r="AD493" s="49"/>
      <c r="AE493" s="49"/>
      <c r="AF493" s="186"/>
    </row>
    <row r="494" spans="1:32">
      <c r="A494" s="48" t="s">
        <v>847</v>
      </c>
      <c r="B494" s="111" t="s">
        <v>457</v>
      </c>
      <c r="C494" s="49">
        <f t="shared" si="85"/>
        <v>519375</v>
      </c>
      <c r="D494" s="98"/>
      <c r="E494" s="98"/>
      <c r="F494" s="98"/>
      <c r="G494" s="98"/>
      <c r="H494" s="98"/>
      <c r="I494" s="98"/>
      <c r="J494" s="98"/>
      <c r="K494" s="98"/>
      <c r="L494" s="98"/>
      <c r="M494" s="337">
        <v>306.14999999999998</v>
      </c>
      <c r="N494" s="291">
        <v>519375</v>
      </c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9"/>
      <c r="AD494" s="98"/>
      <c r="AE494" s="98"/>
      <c r="AF494" s="186"/>
    </row>
    <row r="495" spans="1:32" s="73" customFormat="1">
      <c r="A495" s="761" t="s">
        <v>104</v>
      </c>
      <c r="B495" s="761"/>
      <c r="C495" s="50">
        <f>SUM(C490:C494)</f>
        <v>4311037</v>
      </c>
      <c r="D495" s="50"/>
      <c r="E495" s="50"/>
      <c r="F495" s="50"/>
      <c r="G495" s="50"/>
      <c r="H495" s="50"/>
      <c r="I495" s="50"/>
      <c r="J495" s="50"/>
      <c r="K495" s="50"/>
      <c r="L495" s="50"/>
      <c r="M495" s="50">
        <f t="shared" ref="M495:N495" si="86">SUM(M490:M494)</f>
        <v>3447.47</v>
      </c>
      <c r="N495" s="50">
        <f t="shared" si="86"/>
        <v>4311037</v>
      </c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93"/>
      <c r="AD495" s="50"/>
      <c r="AE495" s="50"/>
      <c r="AF495" s="187"/>
    </row>
    <row r="496" spans="1:32" s="234" customFormat="1">
      <c r="A496" s="262" t="s">
        <v>65</v>
      </c>
      <c r="B496" s="263"/>
      <c r="C496" s="237"/>
      <c r="D496" s="237"/>
      <c r="E496" s="237"/>
      <c r="F496" s="237"/>
      <c r="G496" s="237"/>
      <c r="H496" s="237"/>
      <c r="I496" s="237"/>
      <c r="J496" s="237"/>
      <c r="K496" s="263"/>
      <c r="L496" s="237"/>
      <c r="M496" s="237"/>
      <c r="N496" s="237"/>
      <c r="O496" s="237"/>
      <c r="P496" s="237"/>
      <c r="Q496" s="237"/>
      <c r="R496" s="237"/>
      <c r="S496" s="237"/>
      <c r="T496" s="237"/>
      <c r="U496" s="237"/>
      <c r="V496" s="237"/>
      <c r="W496" s="237"/>
      <c r="X496" s="237"/>
      <c r="Y496" s="237"/>
      <c r="Z496" s="237"/>
      <c r="AA496" s="237"/>
      <c r="AB496" s="237"/>
      <c r="AC496" s="201"/>
      <c r="AD496" s="237"/>
      <c r="AE496" s="238"/>
      <c r="AF496" s="233"/>
    </row>
    <row r="497" spans="1:32" s="232" customFormat="1">
      <c r="A497" s="48" t="s">
        <v>848</v>
      </c>
      <c r="B497" s="265" t="s">
        <v>461</v>
      </c>
      <c r="C497" s="193">
        <f t="shared" ref="C497" si="87">D497+L497+N497+P497+R497+T497+V497+AC497</f>
        <v>308752</v>
      </c>
      <c r="D497" s="266"/>
      <c r="E497" s="266"/>
      <c r="F497" s="266"/>
      <c r="G497" s="266"/>
      <c r="H497" s="266"/>
      <c r="I497" s="266"/>
      <c r="J497" s="266"/>
      <c r="K497" s="266"/>
      <c r="L497" s="266"/>
      <c r="M497" s="266">
        <v>241</v>
      </c>
      <c r="N497" s="318">
        <v>308752</v>
      </c>
      <c r="O497" s="266"/>
      <c r="P497" s="266"/>
      <c r="Q497" s="266"/>
      <c r="R497" s="266"/>
      <c r="S497" s="266"/>
      <c r="T497" s="266"/>
      <c r="U497" s="266"/>
      <c r="V497" s="266"/>
      <c r="W497" s="266"/>
      <c r="X497" s="266"/>
      <c r="Y497" s="266"/>
      <c r="Z497" s="266"/>
      <c r="AA497" s="266"/>
      <c r="AB497" s="266"/>
      <c r="AC497" s="267"/>
      <c r="AD497" s="266"/>
      <c r="AE497" s="266"/>
      <c r="AF497" s="231"/>
    </row>
    <row r="498" spans="1:32" s="234" customFormat="1">
      <c r="A498" s="765" t="s">
        <v>105</v>
      </c>
      <c r="B498" s="765"/>
      <c r="C498" s="218">
        <f>C497</f>
        <v>308752</v>
      </c>
      <c r="D498" s="218"/>
      <c r="E498" s="218"/>
      <c r="F498" s="218"/>
      <c r="G498" s="218"/>
      <c r="H498" s="218"/>
      <c r="I498" s="218"/>
      <c r="J498" s="218"/>
      <c r="K498" s="218"/>
      <c r="L498" s="218"/>
      <c r="M498" s="218">
        <f t="shared" ref="M498:N498" si="88">M497</f>
        <v>241</v>
      </c>
      <c r="N498" s="218">
        <f t="shared" si="88"/>
        <v>308752</v>
      </c>
      <c r="O498" s="218"/>
      <c r="P498" s="218"/>
      <c r="Q498" s="218"/>
      <c r="R498" s="218"/>
      <c r="S498" s="218"/>
      <c r="T498" s="218"/>
      <c r="U498" s="218"/>
      <c r="V498" s="218"/>
      <c r="W498" s="218"/>
      <c r="X498" s="218"/>
      <c r="Y498" s="218"/>
      <c r="Z498" s="218"/>
      <c r="AA498" s="218"/>
      <c r="AB498" s="218"/>
      <c r="AC498" s="219"/>
      <c r="AD498" s="218"/>
      <c r="AE498" s="218"/>
      <c r="AF498" s="233"/>
    </row>
    <row r="499" spans="1:32">
      <c r="A499" s="769" t="s">
        <v>469</v>
      </c>
      <c r="B499" s="770"/>
      <c r="C499" s="90"/>
      <c r="D499" s="90"/>
      <c r="E499" s="180"/>
      <c r="F499" s="180"/>
      <c r="G499" s="181"/>
      <c r="H499" s="181"/>
      <c r="I499" s="182"/>
      <c r="J499" s="182"/>
      <c r="K499" s="182"/>
      <c r="L499" s="183"/>
      <c r="M499" s="182"/>
      <c r="N499" s="182"/>
      <c r="O499" s="182"/>
      <c r="P499" s="182"/>
      <c r="Q499" s="182"/>
      <c r="R499" s="182"/>
      <c r="S499" s="182"/>
      <c r="T499" s="180"/>
      <c r="U499" s="182"/>
      <c r="V499" s="182"/>
      <c r="W499" s="182"/>
      <c r="X499" s="182"/>
      <c r="Y499" s="182"/>
      <c r="Z499" s="182"/>
      <c r="AA499" s="182"/>
      <c r="AB499" s="182"/>
      <c r="AC499" s="165"/>
      <c r="AD499" s="182"/>
      <c r="AE499" s="184"/>
      <c r="AF499" s="186"/>
    </row>
    <row r="500" spans="1:32">
      <c r="A500" s="48" t="s">
        <v>849</v>
      </c>
      <c r="B500" s="137" t="s">
        <v>503</v>
      </c>
      <c r="C500" s="49">
        <f t="shared" ref="C500:C510" si="89">D500+L500+N500+P500+R500+T500+V500+AC500</f>
        <v>287686</v>
      </c>
      <c r="D500" s="87">
        <f t="shared" ref="D500:D527" si="90">SUM(E500:J500)</f>
        <v>287686</v>
      </c>
      <c r="E500" s="320">
        <v>287686</v>
      </c>
      <c r="F500" s="155"/>
      <c r="G500" s="156"/>
      <c r="H500" s="156"/>
      <c r="I500" s="131"/>
      <c r="J500" s="131"/>
      <c r="K500" s="131"/>
      <c r="L500" s="157"/>
      <c r="M500" s="131"/>
      <c r="N500" s="131"/>
      <c r="O500" s="131"/>
      <c r="P500" s="131"/>
      <c r="Q500" s="131"/>
      <c r="R500" s="131"/>
      <c r="S500" s="131"/>
      <c r="T500" s="137"/>
      <c r="U500" s="131"/>
      <c r="V500" s="131"/>
      <c r="W500" s="131"/>
      <c r="X500" s="131"/>
      <c r="Y500" s="131"/>
      <c r="Z500" s="131"/>
      <c r="AA500" s="131"/>
      <c r="AB500" s="131"/>
      <c r="AC500" s="86"/>
      <c r="AD500" s="131"/>
      <c r="AE500" s="158"/>
      <c r="AF500" s="186"/>
    </row>
    <row r="501" spans="1:32">
      <c r="A501" s="48" t="s">
        <v>850</v>
      </c>
      <c r="B501" s="59" t="s">
        <v>504</v>
      </c>
      <c r="C501" s="49">
        <f t="shared" si="89"/>
        <v>287686</v>
      </c>
      <c r="D501" s="49">
        <f t="shared" si="90"/>
        <v>287686</v>
      </c>
      <c r="E501" s="321">
        <v>287686</v>
      </c>
      <c r="F501" s="69"/>
      <c r="G501" s="44"/>
      <c r="H501" s="44"/>
      <c r="I501" s="40"/>
      <c r="J501" s="40"/>
      <c r="K501" s="40"/>
      <c r="L501" s="58"/>
      <c r="M501" s="40"/>
      <c r="N501" s="40"/>
      <c r="O501" s="40"/>
      <c r="P501" s="40"/>
      <c r="Q501" s="40"/>
      <c r="R501" s="40"/>
      <c r="S501" s="40"/>
      <c r="T501" s="59"/>
      <c r="U501" s="40"/>
      <c r="V501" s="40"/>
      <c r="W501" s="40"/>
      <c r="X501" s="40"/>
      <c r="Y501" s="40"/>
      <c r="Z501" s="40"/>
      <c r="AA501" s="40"/>
      <c r="AB501" s="40"/>
      <c r="AC501" s="56"/>
      <c r="AD501" s="40"/>
      <c r="AE501" s="70"/>
      <c r="AF501" s="186"/>
    </row>
    <row r="502" spans="1:32">
      <c r="A502" s="48" t="s">
        <v>851</v>
      </c>
      <c r="B502" s="59" t="s">
        <v>505</v>
      </c>
      <c r="C502" s="49">
        <f t="shared" si="89"/>
        <v>377326</v>
      </c>
      <c r="D502" s="49">
        <f t="shared" si="90"/>
        <v>377326</v>
      </c>
      <c r="E502" s="321">
        <v>377326</v>
      </c>
      <c r="F502" s="69"/>
      <c r="G502" s="44"/>
      <c r="H502" s="44"/>
      <c r="I502" s="40"/>
      <c r="J502" s="40"/>
      <c r="K502" s="40"/>
      <c r="L502" s="58"/>
      <c r="M502" s="40"/>
      <c r="N502" s="40"/>
      <c r="O502" s="40"/>
      <c r="P502" s="40"/>
      <c r="Q502" s="40"/>
      <c r="R502" s="40"/>
      <c r="S502" s="40"/>
      <c r="T502" s="59"/>
      <c r="U502" s="40"/>
      <c r="V502" s="40"/>
      <c r="W502" s="40"/>
      <c r="X502" s="40"/>
      <c r="Y502" s="40"/>
      <c r="Z502" s="40"/>
      <c r="AA502" s="40"/>
      <c r="AB502" s="40"/>
      <c r="AC502" s="56"/>
      <c r="AD502" s="40"/>
      <c r="AE502" s="70"/>
      <c r="AF502" s="186"/>
    </row>
    <row r="503" spans="1:32">
      <c r="A503" s="48" t="s">
        <v>852</v>
      </c>
      <c r="B503" s="59" t="s">
        <v>506</v>
      </c>
      <c r="C503" s="49">
        <f t="shared" si="89"/>
        <v>158357</v>
      </c>
      <c r="D503" s="49">
        <f t="shared" si="90"/>
        <v>158357</v>
      </c>
      <c r="E503" s="321">
        <v>158357</v>
      </c>
      <c r="F503" s="69"/>
      <c r="G503" s="44"/>
      <c r="H503" s="44"/>
      <c r="I503" s="40"/>
      <c r="J503" s="40"/>
      <c r="K503" s="40"/>
      <c r="L503" s="58"/>
      <c r="M503" s="40"/>
      <c r="N503" s="40"/>
      <c r="O503" s="40"/>
      <c r="P503" s="40"/>
      <c r="Q503" s="40"/>
      <c r="R503" s="40"/>
      <c r="S503" s="40"/>
      <c r="T503" s="59"/>
      <c r="U503" s="40"/>
      <c r="V503" s="40"/>
      <c r="W503" s="40"/>
      <c r="X503" s="40"/>
      <c r="Y503" s="40"/>
      <c r="Z503" s="40"/>
      <c r="AA503" s="40"/>
      <c r="AB503" s="40"/>
      <c r="AC503" s="56"/>
      <c r="AD503" s="40"/>
      <c r="AE503" s="70"/>
      <c r="AF503" s="186"/>
    </row>
    <row r="504" spans="1:32">
      <c r="A504" s="48" t="s">
        <v>853</v>
      </c>
      <c r="B504" s="59" t="s">
        <v>507</v>
      </c>
      <c r="C504" s="49">
        <f t="shared" si="89"/>
        <v>395558</v>
      </c>
      <c r="D504" s="49">
        <f t="shared" si="90"/>
        <v>395558</v>
      </c>
      <c r="E504" s="321">
        <v>395558</v>
      </c>
      <c r="F504" s="69"/>
      <c r="G504" s="44"/>
      <c r="H504" s="44"/>
      <c r="I504" s="40"/>
      <c r="J504" s="40"/>
      <c r="K504" s="40"/>
      <c r="L504" s="58"/>
      <c r="M504" s="40"/>
      <c r="N504" s="40"/>
      <c r="O504" s="40"/>
      <c r="P504" s="40"/>
      <c r="Q504" s="40"/>
      <c r="R504" s="40"/>
      <c r="S504" s="40"/>
      <c r="T504" s="59"/>
      <c r="U504" s="40"/>
      <c r="V504" s="40"/>
      <c r="W504" s="40"/>
      <c r="X504" s="40"/>
      <c r="Y504" s="40"/>
      <c r="Z504" s="40"/>
      <c r="AA504" s="40"/>
      <c r="AB504" s="40"/>
      <c r="AC504" s="56"/>
      <c r="AD504" s="40"/>
      <c r="AE504" s="70"/>
      <c r="AF504" s="186"/>
    </row>
    <row r="505" spans="1:32">
      <c r="A505" s="48" t="s">
        <v>854</v>
      </c>
      <c r="B505" s="111" t="s">
        <v>508</v>
      </c>
      <c r="C505" s="49">
        <f t="shared" si="89"/>
        <v>479599</v>
      </c>
      <c r="D505" s="98">
        <f t="shared" si="90"/>
        <v>479599</v>
      </c>
      <c r="E505" s="322">
        <v>479599</v>
      </c>
      <c r="F505" s="121"/>
      <c r="G505" s="122"/>
      <c r="H505" s="122"/>
      <c r="I505" s="106"/>
      <c r="J505" s="106"/>
      <c r="K505" s="106"/>
      <c r="L505" s="505"/>
      <c r="M505" s="106"/>
      <c r="N505" s="106"/>
      <c r="O505" s="106"/>
      <c r="P505" s="106"/>
      <c r="Q505" s="106"/>
      <c r="R505" s="106"/>
      <c r="S505" s="106"/>
      <c r="T505" s="111"/>
      <c r="U505" s="106"/>
      <c r="V505" s="106"/>
      <c r="W505" s="106"/>
      <c r="X505" s="106"/>
      <c r="Y505" s="106"/>
      <c r="Z505" s="106"/>
      <c r="AA505" s="106"/>
      <c r="AB505" s="106"/>
      <c r="AC505" s="99"/>
      <c r="AD505" s="106"/>
      <c r="AE505" s="123"/>
      <c r="AF505" s="186"/>
    </row>
    <row r="506" spans="1:32">
      <c r="A506" s="48" t="s">
        <v>855</v>
      </c>
      <c r="B506" s="298" t="s">
        <v>1012</v>
      </c>
      <c r="C506" s="49">
        <f t="shared" si="89"/>
        <v>189609</v>
      </c>
      <c r="D506" s="98">
        <f t="shared" si="90"/>
        <v>189609</v>
      </c>
      <c r="E506" s="312">
        <v>189609</v>
      </c>
      <c r="F506" s="121"/>
      <c r="G506" s="122"/>
      <c r="H506" s="122"/>
      <c r="I506" s="106"/>
      <c r="J506" s="106"/>
      <c r="K506" s="106"/>
      <c r="L506" s="505"/>
      <c r="M506" s="106"/>
      <c r="N506" s="106"/>
      <c r="O506" s="106"/>
      <c r="P506" s="106"/>
      <c r="Q506" s="106"/>
      <c r="R506" s="106"/>
      <c r="S506" s="106"/>
      <c r="T506" s="111"/>
      <c r="U506" s="106"/>
      <c r="V506" s="106"/>
      <c r="W506" s="106"/>
      <c r="X506" s="106"/>
      <c r="Y506" s="106"/>
      <c r="Z506" s="106"/>
      <c r="AA506" s="106"/>
      <c r="AB506" s="106"/>
      <c r="AC506" s="99"/>
      <c r="AD506" s="106"/>
      <c r="AE506" s="123"/>
      <c r="AF506" s="186"/>
    </row>
    <row r="507" spans="1:32">
      <c r="A507" s="48" t="s">
        <v>856</v>
      </c>
      <c r="B507" s="298" t="s">
        <v>1013</v>
      </c>
      <c r="C507" s="49">
        <f t="shared" si="89"/>
        <v>189609</v>
      </c>
      <c r="D507" s="98">
        <f t="shared" si="90"/>
        <v>189609</v>
      </c>
      <c r="E507" s="312">
        <v>189609</v>
      </c>
      <c r="F507" s="121"/>
      <c r="G507" s="122"/>
      <c r="H507" s="122"/>
      <c r="I507" s="106"/>
      <c r="J507" s="106"/>
      <c r="K507" s="106"/>
      <c r="L507" s="505"/>
      <c r="M507" s="106"/>
      <c r="N507" s="106"/>
      <c r="O507" s="106"/>
      <c r="P507" s="106"/>
      <c r="Q507" s="106"/>
      <c r="R507" s="106"/>
      <c r="S507" s="106"/>
      <c r="T507" s="111"/>
      <c r="U507" s="106"/>
      <c r="V507" s="106"/>
      <c r="W507" s="106"/>
      <c r="X507" s="106"/>
      <c r="Y507" s="106"/>
      <c r="Z507" s="106"/>
      <c r="AA507" s="106"/>
      <c r="AB507" s="106"/>
      <c r="AC507" s="99"/>
      <c r="AD507" s="106"/>
      <c r="AE507" s="123"/>
      <c r="AF507" s="186"/>
    </row>
    <row r="508" spans="1:32">
      <c r="A508" s="48" t="s">
        <v>857</v>
      </c>
      <c r="B508" s="298" t="s">
        <v>1014</v>
      </c>
      <c r="C508" s="49">
        <f t="shared" si="89"/>
        <v>307290</v>
      </c>
      <c r="D508" s="98">
        <f t="shared" si="90"/>
        <v>307290</v>
      </c>
      <c r="E508" s="312">
        <v>307290</v>
      </c>
      <c r="F508" s="121"/>
      <c r="G508" s="122"/>
      <c r="H508" s="122"/>
      <c r="I508" s="106"/>
      <c r="J508" s="106"/>
      <c r="K508" s="106"/>
      <c r="L508" s="505"/>
      <c r="M508" s="106"/>
      <c r="N508" s="106"/>
      <c r="O508" s="106"/>
      <c r="P508" s="106"/>
      <c r="Q508" s="106"/>
      <c r="R508" s="106"/>
      <c r="S508" s="106"/>
      <c r="T508" s="111"/>
      <c r="U508" s="106"/>
      <c r="V508" s="106"/>
      <c r="W508" s="106"/>
      <c r="X508" s="106"/>
      <c r="Y508" s="106"/>
      <c r="Z508" s="106"/>
      <c r="AA508" s="106"/>
      <c r="AB508" s="106"/>
      <c r="AC508" s="99"/>
      <c r="AD508" s="106"/>
      <c r="AE508" s="123"/>
      <c r="AF508" s="186"/>
    </row>
    <row r="509" spans="1:32">
      <c r="A509" s="48" t="s">
        <v>1056</v>
      </c>
      <c r="B509" s="298" t="s">
        <v>1015</v>
      </c>
      <c r="C509" s="49">
        <f t="shared" si="89"/>
        <v>389687</v>
      </c>
      <c r="D509" s="98">
        <f t="shared" si="90"/>
        <v>389687</v>
      </c>
      <c r="E509" s="312">
        <v>389687</v>
      </c>
      <c r="F509" s="121"/>
      <c r="G509" s="122"/>
      <c r="H509" s="122"/>
      <c r="I509" s="106"/>
      <c r="J509" s="106"/>
      <c r="K509" s="106"/>
      <c r="L509" s="505"/>
      <c r="M509" s="106"/>
      <c r="N509" s="106"/>
      <c r="O509" s="106"/>
      <c r="P509" s="106"/>
      <c r="Q509" s="106"/>
      <c r="R509" s="106"/>
      <c r="S509" s="106"/>
      <c r="T509" s="111"/>
      <c r="U509" s="106"/>
      <c r="V509" s="106"/>
      <c r="W509" s="106"/>
      <c r="X509" s="106"/>
      <c r="Y509" s="106"/>
      <c r="Z509" s="106"/>
      <c r="AA509" s="106"/>
      <c r="AB509" s="106"/>
      <c r="AC509" s="99"/>
      <c r="AD509" s="106"/>
      <c r="AE509" s="123"/>
      <c r="AF509" s="186"/>
    </row>
    <row r="510" spans="1:32">
      <c r="A510" s="48" t="s">
        <v>858</v>
      </c>
      <c r="B510" s="298" t="s">
        <v>1016</v>
      </c>
      <c r="C510" s="49">
        <f t="shared" si="89"/>
        <v>474345</v>
      </c>
      <c r="D510" s="98">
        <f t="shared" si="90"/>
        <v>474345</v>
      </c>
      <c r="E510" s="312">
        <v>474345</v>
      </c>
      <c r="F510" s="121"/>
      <c r="G510" s="122"/>
      <c r="H510" s="122"/>
      <c r="I510" s="106"/>
      <c r="J510" s="106"/>
      <c r="K510" s="106"/>
      <c r="L510" s="505"/>
      <c r="M510" s="106"/>
      <c r="N510" s="106"/>
      <c r="O510" s="106"/>
      <c r="P510" s="106"/>
      <c r="Q510" s="106"/>
      <c r="R510" s="106"/>
      <c r="S510" s="106"/>
      <c r="T510" s="111"/>
      <c r="U510" s="106"/>
      <c r="V510" s="106"/>
      <c r="W510" s="106"/>
      <c r="X510" s="106"/>
      <c r="Y510" s="106"/>
      <c r="Z510" s="106"/>
      <c r="AA510" s="106"/>
      <c r="AB510" s="106"/>
      <c r="AC510" s="99"/>
      <c r="AD510" s="106"/>
      <c r="AE510" s="123"/>
      <c r="AF510" s="186"/>
    </row>
    <row r="511" spans="1:32" s="73" customFormat="1">
      <c r="A511" s="768" t="s">
        <v>470</v>
      </c>
      <c r="B511" s="768"/>
      <c r="C511" s="50">
        <f>SUM(C500:C510)</f>
        <v>3536752</v>
      </c>
      <c r="D511" s="50">
        <f t="shared" ref="D511:E511" si="91">SUM(D500:D510)</f>
        <v>3536752</v>
      </c>
      <c r="E511" s="50">
        <f t="shared" si="91"/>
        <v>3536752</v>
      </c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93"/>
      <c r="AD511" s="50"/>
      <c r="AE511" s="50"/>
      <c r="AF511" s="187"/>
    </row>
    <row r="512" spans="1:32" s="234" customFormat="1">
      <c r="A512" s="763" t="s">
        <v>66</v>
      </c>
      <c r="B512" s="764"/>
      <c r="C512" s="237"/>
      <c r="D512" s="237"/>
      <c r="E512" s="237"/>
      <c r="F512" s="237"/>
      <c r="G512" s="237"/>
      <c r="H512" s="237"/>
      <c r="I512" s="237"/>
      <c r="J512" s="237"/>
      <c r="K512" s="237"/>
      <c r="L512" s="237"/>
      <c r="M512" s="237"/>
      <c r="N512" s="237"/>
      <c r="O512" s="237"/>
      <c r="P512" s="237"/>
      <c r="Q512" s="237"/>
      <c r="R512" s="237"/>
      <c r="S512" s="237"/>
      <c r="T512" s="237"/>
      <c r="U512" s="237"/>
      <c r="V512" s="237"/>
      <c r="W512" s="237"/>
      <c r="X512" s="237"/>
      <c r="Y512" s="237"/>
      <c r="Z512" s="237"/>
      <c r="AA512" s="237"/>
      <c r="AB512" s="237"/>
      <c r="AC512" s="201"/>
      <c r="AD512" s="237"/>
      <c r="AE512" s="238"/>
      <c r="AF512" s="233"/>
    </row>
    <row r="513" spans="1:32" s="232" customFormat="1">
      <c r="A513" s="48" t="s">
        <v>859</v>
      </c>
      <c r="B513" s="268" t="s">
        <v>462</v>
      </c>
      <c r="C513" s="193">
        <f t="shared" ref="C513:C520" si="92">D513+L513+N513+P513+R513+T513+V513+AC513</f>
        <v>198244</v>
      </c>
      <c r="D513" s="207">
        <f t="shared" si="90"/>
        <v>124757</v>
      </c>
      <c r="E513" s="323">
        <v>124757</v>
      </c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>
        <v>596</v>
      </c>
      <c r="R513" s="207">
        <v>73487</v>
      </c>
      <c r="S513" s="207"/>
      <c r="T513" s="207"/>
      <c r="U513" s="207"/>
      <c r="V513" s="207"/>
      <c r="W513" s="207"/>
      <c r="X513" s="207"/>
      <c r="Y513" s="207"/>
      <c r="Z513" s="207"/>
      <c r="AA513" s="207"/>
      <c r="AB513" s="207"/>
      <c r="AC513" s="208"/>
      <c r="AD513" s="207"/>
      <c r="AE513" s="207"/>
      <c r="AF513" s="231"/>
    </row>
    <row r="514" spans="1:32" s="232" customFormat="1">
      <c r="A514" s="48" t="s">
        <v>860</v>
      </c>
      <c r="B514" s="270" t="s">
        <v>463</v>
      </c>
      <c r="C514" s="193">
        <f t="shared" si="92"/>
        <v>445346</v>
      </c>
      <c r="D514" s="193">
        <f t="shared" si="90"/>
        <v>262903</v>
      </c>
      <c r="E514" s="324">
        <v>125502</v>
      </c>
      <c r="F514" s="269"/>
      <c r="G514" s="193"/>
      <c r="H514" s="193"/>
      <c r="I514" s="324">
        <v>137401</v>
      </c>
      <c r="J514" s="193"/>
      <c r="K514" s="193"/>
      <c r="L514" s="193"/>
      <c r="M514" s="193"/>
      <c r="N514" s="193"/>
      <c r="O514" s="193"/>
      <c r="P514" s="193"/>
      <c r="Q514" s="193">
        <v>60</v>
      </c>
      <c r="R514" s="193">
        <v>73487</v>
      </c>
      <c r="S514" s="193">
        <v>82</v>
      </c>
      <c r="T514" s="324">
        <v>108956</v>
      </c>
      <c r="U514" s="193"/>
      <c r="V514" s="193"/>
      <c r="W514" s="193"/>
      <c r="X514" s="193"/>
      <c r="Y514" s="193"/>
      <c r="Z514" s="193"/>
      <c r="AA514" s="193"/>
      <c r="AB514" s="193"/>
      <c r="AC514" s="212"/>
      <c r="AD514" s="193"/>
      <c r="AE514" s="193"/>
      <c r="AF514" s="231"/>
    </row>
    <row r="515" spans="1:32" s="232" customFormat="1">
      <c r="A515" s="48" t="s">
        <v>861</v>
      </c>
      <c r="B515" s="270" t="s">
        <v>464</v>
      </c>
      <c r="C515" s="193">
        <f t="shared" si="92"/>
        <v>95702</v>
      </c>
      <c r="D515" s="193">
        <f t="shared" si="90"/>
        <v>95702</v>
      </c>
      <c r="E515" s="324">
        <v>95702</v>
      </c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B515" s="193"/>
      <c r="AC515" s="212"/>
      <c r="AD515" s="193"/>
      <c r="AE515" s="193"/>
      <c r="AF515" s="231"/>
    </row>
    <row r="516" spans="1:32" s="232" customFormat="1">
      <c r="A516" s="48" t="s">
        <v>862</v>
      </c>
      <c r="B516" s="271" t="s">
        <v>465</v>
      </c>
      <c r="C516" s="193">
        <f t="shared" si="92"/>
        <v>565254</v>
      </c>
      <c r="D516" s="193"/>
      <c r="E516" s="215"/>
      <c r="F516" s="215"/>
      <c r="G516" s="215"/>
      <c r="H516" s="215"/>
      <c r="I516" s="215"/>
      <c r="J516" s="215"/>
      <c r="K516" s="215"/>
      <c r="L516" s="215"/>
      <c r="M516" s="215">
        <v>540</v>
      </c>
      <c r="N516" s="325">
        <v>565254</v>
      </c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7"/>
      <c r="AD516" s="215"/>
      <c r="AE516" s="215"/>
      <c r="AF516" s="231"/>
    </row>
    <row r="517" spans="1:32" s="232" customFormat="1">
      <c r="A517" s="48" t="s">
        <v>863</v>
      </c>
      <c r="B517" s="299" t="s">
        <v>1017</v>
      </c>
      <c r="C517" s="193">
        <f t="shared" si="92"/>
        <v>400082</v>
      </c>
      <c r="D517" s="193">
        <f t="shared" si="90"/>
        <v>400082</v>
      </c>
      <c r="E517" s="279">
        <v>400082</v>
      </c>
      <c r="F517" s="215"/>
      <c r="G517" s="215"/>
      <c r="H517" s="215"/>
      <c r="I517" s="215"/>
      <c r="J517" s="215"/>
      <c r="K517" s="215"/>
      <c r="L517" s="215"/>
      <c r="M517" s="215"/>
      <c r="N517" s="272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15"/>
      <c r="Z517" s="215"/>
      <c r="AA517" s="215"/>
      <c r="AB517" s="215"/>
      <c r="AC517" s="217"/>
      <c r="AD517" s="215"/>
      <c r="AE517" s="215"/>
      <c r="AF517" s="231"/>
    </row>
    <row r="518" spans="1:32" s="232" customFormat="1">
      <c r="A518" s="48" t="s">
        <v>864</v>
      </c>
      <c r="B518" s="299" t="s">
        <v>1018</v>
      </c>
      <c r="C518" s="193">
        <f t="shared" si="92"/>
        <v>371541</v>
      </c>
      <c r="D518" s="193">
        <f t="shared" si="90"/>
        <v>371541</v>
      </c>
      <c r="E518" s="279">
        <v>371541</v>
      </c>
      <c r="F518" s="215"/>
      <c r="G518" s="215"/>
      <c r="H518" s="215"/>
      <c r="I518" s="215"/>
      <c r="J518" s="215"/>
      <c r="K518" s="215"/>
      <c r="L518" s="215"/>
      <c r="M518" s="215"/>
      <c r="N518" s="272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15"/>
      <c r="Z518" s="215"/>
      <c r="AA518" s="215"/>
      <c r="AB518" s="215"/>
      <c r="AC518" s="217"/>
      <c r="AD518" s="215"/>
      <c r="AE518" s="215"/>
      <c r="AF518" s="231"/>
    </row>
    <row r="519" spans="1:32" s="232" customFormat="1">
      <c r="A519" s="48" t="s">
        <v>1057</v>
      </c>
      <c r="B519" s="299" t="s">
        <v>1024</v>
      </c>
      <c r="C519" s="193">
        <f t="shared" si="92"/>
        <v>183798</v>
      </c>
      <c r="D519" s="193"/>
      <c r="E519" s="215"/>
      <c r="F519" s="215"/>
      <c r="G519" s="215"/>
      <c r="H519" s="215"/>
      <c r="I519" s="215"/>
      <c r="J519" s="215"/>
      <c r="K519" s="215"/>
      <c r="L519" s="215"/>
      <c r="M519" s="215"/>
      <c r="N519" s="272"/>
      <c r="O519" s="279">
        <v>612</v>
      </c>
      <c r="P519" s="279">
        <v>183798</v>
      </c>
      <c r="Q519" s="215"/>
      <c r="R519" s="215"/>
      <c r="S519" s="215"/>
      <c r="T519" s="215"/>
      <c r="U519" s="215"/>
      <c r="V519" s="215"/>
      <c r="W519" s="215"/>
      <c r="X519" s="215"/>
      <c r="Y519" s="215"/>
      <c r="Z519" s="215"/>
      <c r="AA519" s="215"/>
      <c r="AB519" s="215"/>
      <c r="AC519" s="217"/>
      <c r="AD519" s="215"/>
      <c r="AE519" s="215"/>
      <c r="AF519" s="231"/>
    </row>
    <row r="520" spans="1:32" s="232" customFormat="1">
      <c r="A520" s="48" t="s">
        <v>865</v>
      </c>
      <c r="B520" s="299" t="s">
        <v>1025</v>
      </c>
      <c r="C520" s="193">
        <f t="shared" si="92"/>
        <v>147814</v>
      </c>
      <c r="D520" s="193"/>
      <c r="E520" s="215"/>
      <c r="F520" s="215"/>
      <c r="G520" s="215"/>
      <c r="H520" s="215"/>
      <c r="I520" s="215"/>
      <c r="J520" s="215"/>
      <c r="K520" s="215"/>
      <c r="L520" s="215"/>
      <c r="M520" s="215"/>
      <c r="N520" s="272"/>
      <c r="O520" s="279">
        <v>540</v>
      </c>
      <c r="P520" s="279">
        <v>147814</v>
      </c>
      <c r="Q520" s="215"/>
      <c r="R520" s="215"/>
      <c r="S520" s="215"/>
      <c r="T520" s="215"/>
      <c r="U520" s="215"/>
      <c r="V520" s="215"/>
      <c r="W520" s="215"/>
      <c r="X520" s="215"/>
      <c r="Y520" s="215"/>
      <c r="Z520" s="215"/>
      <c r="AA520" s="215"/>
      <c r="AB520" s="215"/>
      <c r="AC520" s="217"/>
      <c r="AD520" s="215"/>
      <c r="AE520" s="215"/>
      <c r="AF520" s="231"/>
    </row>
    <row r="521" spans="1:32" s="234" customFormat="1">
      <c r="A521" s="765" t="s">
        <v>106</v>
      </c>
      <c r="B521" s="765"/>
      <c r="C521" s="218">
        <f>SUM(C513:C520)</f>
        <v>2407781</v>
      </c>
      <c r="D521" s="218">
        <f t="shared" ref="D521:U521" si="93">SUM(D513:D520)</f>
        <v>1254985</v>
      </c>
      <c r="E521" s="218">
        <f t="shared" si="93"/>
        <v>1117584</v>
      </c>
      <c r="F521" s="218"/>
      <c r="G521" s="218"/>
      <c r="H521" s="218"/>
      <c r="I521" s="218">
        <f t="shared" si="93"/>
        <v>137401</v>
      </c>
      <c r="J521" s="218"/>
      <c r="K521" s="218"/>
      <c r="L521" s="218"/>
      <c r="M521" s="218">
        <f t="shared" si="93"/>
        <v>540</v>
      </c>
      <c r="N521" s="218">
        <f t="shared" si="93"/>
        <v>565254</v>
      </c>
      <c r="O521" s="218">
        <f t="shared" si="93"/>
        <v>1152</v>
      </c>
      <c r="P521" s="218">
        <f t="shared" si="93"/>
        <v>331612</v>
      </c>
      <c r="Q521" s="218">
        <f t="shared" si="93"/>
        <v>656</v>
      </c>
      <c r="R521" s="218">
        <f t="shared" si="93"/>
        <v>146974</v>
      </c>
      <c r="S521" s="218">
        <f t="shared" si="93"/>
        <v>82</v>
      </c>
      <c r="T521" s="218">
        <f t="shared" si="93"/>
        <v>108956</v>
      </c>
      <c r="U521" s="218">
        <f t="shared" si="93"/>
        <v>0</v>
      </c>
      <c r="V521" s="218"/>
      <c r="W521" s="218"/>
      <c r="X521" s="218"/>
      <c r="Y521" s="218"/>
      <c r="Z521" s="218"/>
      <c r="AA521" s="218"/>
      <c r="AB521" s="218"/>
      <c r="AC521" s="219"/>
      <c r="AD521" s="218"/>
      <c r="AE521" s="218"/>
      <c r="AF521" s="233"/>
    </row>
    <row r="522" spans="1:32" s="234" customFormat="1">
      <c r="A522" s="763" t="s">
        <v>32</v>
      </c>
      <c r="B522" s="764"/>
      <c r="C522" s="237"/>
      <c r="D522" s="237"/>
      <c r="E522" s="237"/>
      <c r="F522" s="237"/>
      <c r="G522" s="237"/>
      <c r="H522" s="237"/>
      <c r="I522" s="237"/>
      <c r="J522" s="237"/>
      <c r="K522" s="237"/>
      <c r="L522" s="237"/>
      <c r="M522" s="237"/>
      <c r="N522" s="237"/>
      <c r="O522" s="237"/>
      <c r="P522" s="237"/>
      <c r="Q522" s="237"/>
      <c r="R522" s="237"/>
      <c r="S522" s="237"/>
      <c r="T522" s="237"/>
      <c r="U522" s="237"/>
      <c r="V522" s="237"/>
      <c r="W522" s="237"/>
      <c r="X522" s="237"/>
      <c r="Y522" s="237"/>
      <c r="Z522" s="237"/>
      <c r="AA522" s="237"/>
      <c r="AB522" s="237"/>
      <c r="AC522" s="201"/>
      <c r="AD522" s="237"/>
      <c r="AE522" s="238"/>
      <c r="AF522" s="233"/>
    </row>
    <row r="523" spans="1:32" s="232" customFormat="1">
      <c r="A523" s="48" t="s">
        <v>866</v>
      </c>
      <c r="B523" s="268" t="s">
        <v>33</v>
      </c>
      <c r="C523" s="193">
        <f t="shared" ref="C523" si="94">D523+L523+N523+P523+R523+T523+V523+AC523</f>
        <v>251141</v>
      </c>
      <c r="D523" s="207">
        <f t="shared" si="90"/>
        <v>251141</v>
      </c>
      <c r="E523" s="207">
        <v>251141</v>
      </c>
      <c r="F523" s="207"/>
      <c r="G523" s="207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  <c r="T523" s="207"/>
      <c r="U523" s="207"/>
      <c r="V523" s="207"/>
      <c r="W523" s="207"/>
      <c r="X523" s="207"/>
      <c r="Y523" s="207"/>
      <c r="Z523" s="207"/>
      <c r="AA523" s="207"/>
      <c r="AB523" s="207"/>
      <c r="AC523" s="208"/>
      <c r="AD523" s="207"/>
      <c r="AE523" s="207"/>
      <c r="AF523" s="231"/>
    </row>
    <row r="524" spans="1:32" s="234" customFormat="1">
      <c r="A524" s="765" t="s">
        <v>107</v>
      </c>
      <c r="B524" s="765"/>
      <c r="C524" s="218">
        <f>SUM(C523:C523)</f>
        <v>251141</v>
      </c>
      <c r="D524" s="218">
        <f>SUM(D523:D523)</f>
        <v>251141</v>
      </c>
      <c r="E524" s="218">
        <f>SUM(E523:E523)</f>
        <v>251141</v>
      </c>
      <c r="F524" s="218"/>
      <c r="G524" s="218">
        <f>SUM(G523:G523)</f>
        <v>0</v>
      </c>
      <c r="H524" s="218"/>
      <c r="I524" s="218"/>
      <c r="J524" s="218"/>
      <c r="K524" s="218"/>
      <c r="L524" s="218"/>
      <c r="M524" s="218"/>
      <c r="N524" s="218"/>
      <c r="O524" s="218"/>
      <c r="P524" s="218"/>
      <c r="Q524" s="218"/>
      <c r="R524" s="218"/>
      <c r="S524" s="218"/>
      <c r="T524" s="218"/>
      <c r="U524" s="218"/>
      <c r="V524" s="218"/>
      <c r="W524" s="218"/>
      <c r="X524" s="218"/>
      <c r="Y524" s="218"/>
      <c r="Z524" s="218"/>
      <c r="AA524" s="218"/>
      <c r="AB524" s="218"/>
      <c r="AC524" s="219"/>
      <c r="AD524" s="218"/>
      <c r="AE524" s="218"/>
      <c r="AF524" s="233"/>
    </row>
    <row r="525" spans="1:32" s="73" customFormat="1">
      <c r="A525" s="766" t="s">
        <v>67</v>
      </c>
      <c r="B525" s="767"/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65"/>
      <c r="AD525" s="170"/>
      <c r="AE525" s="171"/>
      <c r="AF525" s="187"/>
    </row>
    <row r="526" spans="1:32">
      <c r="A526" s="48" t="s">
        <v>867</v>
      </c>
      <c r="B526" s="149" t="s">
        <v>68</v>
      </c>
      <c r="C526" s="49">
        <f t="shared" ref="C526:C527" si="95">D526+L526+N526+P526+R526+T526+V526+AC526</f>
        <v>83132</v>
      </c>
      <c r="D526" s="87">
        <f t="shared" si="90"/>
        <v>83132</v>
      </c>
      <c r="E526" s="150">
        <v>83132</v>
      </c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6"/>
      <c r="AD526" s="87"/>
      <c r="AE526" s="87"/>
      <c r="AF526" s="186"/>
    </row>
    <row r="527" spans="1:32">
      <c r="A527" s="48" t="s">
        <v>868</v>
      </c>
      <c r="B527" s="117" t="s">
        <v>69</v>
      </c>
      <c r="C527" s="49">
        <f t="shared" si="95"/>
        <v>83132</v>
      </c>
      <c r="D527" s="98">
        <f t="shared" si="90"/>
        <v>83132</v>
      </c>
      <c r="E527" s="291">
        <v>83132</v>
      </c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9"/>
      <c r="AD527" s="98"/>
      <c r="AE527" s="98"/>
      <c r="AF527" s="186"/>
    </row>
    <row r="528" spans="1:32" s="73" customFormat="1">
      <c r="A528" s="761" t="s">
        <v>466</v>
      </c>
      <c r="B528" s="761"/>
      <c r="C528" s="50">
        <f>SUM(C526:C527)</f>
        <v>166264</v>
      </c>
      <c r="D528" s="50">
        <f t="shared" ref="D528:E528" si="96">SUM(D526:D527)</f>
        <v>166264</v>
      </c>
      <c r="E528" s="50">
        <f t="shared" si="96"/>
        <v>166264</v>
      </c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93"/>
      <c r="AD528" s="50"/>
      <c r="AE528" s="50"/>
      <c r="AF528" s="187"/>
    </row>
    <row r="529" spans="1:32">
      <c r="A529" s="762" t="s">
        <v>471</v>
      </c>
      <c r="B529" s="762"/>
      <c r="C529" s="50">
        <f t="shared" ref="C529:AD529" si="97">C528+C524+C521+C511+C498+C495+C488+C472+C469+C466+C462+C450+C446+C431+C424+C415+C409+C405+C399+C396+C392+C380+C376+C373+C370+C358+C354+C193+C186+C182+C174+C162+C146+C130+C72+C66+C47+C43+C13</f>
        <v>617437384</v>
      </c>
      <c r="D529" s="50">
        <f t="shared" si="97"/>
        <v>276196702</v>
      </c>
      <c r="E529" s="50">
        <f t="shared" si="97"/>
        <v>61254810</v>
      </c>
      <c r="F529" s="50">
        <f t="shared" si="97"/>
        <v>28669574</v>
      </c>
      <c r="G529" s="50">
        <f t="shared" si="97"/>
        <v>26452403</v>
      </c>
      <c r="H529" s="50">
        <f t="shared" si="97"/>
        <v>146121502</v>
      </c>
      <c r="I529" s="50">
        <f t="shared" si="97"/>
        <v>13152496</v>
      </c>
      <c r="J529" s="50">
        <f t="shared" si="97"/>
        <v>500000</v>
      </c>
      <c r="K529" s="50">
        <f t="shared" si="97"/>
        <v>6</v>
      </c>
      <c r="L529" s="50">
        <f t="shared" si="97"/>
        <v>11499504</v>
      </c>
      <c r="M529" s="50">
        <f t="shared" si="97"/>
        <v>156832.09999999998</v>
      </c>
      <c r="N529" s="50">
        <f t="shared" si="97"/>
        <v>213151213</v>
      </c>
      <c r="O529" s="50">
        <f t="shared" si="97"/>
        <v>2204.87</v>
      </c>
      <c r="P529" s="50">
        <f t="shared" si="97"/>
        <v>947979</v>
      </c>
      <c r="Q529" s="50">
        <f t="shared" si="97"/>
        <v>113139.95999999999</v>
      </c>
      <c r="R529" s="50">
        <f t="shared" si="97"/>
        <v>112709774</v>
      </c>
      <c r="S529" s="50">
        <f t="shared" si="97"/>
        <v>2333.8399999999997</v>
      </c>
      <c r="T529" s="50">
        <f t="shared" si="97"/>
        <v>2478334</v>
      </c>
      <c r="U529" s="50">
        <f t="shared" si="97"/>
        <v>4</v>
      </c>
      <c r="V529" s="50">
        <f t="shared" si="97"/>
        <v>301456</v>
      </c>
      <c r="W529" s="50">
        <f t="shared" si="97"/>
        <v>0</v>
      </c>
      <c r="X529" s="50">
        <f t="shared" si="97"/>
        <v>0</v>
      </c>
      <c r="Y529" s="50">
        <f t="shared" si="97"/>
        <v>0</v>
      </c>
      <c r="Z529" s="50">
        <f t="shared" si="97"/>
        <v>0</v>
      </c>
      <c r="AA529" s="50">
        <f t="shared" si="97"/>
        <v>0</v>
      </c>
      <c r="AB529" s="50">
        <f t="shared" si="97"/>
        <v>0</v>
      </c>
      <c r="AC529" s="50">
        <f t="shared" si="97"/>
        <v>152422</v>
      </c>
      <c r="AD529" s="50">
        <f t="shared" si="97"/>
        <v>152422</v>
      </c>
      <c r="AE529" s="50"/>
      <c r="AF529" s="186"/>
    </row>
    <row r="530" spans="1:32">
      <c r="C530" s="189" t="e">
        <f>C13+C43+C47+C66+C72+C130+C146+C162+C174+C182+#REF!+C186+C193+C354+C358+C370+C373+C376+C380+C392+C396+C399+C405+C409+C415+C424+C431+C446+C450+C462+C466+C469+C472+C488+C495+C498+C511+C521+C524+C528</f>
        <v>#REF!</v>
      </c>
      <c r="D530" s="189" t="e">
        <f>D13+D43+D47+D66+D72+D130+D146+D162+D174+D182+#REF!+D186+D193+D354+D358+D370+D373+D376+D380+D392+D396+D399+D405+D409+D415+D424+D431+D446+D450+D462+D466+D469+D472+D488+D495+D498+D511+D521+D524+D528</f>
        <v>#REF!</v>
      </c>
      <c r="E530" s="189" t="e">
        <f>E13+E43+E47+E66+E72+E130+E146+E162+E174+E182+#REF!+E186+E193+E354+E358+E370+E373+E376+E380+E392+E396+E399+E405+E409+E415+E424+E431+E446+E450+E462+E466+E469+E472+E488+E495+E498+E511+E521+E524+E528</f>
        <v>#REF!</v>
      </c>
      <c r="F530" s="189" t="e">
        <f>F13+F43+F47+F66+F72+F130+F146+F162+F174+F182+#REF!+F186+F193+F354+F358+F370+F373+F376+F380+F392+F396+F399+F405+F409+F415+F424+F431+F446+F450+F462+F466+F469+F472+F488+F495+F498+F511+F521+F524+F528</f>
        <v>#REF!</v>
      </c>
      <c r="G530" s="189" t="e">
        <f>G13+G43+G47+G66+G72+G130+G146+G162+G174+G182+#REF!+G186+G193+G354+G358+G370+G373+G376+G380+G392+G396+G399+G405+G409+G415+G424+G431+G446+G450+G462+G466+G469+G472+G488+G495+G498+G511+G521+G524+G528</f>
        <v>#REF!</v>
      </c>
      <c r="H530" s="189" t="e">
        <f>H13+H43+H47+H66+H72+H130+H146+H162+H174+H182+#REF!+H186+H193+H354+H358+H370+H373+H376+H380+H392+H396+H399+H405+H409+H415+H424+H431+H446+H450+H462+H466+H469+H472+H488+H495+H498+H511+H521+H524+H528</f>
        <v>#REF!</v>
      </c>
      <c r="I530" s="189" t="e">
        <f>I13+I43+I47+I66+I72+I130+I146+I162+I174+I182+#REF!+I186+I193+I354+I358+I370+I373+I376+I380+I392+I396+I399+I405+I409+I415+I424+I431+I446+I450+I462+I466+I469+I472+I488+I495+I498+I511+I521+I524+I528</f>
        <v>#REF!</v>
      </c>
      <c r="J530" s="189" t="e">
        <f>J13+J43+J47+J66+J72+J130+J146+J162+J174+J182+#REF!+J186+J193+J354+J358+J370+J373+J376+J380+J392+J396+J399+J405+J409+J415+J424+J431+J446+J450+J462+J466+J469+J472+J488+J495+J498+J511+J521+J524+J528</f>
        <v>#REF!</v>
      </c>
      <c r="K530" s="189" t="e">
        <f>K13+K43+K47+K66+K72+K130+K146+K162+K174+K182+#REF!+K186+K193+K354+K358+K370+K373+K376+K380+K392+K396+K399+K405+K409+K415+K424+K431+K446+K450+K462+K466+K469+K472+K488+K495+K498+K511+K521+K524+K528</f>
        <v>#REF!</v>
      </c>
      <c r="L530" s="189" t="e">
        <f>L13+L43+L47+L66+L72+L130+L146+L162+L174+L182+#REF!+L186+L193+L354+L358+L370+L373+L376+L380+L392+L396+L399+L405+L409+L415+L424+L431+L446+L450+L462+L466+L469+L472+L488+L495+L498+L511+L521+L524+L528</f>
        <v>#REF!</v>
      </c>
      <c r="M530" s="189" t="e">
        <f>M13+M43+M47+M66+M72+M130+M146+M162+M174+M182+#REF!+M186+M193+M354+M358+M370+M373+M376+M380+M392+M396+M399+M405+M409+M415+M424+M431+M446+M450+M462+M466+M469+M472+M488+M495+M498+M511+M521+M524+M528</f>
        <v>#REF!</v>
      </c>
      <c r="N530" s="189" t="e">
        <f>N13+N43+N47+N66+N72+N130+N146+N162+N174+N182+#REF!+N186+N193+N354+N358+N370+N373+N376+N380+N392+N396+N399+N405+N409+N415+N424+N431+N446+N450+N462+N466+N469+N472+N488+N495+N498+N511+N521+N524+N528</f>
        <v>#REF!</v>
      </c>
      <c r="O530" s="189" t="e">
        <f>O13+O43+O47+O66+O72+O130+O146+O162+O174+O182+#REF!+O186+O193+O354+O358+O370+O373+O376+O380+O392+O396+O399+O405+O409+O415+O424+O431+O446+O450+O462+O466+O469+O472+O488+O495+O498+O511+O521+O524+O528</f>
        <v>#REF!</v>
      </c>
      <c r="P530" s="189" t="e">
        <f>P13+P43+P47+P66+P72+P130+P146+P162+P174+P182+#REF!+P186+P193+P354+P358+P370+P373+P376+P380+P392+P396+P399+P405+P409+P415+P424+P431+P446+P450+P462+P466+P469+P472+P488+P495+P498+P511+P521+P524+P528</f>
        <v>#REF!</v>
      </c>
      <c r="Q530" s="189" t="e">
        <f>Q13+Q43+Q47+Q66+Q72+Q130+Q146+Q162+Q174+Q182+#REF!+Q186+Q193+Q354+Q358+Q370+Q373+Q376+Q380+Q392+Q396+Q399+Q405+Q409+Q415+Q424+Q431+Q446+Q450+Q462+Q466+Q469+Q472+Q488+Q495+Q498+Q511+Q521+Q524+Q528</f>
        <v>#REF!</v>
      </c>
      <c r="R530" s="189" t="e">
        <f>R13+R43+R47+R66+R72+R130+R146+R162+R174+R182+#REF!+R186+R193+R354+R358+R370+R373+R376+R380+R392+R396+R399+R405+R409+R415+R424+R431+R446+R450+R462+R466+R469+R472+R488+R495+R498+R511+R521+R524+R528</f>
        <v>#REF!</v>
      </c>
      <c r="S530" s="189" t="e">
        <f>S13+S43+S47+S66+S72+S130+S146+S162+S174+S182+#REF!+S186+S193+S354+S358+S370+S373+S376+S380+S392+S396+S399+S405+S409+S415+S424+S431+S446+S450+S462+S466+S469+S472+S488+S495+S498+S511+S521+S524+S528</f>
        <v>#REF!</v>
      </c>
      <c r="T530" s="189" t="e">
        <f>T13+T43+T47+T66+T72+T130+T146+T162+T174+T182+#REF!+T186+T193+T354+T358+T370+T373+T376+T380+T392+T396+T399+T405+T409+T415+T424+T431+T446+T450+T462+T466+T469+T472+T488+T495+T498+T511+T521+T524+T528</f>
        <v>#REF!</v>
      </c>
      <c r="U530" s="189" t="e">
        <f>U13+U43+U47+U66+U72+U130+U146+U162+U174+U182+#REF!+U186+U193+U354+U358+U370+U373+U376+U380+U392+U396+U399+U405+U409+U415+U424+U431+U446+U450+U462+U466+U469+U472+U488+U495+U498+U511+U521+U524+U528</f>
        <v>#REF!</v>
      </c>
      <c r="V530" s="189" t="e">
        <f>V13+V43+V47+V66+V72+V130+V146+V162+V174+V182+#REF!+V186+V193+V354+V358+V370+V373+V376+V380+V392+V396+V399+V405+V409+V415+V424+V431+V446+V450+V462+V466+V469+V472+V488+V495+V498+V511+V521+V524+V528</f>
        <v>#REF!</v>
      </c>
      <c r="W530" s="189" t="e">
        <f>W13+W43+W47+W66+W72+W130+W146+W162+W174+W182+#REF!+W186+W193+W354+W358+W370+W373+W376+W380+W392+W396+W399+W405+W409+W415+W424+W431+W446+W450+W462+W466+W469+W472+W488+W495+W498+W511+W521+W524+W528</f>
        <v>#REF!</v>
      </c>
      <c r="X530" s="189" t="e">
        <f>X13+X43+X47+X66+X72+X130+X146+X162+X174+X182+#REF!+X186+X193+X354+X358+X370+X373+X376+X380+X392+X396+X399+X405+X409+X415+X424+X431+X446+X450+X462+X466+X469+X472+X488+X495+X498+X511+X521+X524+X528</f>
        <v>#REF!</v>
      </c>
      <c r="Y530" s="189" t="e">
        <f>Y13+Y43+Y47+Y66+Y72+Y130+Y146+Y162+Y174+Y182+#REF!+Y186+Y193+Y354+Y358+Y370+Y373+Y376+Y380+Y392+Y396+Y399+Y405+Y409+Y415+Y424+Y431+Y446+Y450+Y462+Y466+Y469+Y472+Y488+Y495+Y498+Y511+Y521+Y524+Y528</f>
        <v>#REF!</v>
      </c>
      <c r="Z530" s="189" t="e">
        <f>Z13+Z43+Z47+Z66+Z72+Z130+Z146+Z162+Z174+Z182+#REF!+Z186+Z193+Z354+Z358+Z370+Z373+Z376+Z380+Z392+Z396+Z399+Z405+Z409+Z415+Z424+Z431+Z446+Z450+Z462+Z466+Z469+Z472+Z488+Z495+Z498+Z511+Z521+Z524+Z528</f>
        <v>#REF!</v>
      </c>
      <c r="AA530" s="189" t="e">
        <f>AA13+AA43+AA47+AA66+AA72+AA130+AA146+AA162+AA174+AA182+#REF!+AA186+AA193+AA354+AA358+AA370+AA373+AA376+AA380+AA392+AA396+AA399+AA405+AA409+AA415+AA424+AA431+AA446+AA450+AA462+AA466+AA469+AA472+AA488+AA495+AA498+AA511+AA521+AA524+AA528</f>
        <v>#REF!</v>
      </c>
      <c r="AB530" s="189" t="e">
        <f>AB13+AB43+AB47+AB66+AB72+AB130+AB146+AB162+AB174+AB182+#REF!+AB186+AB193+AB354+AB358+AB370+AB373+AB376+AB380+AB392+AB396+AB399+AB405+AB409+AB415+AB424+AB431+AB446+AB450+AB462+AB466+AB469+AB472+AB488+AB495+AB498+AB511+AB521+AB524+AB528</f>
        <v>#REF!</v>
      </c>
      <c r="AC530" s="189" t="e">
        <f>AC13+AC43+AC47+AC66+AC72+AC130+AC146+AC162+AC174+AC182+#REF!+AC186+AC193+AC354+AC358+AC370+AC373+AC376+AC380+AC392+AC396+AC399+AC405+AC409+AC415+AC424+AC431+AC446+AC450+AC462+AC466+AC469+AC472+AC488+AC495+AC498+AC511+AC521+AC524+AC528</f>
        <v>#REF!</v>
      </c>
      <c r="AD530" s="189" t="e">
        <f>AD13+AD43+AD47+AD66+AD72+AD130+AD146+AD162+AD174+AD182+#REF!+AD186+AD193+AD354+AD358+AD370+AD373+AD376+AD380+AD392+AD396+AD399+AD405+AD409+AD415+AD424+AD431+AD446+AD450+AD462+AD466+AD469+AD472+AD488+AD495+AD498+AD511+AD521+AD524+AD528</f>
        <v>#REF!</v>
      </c>
      <c r="AE530" s="189" t="e">
        <f>AE13+AE43+AE47+AE66+AE72+AE130+AE146+AE162+AE174+AE182+#REF!+AE186+AE193+AE354+AE358+AE370+AE373+AE376+AE380+AE392+AE396+AE399+AE405+AE409+AE415+AE424+AE431+AE446+AE450+AE462+AE466+AE469+AE472+AE488+AE495+AE498+AE511+AE521+AE524+AE528</f>
        <v>#REF!</v>
      </c>
    </row>
  </sheetData>
  <autoFilter ref="A9:AE530"/>
  <mergeCells count="84">
    <mergeCell ref="A529:B529"/>
    <mergeCell ref="A489:B489"/>
    <mergeCell ref="A495:B495"/>
    <mergeCell ref="A498:B498"/>
    <mergeCell ref="A499:B499"/>
    <mergeCell ref="A511:B511"/>
    <mergeCell ref="A512:B512"/>
    <mergeCell ref="A521:B521"/>
    <mergeCell ref="A522:B522"/>
    <mergeCell ref="A524:B524"/>
    <mergeCell ref="A525:B525"/>
    <mergeCell ref="A528:B528"/>
    <mergeCell ref="A488:B488"/>
    <mergeCell ref="A447:B447"/>
    <mergeCell ref="A450:B450"/>
    <mergeCell ref="A451:B451"/>
    <mergeCell ref="A462:B462"/>
    <mergeCell ref="A463:B463"/>
    <mergeCell ref="A466:B466"/>
    <mergeCell ref="A467:B467"/>
    <mergeCell ref="A469:B469"/>
    <mergeCell ref="A470:B470"/>
    <mergeCell ref="A472:B472"/>
    <mergeCell ref="A473:B473"/>
    <mergeCell ref="A446:B446"/>
    <mergeCell ref="A397:B397"/>
    <mergeCell ref="A399:B399"/>
    <mergeCell ref="A400:B400"/>
    <mergeCell ref="A405:B405"/>
    <mergeCell ref="A409:B409"/>
    <mergeCell ref="A410:B410"/>
    <mergeCell ref="A415:B415"/>
    <mergeCell ref="A424:B424"/>
    <mergeCell ref="A425:B425"/>
    <mergeCell ref="A431:B431"/>
    <mergeCell ref="A432:B432"/>
    <mergeCell ref="A396:B396"/>
    <mergeCell ref="A358:B358"/>
    <mergeCell ref="A359:B359"/>
    <mergeCell ref="A370:B370"/>
    <mergeCell ref="A373:B373"/>
    <mergeCell ref="A374:B374"/>
    <mergeCell ref="A376:B376"/>
    <mergeCell ref="A377:B377"/>
    <mergeCell ref="A380:B380"/>
    <mergeCell ref="A381:B381"/>
    <mergeCell ref="A392:B392"/>
    <mergeCell ref="A393:B393"/>
    <mergeCell ref="A354:B354"/>
    <mergeCell ref="A162:B162"/>
    <mergeCell ref="A174:B174"/>
    <mergeCell ref="A175:B175"/>
    <mergeCell ref="A182:B182"/>
    <mergeCell ref="A146:B146"/>
    <mergeCell ref="A183:B183"/>
    <mergeCell ref="A186:B186"/>
    <mergeCell ref="A193:B193"/>
    <mergeCell ref="A147:B147"/>
    <mergeCell ref="V6:AB6"/>
    <mergeCell ref="A130:B130"/>
    <mergeCell ref="O6:P7"/>
    <mergeCell ref="Q6:R7"/>
    <mergeCell ref="A73:B73"/>
    <mergeCell ref="A66:B66"/>
    <mergeCell ref="A72:B72"/>
    <mergeCell ref="A47:B47"/>
    <mergeCell ref="A13:B13"/>
    <mergeCell ref="A43:B43"/>
    <mergeCell ref="T1:AE1"/>
    <mergeCell ref="T2:AE2"/>
    <mergeCell ref="A3:U3"/>
    <mergeCell ref="A5:A8"/>
    <mergeCell ref="B5:B8"/>
    <mergeCell ref="C5:C7"/>
    <mergeCell ref="E5:S5"/>
    <mergeCell ref="U5:AE5"/>
    <mergeCell ref="D6:D7"/>
    <mergeCell ref="E6:J6"/>
    <mergeCell ref="K6:L7"/>
    <mergeCell ref="M6:N7"/>
    <mergeCell ref="AC6:AC7"/>
    <mergeCell ref="AD6:AD7"/>
    <mergeCell ref="AE6:AE7"/>
    <mergeCell ref="S6:T7"/>
  </mergeCells>
  <pageMargins left="0" right="0" top="0.39370078740157483" bottom="0.31496062992125984" header="0.31496062992125984" footer="0.31496062992125984"/>
  <pageSetup paperSize="8" scale="62" firstPageNumber="26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48"/>
  <sheetViews>
    <sheetView view="pageBreakPreview" topLeftCell="C55" zoomScaleSheetLayoutView="100" workbookViewId="0">
      <selection activeCell="Q68" sqref="Q68:Q71"/>
    </sheetView>
  </sheetViews>
  <sheetFormatPr defaultColWidth="9.109375" defaultRowHeight="15.6"/>
  <cols>
    <col min="1" max="1" width="7.109375" style="346" customWidth="1"/>
    <col min="2" max="2" width="53" style="347" customWidth="1"/>
    <col min="3" max="3" width="17.44140625" style="348" customWidth="1"/>
    <col min="4" max="4" width="14" style="348" bestFit="1" customWidth="1"/>
    <col min="5" max="5" width="13.5546875" style="348" customWidth="1"/>
    <col min="6" max="6" width="12.33203125" style="348" customWidth="1"/>
    <col min="7" max="7" width="14" style="348" customWidth="1"/>
    <col min="8" max="8" width="13.44140625" style="348" bestFit="1" customWidth="1"/>
    <col min="9" max="9" width="14.109375" style="348" customWidth="1"/>
    <col min="10" max="10" width="10.88671875" style="348" customWidth="1"/>
    <col min="11" max="11" width="5.5546875" style="349" customWidth="1"/>
    <col min="12" max="12" width="13.109375" style="348" customWidth="1"/>
    <col min="13" max="13" width="11.6640625" style="348" customWidth="1"/>
    <col min="14" max="14" width="14.109375" style="348" customWidth="1"/>
    <col min="15" max="15" width="7.88671875" style="348" bestFit="1" customWidth="1"/>
    <col min="16" max="16" width="11" style="348" customWidth="1"/>
    <col min="17" max="17" width="10.5546875" style="348" customWidth="1"/>
    <col min="18" max="18" width="13.88671875" style="348" customWidth="1"/>
    <col min="19" max="19" width="9.44140625" style="348" customWidth="1"/>
    <col min="20" max="20" width="11.109375" style="348" customWidth="1"/>
    <col min="21" max="21" width="10" style="348" hidden="1" customWidth="1"/>
    <col min="22" max="22" width="22.5546875" style="348" customWidth="1"/>
    <col min="23" max="23" width="8.6640625" style="348" hidden="1" customWidth="1"/>
    <col min="24" max="24" width="11.6640625" style="348" hidden="1" customWidth="1"/>
    <col min="25" max="25" width="13.33203125" style="348" hidden="1" customWidth="1"/>
    <col min="26" max="26" width="12" style="348" hidden="1" customWidth="1"/>
    <col min="27" max="27" width="10.88671875" style="348" hidden="1" customWidth="1"/>
    <col min="28" max="28" width="11.44140625" style="348" hidden="1" customWidth="1"/>
    <col min="29" max="29" width="14.5546875" style="348" customWidth="1"/>
    <col min="30" max="30" width="11.6640625" style="348" customWidth="1"/>
    <col min="31" max="31" width="13" style="348" customWidth="1"/>
    <col min="32" max="35" width="9.109375" style="351"/>
    <col min="36" max="36" width="8.6640625" style="351" customWidth="1"/>
    <col min="37" max="37" width="64.6640625" style="351" customWidth="1"/>
    <col min="38" max="39" width="15.44140625" style="351" bestFit="1" customWidth="1"/>
    <col min="40" max="43" width="14.33203125" style="351" bestFit="1" customWidth="1"/>
    <col min="44" max="44" width="13.109375" style="351" bestFit="1" customWidth="1"/>
    <col min="45" max="45" width="11.33203125" style="351" bestFit="1" customWidth="1"/>
    <col min="46" max="46" width="5" style="351" bestFit="1" customWidth="1"/>
    <col min="47" max="47" width="13.109375" style="351" bestFit="1" customWidth="1"/>
    <col min="48" max="48" width="10.109375" style="351" bestFit="1" customWidth="1"/>
    <col min="49" max="49" width="14.33203125" style="351" bestFit="1" customWidth="1"/>
    <col min="50" max="50" width="6.109375" style="351" bestFit="1" customWidth="1"/>
    <col min="51" max="51" width="11.33203125" style="351" bestFit="1" customWidth="1"/>
    <col min="52" max="52" width="10.109375" style="351" bestFit="1" customWidth="1"/>
    <col min="53" max="53" width="14.33203125" style="351" bestFit="1" customWidth="1"/>
    <col min="54" max="54" width="6.109375" style="351" bestFit="1" customWidth="1"/>
    <col min="55" max="55" width="11.33203125" style="351" bestFit="1" customWidth="1"/>
    <col min="56" max="56" width="5" style="351" bestFit="1" customWidth="1"/>
    <col min="57" max="57" width="11.33203125" style="351" bestFit="1" customWidth="1"/>
    <col min="58" max="63" width="5" style="351" bestFit="1" customWidth="1"/>
    <col min="64" max="65" width="11.33203125" style="351" bestFit="1" customWidth="1"/>
    <col min="66" max="67" width="9.109375" style="351"/>
    <col min="68" max="68" width="20.44140625" style="351" customWidth="1"/>
    <col min="69" max="69" width="13.109375" style="351" bestFit="1" customWidth="1"/>
    <col min="70" max="70" width="11.33203125" style="351" bestFit="1" customWidth="1"/>
    <col min="71" max="71" width="12.109375" style="351" bestFit="1" customWidth="1"/>
    <col min="72" max="73" width="13.109375" style="351" bestFit="1" customWidth="1"/>
    <col min="74" max="75" width="11.33203125" style="351" bestFit="1" customWidth="1"/>
    <col min="76" max="76" width="5" style="351" bestFit="1" customWidth="1"/>
    <col min="77" max="77" width="11.33203125" style="351" bestFit="1" customWidth="1"/>
    <col min="78" max="78" width="9.88671875" style="351" bestFit="1" customWidth="1"/>
    <col min="79" max="79" width="14" style="351" bestFit="1" customWidth="1"/>
    <col min="80" max="82" width="5" style="351" bestFit="1" customWidth="1"/>
    <col min="83" max="83" width="12.109375" style="351" bestFit="1" customWidth="1"/>
    <col min="84" max="84" width="6" style="351" bestFit="1" customWidth="1"/>
    <col min="85" max="85" width="11" style="351" bestFit="1" customWidth="1"/>
    <col min="86" max="86" width="5.88671875" style="351" bestFit="1" customWidth="1"/>
    <col min="87" max="87" width="9.88671875" style="351" bestFit="1" customWidth="1"/>
    <col min="88" max="88" width="6.44140625" style="351" bestFit="1" customWidth="1"/>
    <col min="89" max="89" width="7.5546875" style="351" bestFit="1" customWidth="1"/>
    <col min="90" max="90" width="7.44140625" style="351" bestFit="1" customWidth="1"/>
    <col min="91" max="91" width="6.5546875" style="351" bestFit="1" customWidth="1"/>
    <col min="92" max="92" width="6.44140625" style="351" bestFit="1" customWidth="1"/>
    <col min="93" max="93" width="7.44140625" style="351" bestFit="1" customWidth="1"/>
    <col min="94" max="95" width="12.109375" style="351" bestFit="1" customWidth="1"/>
    <col min="96" max="96" width="10.109375" style="351" bestFit="1" customWidth="1"/>
    <col min="97" max="16384" width="9.109375" style="351"/>
  </cols>
  <sheetData>
    <row r="1" spans="1:32">
      <c r="O1" s="350"/>
      <c r="P1" s="35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2">
      <c r="O2" s="350"/>
      <c r="P2" s="350"/>
      <c r="T2" s="811"/>
      <c r="U2" s="811"/>
      <c r="V2" s="812"/>
      <c r="W2" s="812"/>
      <c r="X2" s="812"/>
      <c r="Y2" s="812"/>
      <c r="Z2" s="812"/>
      <c r="AA2" s="812"/>
      <c r="AB2" s="812"/>
      <c r="AC2" s="812"/>
      <c r="AD2" s="812"/>
      <c r="AE2" s="812"/>
    </row>
    <row r="3" spans="1:32" ht="31.5" customHeight="1">
      <c r="A3" s="809" t="s">
        <v>1163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</row>
    <row r="4" spans="1:32">
      <c r="A4" s="352"/>
      <c r="B4" s="353"/>
      <c r="C4" s="353"/>
      <c r="D4" s="353"/>
      <c r="E4" s="353"/>
      <c r="F4" s="353"/>
      <c r="G4" s="353"/>
      <c r="H4" s="353"/>
      <c r="I4" s="353"/>
      <c r="J4" s="353"/>
      <c r="K4" s="354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</row>
    <row r="5" spans="1:32" ht="28.5" customHeight="1">
      <c r="A5" s="813" t="s">
        <v>1</v>
      </c>
      <c r="B5" s="816" t="s">
        <v>2</v>
      </c>
      <c r="C5" s="816" t="s">
        <v>3</v>
      </c>
      <c r="D5" s="355"/>
      <c r="E5" s="821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498"/>
      <c r="U5" s="823" t="s">
        <v>1162</v>
      </c>
      <c r="V5" s="824"/>
      <c r="W5" s="824"/>
      <c r="X5" s="824"/>
      <c r="Y5" s="824"/>
      <c r="Z5" s="824"/>
      <c r="AA5" s="824"/>
      <c r="AB5" s="824"/>
      <c r="AC5" s="824"/>
      <c r="AD5" s="824"/>
      <c r="AE5" s="824"/>
    </row>
    <row r="6" spans="1:32" ht="129.75" customHeight="1">
      <c r="A6" s="814"/>
      <c r="B6" s="817"/>
      <c r="C6" s="819"/>
      <c r="D6" s="816" t="s">
        <v>6</v>
      </c>
      <c r="E6" s="825" t="s">
        <v>5</v>
      </c>
      <c r="F6" s="825"/>
      <c r="G6" s="825"/>
      <c r="H6" s="825"/>
      <c r="I6" s="825"/>
      <c r="J6" s="825"/>
      <c r="K6" s="823" t="s">
        <v>7</v>
      </c>
      <c r="L6" s="823"/>
      <c r="M6" s="830" t="s">
        <v>8</v>
      </c>
      <c r="N6" s="835"/>
      <c r="O6" s="830" t="s">
        <v>9</v>
      </c>
      <c r="P6" s="835"/>
      <c r="Q6" s="830" t="s">
        <v>10</v>
      </c>
      <c r="R6" s="835"/>
      <c r="S6" s="830" t="s">
        <v>11</v>
      </c>
      <c r="T6" s="835"/>
      <c r="U6" s="356"/>
      <c r="V6" s="830" t="s">
        <v>976</v>
      </c>
      <c r="W6" s="838"/>
      <c r="X6" s="838"/>
      <c r="Y6" s="838"/>
      <c r="Z6" s="838"/>
      <c r="AA6" s="838"/>
      <c r="AB6" s="838"/>
      <c r="AC6" s="830" t="s">
        <v>985</v>
      </c>
      <c r="AD6" s="830" t="s">
        <v>984</v>
      </c>
      <c r="AE6" s="816" t="s">
        <v>986</v>
      </c>
    </row>
    <row r="7" spans="1:32" ht="25.5" customHeight="1">
      <c r="A7" s="814"/>
      <c r="B7" s="817"/>
      <c r="C7" s="820"/>
      <c r="D7" s="820"/>
      <c r="E7" s="357" t="s">
        <v>16</v>
      </c>
      <c r="F7" s="357" t="s">
        <v>17</v>
      </c>
      <c r="G7" s="357" t="s">
        <v>18</v>
      </c>
      <c r="H7" s="358" t="s">
        <v>19</v>
      </c>
      <c r="I7" s="345" t="s">
        <v>20</v>
      </c>
      <c r="J7" s="345" t="s">
        <v>509</v>
      </c>
      <c r="K7" s="823"/>
      <c r="L7" s="823"/>
      <c r="M7" s="836"/>
      <c r="N7" s="837"/>
      <c r="O7" s="836"/>
      <c r="P7" s="837"/>
      <c r="Q7" s="836"/>
      <c r="R7" s="837"/>
      <c r="S7" s="836"/>
      <c r="T7" s="837"/>
      <c r="U7" s="359"/>
      <c r="V7" s="345" t="s">
        <v>977</v>
      </c>
      <c r="W7" s="345" t="s">
        <v>978</v>
      </c>
      <c r="X7" s="345" t="s">
        <v>979</v>
      </c>
      <c r="Y7" s="345" t="s">
        <v>980</v>
      </c>
      <c r="Z7" s="345" t="s">
        <v>981</v>
      </c>
      <c r="AA7" s="345" t="s">
        <v>982</v>
      </c>
      <c r="AB7" s="345" t="s">
        <v>983</v>
      </c>
      <c r="AC7" s="831"/>
      <c r="AD7" s="831"/>
      <c r="AE7" s="815"/>
    </row>
    <row r="8" spans="1:32" ht="34.5" customHeight="1">
      <c r="A8" s="815"/>
      <c r="B8" s="818"/>
      <c r="C8" s="360" t="s">
        <v>21</v>
      </c>
      <c r="D8" s="360" t="s">
        <v>21</v>
      </c>
      <c r="E8" s="360" t="s">
        <v>21</v>
      </c>
      <c r="F8" s="360" t="s">
        <v>21</v>
      </c>
      <c r="G8" s="360" t="s">
        <v>21</v>
      </c>
      <c r="H8" s="360" t="s">
        <v>21</v>
      </c>
      <c r="I8" s="360" t="s">
        <v>21</v>
      </c>
      <c r="J8" s="360"/>
      <c r="K8" s="361" t="s">
        <v>22</v>
      </c>
      <c r="L8" s="360" t="s">
        <v>21</v>
      </c>
      <c r="M8" s="360" t="s">
        <v>23</v>
      </c>
      <c r="N8" s="360" t="s">
        <v>21</v>
      </c>
      <c r="O8" s="360" t="s">
        <v>23</v>
      </c>
      <c r="P8" s="360" t="s">
        <v>21</v>
      </c>
      <c r="Q8" s="360" t="s">
        <v>23</v>
      </c>
      <c r="R8" s="360" t="s">
        <v>21</v>
      </c>
      <c r="S8" s="360" t="s">
        <v>24</v>
      </c>
      <c r="T8" s="360" t="s">
        <v>21</v>
      </c>
      <c r="U8" s="360" t="s">
        <v>22</v>
      </c>
      <c r="V8" s="360" t="s">
        <v>21</v>
      </c>
      <c r="W8" s="360" t="s">
        <v>21</v>
      </c>
      <c r="X8" s="360" t="s">
        <v>21</v>
      </c>
      <c r="Y8" s="360" t="s">
        <v>21</v>
      </c>
      <c r="Z8" s="360" t="s">
        <v>21</v>
      </c>
      <c r="AA8" s="360" t="s">
        <v>21</v>
      </c>
      <c r="AB8" s="360" t="s">
        <v>21</v>
      </c>
      <c r="AC8" s="360" t="s">
        <v>21</v>
      </c>
      <c r="AD8" s="360" t="s">
        <v>21</v>
      </c>
      <c r="AE8" s="360" t="s">
        <v>21</v>
      </c>
    </row>
    <row r="9" spans="1:32" s="364" customFormat="1">
      <c r="A9" s="362">
        <v>1</v>
      </c>
      <c r="B9" s="363">
        <v>2</v>
      </c>
      <c r="C9" s="362">
        <v>3</v>
      </c>
      <c r="D9" s="363">
        <v>4</v>
      </c>
      <c r="E9" s="362">
        <v>5</v>
      </c>
      <c r="F9" s="363">
        <v>6</v>
      </c>
      <c r="G9" s="362">
        <v>7</v>
      </c>
      <c r="H9" s="363">
        <v>8</v>
      </c>
      <c r="I9" s="362">
        <v>9</v>
      </c>
      <c r="J9" s="363">
        <v>10</v>
      </c>
      <c r="K9" s="362">
        <v>11</v>
      </c>
      <c r="L9" s="363">
        <v>12</v>
      </c>
      <c r="M9" s="362">
        <v>13</v>
      </c>
      <c r="N9" s="363">
        <v>14</v>
      </c>
      <c r="O9" s="362">
        <v>15</v>
      </c>
      <c r="P9" s="363">
        <v>16</v>
      </c>
      <c r="Q9" s="362">
        <v>17</v>
      </c>
      <c r="R9" s="363">
        <v>18</v>
      </c>
      <c r="S9" s="362">
        <v>19</v>
      </c>
      <c r="T9" s="363">
        <v>20</v>
      </c>
      <c r="U9" s="362">
        <v>21</v>
      </c>
      <c r="V9" s="363">
        <v>22</v>
      </c>
      <c r="W9" s="362">
        <v>23</v>
      </c>
      <c r="X9" s="363">
        <v>24</v>
      </c>
      <c r="Y9" s="362">
        <v>25</v>
      </c>
      <c r="Z9" s="363">
        <v>26</v>
      </c>
      <c r="AA9" s="362">
        <v>27</v>
      </c>
      <c r="AB9" s="363">
        <v>28</v>
      </c>
      <c r="AC9" s="362">
        <v>29</v>
      </c>
      <c r="AD9" s="363">
        <v>30</v>
      </c>
      <c r="AE9" s="362">
        <v>31</v>
      </c>
    </row>
    <row r="10" spans="1:32" s="364" customFormat="1">
      <c r="A10" s="365" t="s">
        <v>25</v>
      </c>
      <c r="B10" s="366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8"/>
      <c r="AF10" s="369"/>
    </row>
    <row r="11" spans="1:32" s="364" customFormat="1">
      <c r="A11" s="48" t="s">
        <v>108</v>
      </c>
      <c r="B11" s="371" t="s">
        <v>109</v>
      </c>
      <c r="C11" s="194">
        <v>743783</v>
      </c>
      <c r="D11" s="194">
        <v>676907</v>
      </c>
      <c r="E11" s="194"/>
      <c r="F11" s="194"/>
      <c r="G11" s="194"/>
      <c r="H11" s="372">
        <v>676907</v>
      </c>
      <c r="I11" s="194"/>
      <c r="J11" s="194"/>
      <c r="K11" s="194"/>
      <c r="L11" s="194"/>
      <c r="M11" s="194">
        <v>931</v>
      </c>
      <c r="N11" s="194">
        <v>0</v>
      </c>
      <c r="O11" s="194"/>
      <c r="P11" s="194"/>
      <c r="Q11" s="194"/>
      <c r="R11" s="194"/>
      <c r="S11" s="194">
        <v>88.6</v>
      </c>
      <c r="T11" s="373">
        <v>52097</v>
      </c>
      <c r="U11" s="194"/>
      <c r="V11" s="194"/>
      <c r="W11" s="194"/>
      <c r="X11" s="194"/>
      <c r="Y11" s="194"/>
      <c r="Z11" s="194"/>
      <c r="AA11" s="194"/>
      <c r="AB11" s="194"/>
      <c r="AC11" s="374">
        <v>14779</v>
      </c>
      <c r="AD11" s="375">
        <v>14779</v>
      </c>
      <c r="AE11" s="376"/>
      <c r="AF11" s="369"/>
    </row>
    <row r="12" spans="1:32" s="364" customFormat="1">
      <c r="A12" s="48" t="s">
        <v>110</v>
      </c>
      <c r="B12" s="377" t="s">
        <v>111</v>
      </c>
      <c r="C12" s="378">
        <v>2648707</v>
      </c>
      <c r="D12" s="378">
        <v>864680</v>
      </c>
      <c r="E12" s="372">
        <v>132972</v>
      </c>
      <c r="F12" s="378"/>
      <c r="G12" s="372">
        <v>156633</v>
      </c>
      <c r="H12" s="378">
        <v>575075</v>
      </c>
      <c r="I12" s="378"/>
      <c r="J12" s="378"/>
      <c r="K12" s="378"/>
      <c r="L12" s="378"/>
      <c r="M12" s="378">
        <v>763</v>
      </c>
      <c r="N12" s="373">
        <v>817511</v>
      </c>
      <c r="O12" s="378"/>
      <c r="P12" s="378"/>
      <c r="Q12" s="378">
        <v>570</v>
      </c>
      <c r="R12" s="373">
        <v>906830</v>
      </c>
      <c r="S12" s="378">
        <v>80</v>
      </c>
      <c r="T12" s="373">
        <v>59686</v>
      </c>
      <c r="U12" s="378"/>
      <c r="V12" s="378"/>
      <c r="W12" s="378"/>
      <c r="X12" s="378"/>
      <c r="Y12" s="378"/>
      <c r="Z12" s="378"/>
      <c r="AA12" s="378"/>
      <c r="AB12" s="378"/>
      <c r="AC12" s="379"/>
      <c r="AD12" s="378"/>
      <c r="AE12" s="378"/>
      <c r="AF12" s="369"/>
    </row>
    <row r="13" spans="1:32" s="381" customFormat="1" ht="15.75" customHeight="1">
      <c r="A13" s="832" t="s">
        <v>72</v>
      </c>
      <c r="B13" s="833"/>
      <c r="C13" s="292">
        <v>3392490</v>
      </c>
      <c r="D13" s="292">
        <v>1541587</v>
      </c>
      <c r="E13" s="292">
        <v>132972</v>
      </c>
      <c r="F13" s="292"/>
      <c r="G13" s="292">
        <v>156633</v>
      </c>
      <c r="H13" s="292">
        <v>1251982</v>
      </c>
      <c r="I13" s="292"/>
      <c r="J13" s="292"/>
      <c r="K13" s="292"/>
      <c r="L13" s="292"/>
      <c r="M13" s="292">
        <v>1694</v>
      </c>
      <c r="N13" s="292">
        <v>817511</v>
      </c>
      <c r="O13" s="292"/>
      <c r="P13" s="292"/>
      <c r="Q13" s="292">
        <v>570</v>
      </c>
      <c r="R13" s="292">
        <v>906830</v>
      </c>
      <c r="S13" s="292">
        <v>168.6</v>
      </c>
      <c r="T13" s="292">
        <v>111783</v>
      </c>
      <c r="U13" s="292"/>
      <c r="V13" s="292"/>
      <c r="W13" s="292"/>
      <c r="X13" s="292"/>
      <c r="Y13" s="292"/>
      <c r="Z13" s="292"/>
      <c r="AA13" s="292"/>
      <c r="AB13" s="292"/>
      <c r="AC13" s="292">
        <v>14779</v>
      </c>
      <c r="AD13" s="292">
        <v>14779</v>
      </c>
      <c r="AE13" s="292"/>
      <c r="AF13" s="380"/>
    </row>
    <row r="14" spans="1:32" s="364" customFormat="1" ht="15.75" customHeight="1">
      <c r="A14" s="382" t="s">
        <v>26</v>
      </c>
      <c r="B14" s="383"/>
      <c r="C14" s="384"/>
      <c r="D14" s="384"/>
      <c r="E14" s="384"/>
      <c r="F14" s="384"/>
      <c r="G14" s="384"/>
      <c r="H14" s="384"/>
      <c r="I14" s="384"/>
      <c r="J14" s="384"/>
      <c r="K14" s="383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5"/>
      <c r="AD14" s="384"/>
      <c r="AE14" s="376"/>
      <c r="AF14" s="369"/>
    </row>
    <row r="15" spans="1:32" s="364" customFormat="1">
      <c r="A15" s="48" t="s">
        <v>112</v>
      </c>
      <c r="B15" s="192" t="s">
        <v>119</v>
      </c>
      <c r="C15" s="194">
        <v>4934122</v>
      </c>
      <c r="D15" s="194">
        <v>2922702</v>
      </c>
      <c r="E15" s="194"/>
      <c r="F15" s="194"/>
      <c r="G15" s="194"/>
      <c r="H15" s="372">
        <v>2922702</v>
      </c>
      <c r="I15" s="194"/>
      <c r="J15" s="194"/>
      <c r="K15" s="386"/>
      <c r="L15" s="194"/>
      <c r="M15" s="194">
        <v>1109</v>
      </c>
      <c r="N15" s="194">
        <v>2011420</v>
      </c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387"/>
      <c r="AD15" s="194"/>
      <c r="AE15" s="194"/>
      <c r="AF15" s="369"/>
    </row>
    <row r="16" spans="1:32" s="364" customFormat="1">
      <c r="A16" s="48" t="s">
        <v>113</v>
      </c>
      <c r="B16" s="190" t="s">
        <v>121</v>
      </c>
      <c r="C16" s="191">
        <v>895900</v>
      </c>
      <c r="D16" s="191"/>
      <c r="E16" s="352"/>
      <c r="F16" s="191"/>
      <c r="G16" s="191"/>
      <c r="H16" s="191"/>
      <c r="I16" s="191"/>
      <c r="J16" s="191"/>
      <c r="K16" s="388"/>
      <c r="L16" s="191"/>
      <c r="M16" s="191">
        <v>578</v>
      </c>
      <c r="N16" s="191">
        <v>895900</v>
      </c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389"/>
      <c r="AD16" s="191"/>
      <c r="AE16" s="191"/>
      <c r="AF16" s="369"/>
    </row>
    <row r="17" spans="1:32" s="364" customFormat="1">
      <c r="A17" s="48" t="s">
        <v>115</v>
      </c>
      <c r="B17" s="190" t="s">
        <v>945</v>
      </c>
      <c r="C17" s="191">
        <v>252743</v>
      </c>
      <c r="D17" s="191">
        <v>252743</v>
      </c>
      <c r="E17" s="191">
        <v>252743</v>
      </c>
      <c r="F17" s="191"/>
      <c r="G17" s="191"/>
      <c r="H17" s="191"/>
      <c r="I17" s="191"/>
      <c r="J17" s="191"/>
      <c r="K17" s="388"/>
      <c r="L17" s="191"/>
      <c r="M17" s="191"/>
      <c r="N17" s="191"/>
      <c r="O17" s="191"/>
      <c r="P17" s="390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389"/>
      <c r="AD17" s="191"/>
      <c r="AE17" s="191"/>
      <c r="AF17" s="369"/>
    </row>
    <row r="18" spans="1:32" s="364" customFormat="1">
      <c r="A18" s="48" t="s">
        <v>117</v>
      </c>
      <c r="B18" s="190" t="s">
        <v>946</v>
      </c>
      <c r="C18" s="191">
        <v>192192</v>
      </c>
      <c r="D18" s="191">
        <v>192192</v>
      </c>
      <c r="E18" s="292">
        <v>192192</v>
      </c>
      <c r="F18" s="191"/>
      <c r="G18" s="191"/>
      <c r="H18" s="191"/>
      <c r="I18" s="191"/>
      <c r="J18" s="191"/>
      <c r="K18" s="388"/>
      <c r="L18" s="191"/>
      <c r="M18" s="191"/>
      <c r="N18" s="191"/>
      <c r="O18" s="191"/>
      <c r="P18" s="390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389"/>
      <c r="AD18" s="191"/>
      <c r="AE18" s="191"/>
      <c r="AF18" s="369"/>
    </row>
    <row r="19" spans="1:32" s="364" customFormat="1">
      <c r="A19" s="48" t="s">
        <v>118</v>
      </c>
      <c r="B19" s="190" t="s">
        <v>126</v>
      </c>
      <c r="C19" s="191">
        <v>1369607</v>
      </c>
      <c r="D19" s="191">
        <v>1369607</v>
      </c>
      <c r="E19" s="191"/>
      <c r="F19" s="191">
        <v>823327</v>
      </c>
      <c r="G19" s="191">
        <v>546280</v>
      </c>
      <c r="H19" s="191"/>
      <c r="I19" s="191"/>
      <c r="J19" s="191"/>
      <c r="K19" s="388"/>
      <c r="L19" s="191"/>
      <c r="M19" s="191"/>
      <c r="N19" s="191"/>
      <c r="O19" s="191"/>
      <c r="P19" s="390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389"/>
      <c r="AD19" s="191"/>
      <c r="AE19" s="191"/>
      <c r="AF19" s="369"/>
    </row>
    <row r="20" spans="1:32" s="364" customFormat="1">
      <c r="A20" s="48" t="s">
        <v>120</v>
      </c>
      <c r="B20" s="190" t="s">
        <v>947</v>
      </c>
      <c r="C20" s="191">
        <v>371012</v>
      </c>
      <c r="D20" s="191">
        <v>371012</v>
      </c>
      <c r="E20" s="292">
        <v>371012</v>
      </c>
      <c r="F20" s="191"/>
      <c r="G20" s="191"/>
      <c r="H20" s="191"/>
      <c r="I20" s="191"/>
      <c r="J20" s="191"/>
      <c r="K20" s="388"/>
      <c r="L20" s="191"/>
      <c r="M20" s="191"/>
      <c r="N20" s="191"/>
      <c r="O20" s="191"/>
      <c r="P20" s="390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389"/>
      <c r="AD20" s="191"/>
      <c r="AE20" s="191"/>
      <c r="AF20" s="369"/>
    </row>
    <row r="21" spans="1:32" s="364" customFormat="1">
      <c r="A21" s="48" t="s">
        <v>122</v>
      </c>
      <c r="B21" s="190" t="s">
        <v>128</v>
      </c>
      <c r="C21" s="191">
        <v>1228813</v>
      </c>
      <c r="D21" s="191"/>
      <c r="E21" s="191"/>
      <c r="F21" s="191"/>
      <c r="G21" s="191"/>
      <c r="H21" s="191"/>
      <c r="I21" s="191"/>
      <c r="J21" s="191"/>
      <c r="K21" s="388"/>
      <c r="L21" s="191"/>
      <c r="M21" s="191">
        <v>887.07</v>
      </c>
      <c r="N21" s="191">
        <v>1228813</v>
      </c>
      <c r="O21" s="191"/>
      <c r="P21" s="390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389"/>
      <c r="AD21" s="191"/>
      <c r="AE21" s="191"/>
      <c r="AF21" s="369"/>
    </row>
    <row r="22" spans="1:32" s="364" customFormat="1">
      <c r="A22" s="48" t="s">
        <v>123</v>
      </c>
      <c r="B22" s="190" t="s">
        <v>130</v>
      </c>
      <c r="C22" s="191">
        <v>3124355</v>
      </c>
      <c r="D22" s="191"/>
      <c r="E22" s="191"/>
      <c r="F22" s="191"/>
      <c r="G22" s="191"/>
      <c r="H22" s="191"/>
      <c r="I22" s="191"/>
      <c r="J22" s="191"/>
      <c r="K22" s="388"/>
      <c r="L22" s="191"/>
      <c r="M22" s="191"/>
      <c r="N22" s="191"/>
      <c r="O22" s="191"/>
      <c r="P22" s="390"/>
      <c r="Q22" s="191">
        <v>5545.32</v>
      </c>
      <c r="R22" s="191">
        <v>3124355</v>
      </c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389"/>
      <c r="AD22" s="191"/>
      <c r="AE22" s="191"/>
      <c r="AF22" s="369"/>
    </row>
    <row r="23" spans="1:32" s="364" customFormat="1">
      <c r="A23" s="48" t="s">
        <v>124</v>
      </c>
      <c r="B23" s="190" t="s">
        <v>948</v>
      </c>
      <c r="C23" s="191">
        <v>1785743</v>
      </c>
      <c r="D23" s="191"/>
      <c r="E23" s="191"/>
      <c r="F23" s="191"/>
      <c r="G23" s="191"/>
      <c r="H23" s="191"/>
      <c r="I23" s="191"/>
      <c r="J23" s="191"/>
      <c r="K23" s="388"/>
      <c r="L23" s="191"/>
      <c r="M23" s="191">
        <v>1364.05</v>
      </c>
      <c r="N23" s="191">
        <v>1785743</v>
      </c>
      <c r="O23" s="191"/>
      <c r="P23" s="390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389"/>
      <c r="AD23" s="191"/>
      <c r="AE23" s="191"/>
      <c r="AF23" s="369"/>
    </row>
    <row r="24" spans="1:32" s="364" customFormat="1">
      <c r="A24" s="48" t="s">
        <v>125</v>
      </c>
      <c r="B24" s="190" t="s">
        <v>132</v>
      </c>
      <c r="C24" s="191">
        <v>1325870</v>
      </c>
      <c r="D24" s="191">
        <v>1325870</v>
      </c>
      <c r="E24" s="191"/>
      <c r="F24" s="191">
        <v>661425</v>
      </c>
      <c r="G24" s="191">
        <v>664445</v>
      </c>
      <c r="H24" s="191"/>
      <c r="I24" s="191"/>
      <c r="J24" s="191"/>
      <c r="K24" s="388"/>
      <c r="L24" s="191"/>
      <c r="M24" s="191"/>
      <c r="N24" s="191"/>
      <c r="O24" s="191"/>
      <c r="P24" s="390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389"/>
      <c r="AD24" s="191"/>
      <c r="AE24" s="191"/>
      <c r="AF24" s="369"/>
    </row>
    <row r="25" spans="1:32" s="364" customFormat="1">
      <c r="A25" s="48" t="s">
        <v>127</v>
      </c>
      <c r="B25" s="190" t="s">
        <v>949</v>
      </c>
      <c r="C25" s="191">
        <v>135428</v>
      </c>
      <c r="D25" s="191">
        <v>135428</v>
      </c>
      <c r="E25" s="191">
        <v>135428</v>
      </c>
      <c r="F25" s="191"/>
      <c r="G25" s="191"/>
      <c r="H25" s="191"/>
      <c r="I25" s="191"/>
      <c r="J25" s="191"/>
      <c r="K25" s="388"/>
      <c r="L25" s="191"/>
      <c r="M25" s="191"/>
      <c r="N25" s="191"/>
      <c r="O25" s="191"/>
      <c r="P25" s="390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389"/>
      <c r="AD25" s="191"/>
      <c r="AE25" s="191"/>
      <c r="AF25" s="369"/>
    </row>
    <row r="26" spans="1:32" s="364" customFormat="1">
      <c r="A26" s="48" t="s">
        <v>129</v>
      </c>
      <c r="B26" s="190" t="s">
        <v>134</v>
      </c>
      <c r="C26" s="191">
        <v>1431578</v>
      </c>
      <c r="D26" s="191"/>
      <c r="E26" s="191"/>
      <c r="F26" s="191"/>
      <c r="G26" s="191"/>
      <c r="H26" s="191"/>
      <c r="I26" s="191"/>
      <c r="J26" s="191"/>
      <c r="K26" s="388"/>
      <c r="L26" s="191"/>
      <c r="M26" s="191">
        <v>714</v>
      </c>
      <c r="N26" s="191">
        <v>1431578</v>
      </c>
      <c r="O26" s="191"/>
      <c r="P26" s="390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389"/>
      <c r="AD26" s="191"/>
      <c r="AE26" s="191"/>
      <c r="AF26" s="369"/>
    </row>
    <row r="27" spans="1:32" s="364" customFormat="1">
      <c r="A27" s="48" t="s">
        <v>131</v>
      </c>
      <c r="B27" s="190" t="s">
        <v>136</v>
      </c>
      <c r="C27" s="191">
        <v>1970652</v>
      </c>
      <c r="D27" s="191"/>
      <c r="E27" s="191"/>
      <c r="F27" s="191"/>
      <c r="G27" s="191"/>
      <c r="H27" s="191"/>
      <c r="I27" s="191"/>
      <c r="J27" s="191"/>
      <c r="K27" s="388"/>
      <c r="L27" s="191"/>
      <c r="M27" s="191">
        <v>1334</v>
      </c>
      <c r="N27" s="191">
        <v>1970652</v>
      </c>
      <c r="O27" s="191"/>
      <c r="P27" s="390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389"/>
      <c r="AD27" s="191"/>
      <c r="AE27" s="191"/>
      <c r="AF27" s="369"/>
    </row>
    <row r="28" spans="1:32" s="364" customFormat="1">
      <c r="A28" s="48" t="s">
        <v>133</v>
      </c>
      <c r="B28" s="190" t="s">
        <v>950</v>
      </c>
      <c r="C28" s="191">
        <v>367955</v>
      </c>
      <c r="D28" s="191">
        <v>367955</v>
      </c>
      <c r="E28" s="191">
        <v>367955</v>
      </c>
      <c r="F28" s="191"/>
      <c r="G28" s="191"/>
      <c r="H28" s="191"/>
      <c r="I28" s="191"/>
      <c r="J28" s="191"/>
      <c r="K28" s="388"/>
      <c r="L28" s="191"/>
      <c r="M28" s="191"/>
      <c r="N28" s="191"/>
      <c r="O28" s="191"/>
      <c r="P28" s="390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389"/>
      <c r="AD28" s="191"/>
      <c r="AE28" s="191"/>
      <c r="AF28" s="369"/>
    </row>
    <row r="29" spans="1:32" s="364" customFormat="1">
      <c r="A29" s="48" t="s">
        <v>135</v>
      </c>
      <c r="B29" s="190" t="s">
        <v>142</v>
      </c>
      <c r="C29" s="191">
        <v>374572</v>
      </c>
      <c r="D29" s="191">
        <v>374572</v>
      </c>
      <c r="E29" s="191">
        <v>374572</v>
      </c>
      <c r="F29" s="191"/>
      <c r="G29" s="191"/>
      <c r="H29" s="191"/>
      <c r="I29" s="191"/>
      <c r="J29" s="191"/>
      <c r="K29" s="388"/>
      <c r="L29" s="191"/>
      <c r="M29" s="191"/>
      <c r="N29" s="191"/>
      <c r="O29" s="191"/>
      <c r="P29" s="390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389"/>
      <c r="AD29" s="191"/>
      <c r="AE29" s="191"/>
      <c r="AF29" s="369"/>
    </row>
    <row r="30" spans="1:32" s="364" customFormat="1">
      <c r="A30" s="48" t="s">
        <v>137</v>
      </c>
      <c r="B30" s="190" t="s">
        <v>144</v>
      </c>
      <c r="C30" s="191">
        <v>1976124</v>
      </c>
      <c r="D30" s="191"/>
      <c r="E30" s="191"/>
      <c r="F30" s="191"/>
      <c r="G30" s="191"/>
      <c r="H30" s="191"/>
      <c r="I30" s="191"/>
      <c r="J30" s="191"/>
      <c r="K30" s="388"/>
      <c r="L30" s="191"/>
      <c r="M30" s="191">
        <v>1098.9000000000001</v>
      </c>
      <c r="N30" s="191">
        <v>1976124</v>
      </c>
      <c r="O30" s="191"/>
      <c r="P30" s="390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389"/>
      <c r="AD30" s="191"/>
      <c r="AE30" s="191"/>
      <c r="AF30" s="369"/>
    </row>
    <row r="31" spans="1:32" s="364" customFormat="1">
      <c r="A31" s="48" t="s">
        <v>138</v>
      </c>
      <c r="B31" s="190" t="s">
        <v>146</v>
      </c>
      <c r="C31" s="191">
        <v>2180678</v>
      </c>
      <c r="D31" s="191"/>
      <c r="E31" s="191"/>
      <c r="F31" s="191"/>
      <c r="G31" s="191"/>
      <c r="H31" s="191"/>
      <c r="I31" s="191"/>
      <c r="J31" s="191"/>
      <c r="K31" s="388"/>
      <c r="L31" s="191"/>
      <c r="M31" s="191">
        <v>1360</v>
      </c>
      <c r="N31" s="191">
        <v>2180678</v>
      </c>
      <c r="O31" s="191"/>
      <c r="P31" s="390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389"/>
      <c r="AD31" s="191"/>
      <c r="AE31" s="191"/>
      <c r="AF31" s="369"/>
    </row>
    <row r="32" spans="1:32" s="364" customFormat="1">
      <c r="A32" s="48" t="s">
        <v>139</v>
      </c>
      <c r="B32" s="190" t="s">
        <v>114</v>
      </c>
      <c r="C32" s="191">
        <v>1292700</v>
      </c>
      <c r="D32" s="191"/>
      <c r="E32" s="191"/>
      <c r="F32" s="191"/>
      <c r="G32" s="191"/>
      <c r="H32" s="191"/>
      <c r="I32" s="191"/>
      <c r="J32" s="191"/>
      <c r="K32" s="388"/>
      <c r="L32" s="191"/>
      <c r="M32" s="191">
        <v>760</v>
      </c>
      <c r="N32" s="191">
        <v>1292700</v>
      </c>
      <c r="O32" s="191"/>
      <c r="P32" s="390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389"/>
      <c r="AD32" s="191"/>
      <c r="AE32" s="191"/>
      <c r="AF32" s="369"/>
    </row>
    <row r="33" spans="1:32" s="364" customFormat="1">
      <c r="A33" s="48" t="s">
        <v>140</v>
      </c>
      <c r="B33" s="190" t="s">
        <v>116</v>
      </c>
      <c r="C33" s="191">
        <v>4419276</v>
      </c>
      <c r="D33" s="191">
        <v>472494</v>
      </c>
      <c r="E33" s="191"/>
      <c r="F33" s="292">
        <v>222211</v>
      </c>
      <c r="G33" s="191">
        <v>250283</v>
      </c>
      <c r="H33" s="191"/>
      <c r="I33" s="191"/>
      <c r="J33" s="191"/>
      <c r="K33" s="388"/>
      <c r="L33" s="191"/>
      <c r="M33" s="191">
        <v>1172</v>
      </c>
      <c r="N33" s="191">
        <v>1934381</v>
      </c>
      <c r="O33" s="191"/>
      <c r="P33" s="390"/>
      <c r="Q33" s="191">
        <v>4060.32</v>
      </c>
      <c r="R33" s="191">
        <v>2012401</v>
      </c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389"/>
      <c r="AD33" s="191"/>
      <c r="AE33" s="191"/>
      <c r="AF33" s="369"/>
    </row>
    <row r="34" spans="1:32" s="364" customFormat="1">
      <c r="A34" s="48" t="s">
        <v>141</v>
      </c>
      <c r="B34" s="190" t="s">
        <v>951</v>
      </c>
      <c r="C34" s="191">
        <v>1318954</v>
      </c>
      <c r="D34" s="191"/>
      <c r="E34" s="191"/>
      <c r="F34" s="191"/>
      <c r="G34" s="191"/>
      <c r="H34" s="191"/>
      <c r="I34" s="191"/>
      <c r="J34" s="191"/>
      <c r="K34" s="388"/>
      <c r="L34" s="191"/>
      <c r="M34" s="191">
        <v>1103</v>
      </c>
      <c r="N34" s="191">
        <v>1318954</v>
      </c>
      <c r="O34" s="191"/>
      <c r="P34" s="390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389"/>
      <c r="AD34" s="191"/>
      <c r="AE34" s="191"/>
      <c r="AF34" s="369"/>
    </row>
    <row r="35" spans="1:32" s="364" customFormat="1">
      <c r="A35" s="48" t="s">
        <v>143</v>
      </c>
      <c r="B35" s="190" t="s">
        <v>952</v>
      </c>
      <c r="C35" s="191">
        <v>1032252</v>
      </c>
      <c r="D35" s="191"/>
      <c r="E35" s="191"/>
      <c r="F35" s="191"/>
      <c r="G35" s="191"/>
      <c r="H35" s="191"/>
      <c r="I35" s="191"/>
      <c r="J35" s="191"/>
      <c r="K35" s="388"/>
      <c r="L35" s="191"/>
      <c r="M35" s="191">
        <v>577.5</v>
      </c>
      <c r="N35" s="191">
        <v>1032252</v>
      </c>
      <c r="O35" s="191"/>
      <c r="P35" s="390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389"/>
      <c r="AD35" s="191"/>
      <c r="AE35" s="191"/>
      <c r="AF35" s="369"/>
    </row>
    <row r="36" spans="1:32" s="364" customFormat="1">
      <c r="A36" s="48" t="s">
        <v>145</v>
      </c>
      <c r="B36" s="190" t="s">
        <v>953</v>
      </c>
      <c r="C36" s="191">
        <v>174379</v>
      </c>
      <c r="D36" s="191">
        <v>174379</v>
      </c>
      <c r="E36" s="292">
        <v>174379</v>
      </c>
      <c r="F36" s="191"/>
      <c r="G36" s="191"/>
      <c r="H36" s="191"/>
      <c r="I36" s="191"/>
      <c r="J36" s="191"/>
      <c r="K36" s="388"/>
      <c r="L36" s="191"/>
      <c r="M36" s="191"/>
      <c r="N36" s="191"/>
      <c r="O36" s="191"/>
      <c r="P36" s="390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389"/>
      <c r="AD36" s="191"/>
      <c r="AE36" s="191"/>
      <c r="AF36" s="369"/>
    </row>
    <row r="37" spans="1:32" s="364" customFormat="1">
      <c r="A37" s="48" t="s">
        <v>147</v>
      </c>
      <c r="B37" s="391" t="s">
        <v>988</v>
      </c>
      <c r="C37" s="191">
        <v>3276726</v>
      </c>
      <c r="D37" s="191">
        <v>3276726</v>
      </c>
      <c r="E37" s="378"/>
      <c r="F37" s="378"/>
      <c r="G37" s="378"/>
      <c r="H37" s="191">
        <v>3276726</v>
      </c>
      <c r="I37" s="378"/>
      <c r="J37" s="378"/>
      <c r="K37" s="392"/>
      <c r="L37" s="378"/>
      <c r="M37" s="378"/>
      <c r="N37" s="378"/>
      <c r="O37" s="378"/>
      <c r="P37" s="393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9"/>
      <c r="AD37" s="378"/>
      <c r="AE37" s="378"/>
      <c r="AF37" s="369"/>
    </row>
    <row r="38" spans="1:32" s="364" customFormat="1">
      <c r="A38" s="48" t="s">
        <v>149</v>
      </c>
      <c r="B38" s="391" t="s">
        <v>992</v>
      </c>
      <c r="C38" s="191">
        <v>1021359</v>
      </c>
      <c r="D38" s="191"/>
      <c r="E38" s="378"/>
      <c r="F38" s="378"/>
      <c r="G38" s="378"/>
      <c r="H38" s="378"/>
      <c r="I38" s="378"/>
      <c r="J38" s="378"/>
      <c r="K38" s="392"/>
      <c r="L38" s="378"/>
      <c r="M38" s="378">
        <v>1014.8</v>
      </c>
      <c r="N38" s="378">
        <v>1021359</v>
      </c>
      <c r="O38" s="378"/>
      <c r="P38" s="393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9"/>
      <c r="AD38" s="378"/>
      <c r="AE38" s="378"/>
      <c r="AF38" s="369"/>
    </row>
    <row r="39" spans="1:32" s="364" customFormat="1">
      <c r="A39" s="48" t="s">
        <v>151</v>
      </c>
      <c r="B39" s="394" t="s">
        <v>993</v>
      </c>
      <c r="C39" s="191">
        <v>571295</v>
      </c>
      <c r="D39" s="191">
        <v>571295</v>
      </c>
      <c r="E39" s="378">
        <v>571295</v>
      </c>
      <c r="F39" s="378"/>
      <c r="G39" s="378"/>
      <c r="H39" s="378"/>
      <c r="I39" s="378"/>
      <c r="J39" s="378"/>
      <c r="K39" s="392"/>
      <c r="L39" s="378"/>
      <c r="M39" s="378"/>
      <c r="N39" s="378"/>
      <c r="O39" s="378"/>
      <c r="P39" s="393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9"/>
      <c r="AD39" s="378"/>
      <c r="AE39" s="378"/>
      <c r="AF39" s="369"/>
    </row>
    <row r="40" spans="1:32" s="364" customFormat="1">
      <c r="A40" s="48" t="s">
        <v>153</v>
      </c>
      <c r="B40" s="394" t="s">
        <v>994</v>
      </c>
      <c r="C40" s="191">
        <v>1005746</v>
      </c>
      <c r="D40" s="191">
        <v>1005746</v>
      </c>
      <c r="E40" s="378">
        <v>430618</v>
      </c>
      <c r="F40" s="378">
        <v>369458</v>
      </c>
      <c r="G40" s="378">
        <v>205670</v>
      </c>
      <c r="H40" s="378"/>
      <c r="I40" s="378"/>
      <c r="J40" s="378"/>
      <c r="K40" s="392"/>
      <c r="L40" s="378"/>
      <c r="M40" s="378"/>
      <c r="N40" s="378"/>
      <c r="O40" s="378"/>
      <c r="P40" s="393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9"/>
      <c r="AD40" s="378"/>
      <c r="AE40" s="378"/>
      <c r="AF40" s="369"/>
    </row>
    <row r="41" spans="1:32" s="364" customFormat="1">
      <c r="A41" s="48" t="s">
        <v>155</v>
      </c>
      <c r="B41" s="394" t="s">
        <v>995</v>
      </c>
      <c r="C41" s="191">
        <v>538984</v>
      </c>
      <c r="D41" s="191">
        <v>538984</v>
      </c>
      <c r="E41" s="378"/>
      <c r="F41" s="378">
        <v>353506</v>
      </c>
      <c r="G41" s="378">
        <v>185478</v>
      </c>
      <c r="H41" s="378"/>
      <c r="I41" s="378"/>
      <c r="J41" s="378"/>
      <c r="K41" s="392"/>
      <c r="L41" s="378"/>
      <c r="M41" s="378"/>
      <c r="N41" s="378"/>
      <c r="O41" s="378"/>
      <c r="P41" s="393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9"/>
      <c r="AD41" s="378"/>
      <c r="AE41" s="378"/>
      <c r="AF41" s="369"/>
    </row>
    <row r="42" spans="1:32" s="364" customFormat="1">
      <c r="A42" s="48" t="s">
        <v>157</v>
      </c>
      <c r="B42" s="394" t="s">
        <v>996</v>
      </c>
      <c r="C42" s="191">
        <v>682610</v>
      </c>
      <c r="D42" s="191">
        <v>682610</v>
      </c>
      <c r="E42" s="378">
        <v>682610</v>
      </c>
      <c r="F42" s="378"/>
      <c r="G42" s="378"/>
      <c r="H42" s="378"/>
      <c r="I42" s="378"/>
      <c r="J42" s="378"/>
      <c r="K42" s="392"/>
      <c r="L42" s="378"/>
      <c r="M42" s="378"/>
      <c r="N42" s="378"/>
      <c r="O42" s="378"/>
      <c r="P42" s="393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9"/>
      <c r="AD42" s="378"/>
      <c r="AE42" s="378"/>
      <c r="AF42" s="369"/>
    </row>
    <row r="43" spans="1:32" s="381" customFormat="1">
      <c r="A43" s="834" t="s">
        <v>73</v>
      </c>
      <c r="B43" s="834"/>
      <c r="C43" s="292">
        <v>39251625</v>
      </c>
      <c r="D43" s="292">
        <v>14034315</v>
      </c>
      <c r="E43" s="292">
        <v>3552804</v>
      </c>
      <c r="F43" s="292">
        <v>2429927</v>
      </c>
      <c r="G43" s="292">
        <v>1852156</v>
      </c>
      <c r="H43" s="292">
        <v>6199428</v>
      </c>
      <c r="I43" s="292"/>
      <c r="J43" s="292"/>
      <c r="K43" s="292"/>
      <c r="L43" s="292"/>
      <c r="M43" s="292">
        <v>13072.32</v>
      </c>
      <c r="N43" s="292">
        <v>20080554</v>
      </c>
      <c r="O43" s="292"/>
      <c r="P43" s="292"/>
      <c r="Q43" s="292">
        <v>9605.64</v>
      </c>
      <c r="R43" s="292">
        <v>5136756</v>
      </c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380"/>
    </row>
    <row r="44" spans="1:32" s="364" customFormat="1">
      <c r="A44" s="382" t="s">
        <v>27</v>
      </c>
      <c r="B44" s="383"/>
      <c r="C44" s="384"/>
      <c r="D44" s="384"/>
      <c r="E44" s="384"/>
      <c r="F44" s="384"/>
      <c r="G44" s="384"/>
      <c r="H44" s="384"/>
      <c r="I44" s="384"/>
      <c r="J44" s="384"/>
      <c r="K44" s="383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5"/>
      <c r="AD44" s="384"/>
      <c r="AE44" s="376"/>
      <c r="AF44" s="369"/>
    </row>
    <row r="45" spans="1:32" s="364" customFormat="1">
      <c r="A45" s="48" t="s">
        <v>159</v>
      </c>
      <c r="B45" s="395" t="s">
        <v>148</v>
      </c>
      <c r="C45" s="191">
        <v>1014311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>
        <v>640</v>
      </c>
      <c r="N45" s="194">
        <v>886342</v>
      </c>
      <c r="O45" s="194"/>
      <c r="P45" s="194"/>
      <c r="Q45" s="194"/>
      <c r="R45" s="194"/>
      <c r="S45" s="194">
        <v>75</v>
      </c>
      <c r="T45" s="194">
        <v>88572</v>
      </c>
      <c r="U45" s="194"/>
      <c r="V45" s="194">
        <v>39397</v>
      </c>
      <c r="W45" s="194"/>
      <c r="X45" s="194"/>
      <c r="Y45" s="194"/>
      <c r="Z45" s="194"/>
      <c r="AA45" s="194"/>
      <c r="AB45" s="194"/>
      <c r="AC45" s="387"/>
      <c r="AD45" s="194"/>
      <c r="AE45" s="194"/>
      <c r="AF45" s="369"/>
    </row>
    <row r="46" spans="1:32" s="364" customFormat="1">
      <c r="A46" s="48" t="s">
        <v>161</v>
      </c>
      <c r="B46" s="396" t="s">
        <v>150</v>
      </c>
      <c r="C46" s="191">
        <v>951700</v>
      </c>
      <c r="D46" s="378"/>
      <c r="E46" s="378"/>
      <c r="F46" s="378"/>
      <c r="G46" s="378"/>
      <c r="H46" s="378"/>
      <c r="I46" s="378"/>
      <c r="J46" s="378"/>
      <c r="K46" s="378"/>
      <c r="L46" s="378"/>
      <c r="M46" s="378">
        <v>640</v>
      </c>
      <c r="N46" s="378">
        <v>822758</v>
      </c>
      <c r="O46" s="378"/>
      <c r="P46" s="378"/>
      <c r="Q46" s="378"/>
      <c r="R46" s="378"/>
      <c r="S46" s="378">
        <v>74</v>
      </c>
      <c r="T46" s="378">
        <v>89545</v>
      </c>
      <c r="U46" s="378"/>
      <c r="V46" s="378">
        <v>39397</v>
      </c>
      <c r="W46" s="378"/>
      <c r="X46" s="378"/>
      <c r="Y46" s="378"/>
      <c r="Z46" s="378"/>
      <c r="AA46" s="378"/>
      <c r="AB46" s="378"/>
      <c r="AC46" s="379"/>
      <c r="AD46" s="378"/>
      <c r="AE46" s="378"/>
      <c r="AF46" s="369"/>
    </row>
    <row r="47" spans="1:32" s="381" customFormat="1">
      <c r="A47" s="826" t="s">
        <v>74</v>
      </c>
      <c r="B47" s="826"/>
      <c r="C47" s="292">
        <v>1966011</v>
      </c>
      <c r="D47" s="292"/>
      <c r="E47" s="292"/>
      <c r="F47" s="292"/>
      <c r="G47" s="292"/>
      <c r="H47" s="292"/>
      <c r="I47" s="292"/>
      <c r="J47" s="292"/>
      <c r="K47" s="292"/>
      <c r="L47" s="292"/>
      <c r="M47" s="292">
        <v>1280</v>
      </c>
      <c r="N47" s="292">
        <v>1709100</v>
      </c>
      <c r="O47" s="292"/>
      <c r="P47" s="292"/>
      <c r="Q47" s="292"/>
      <c r="R47" s="292"/>
      <c r="S47" s="292">
        <v>149</v>
      </c>
      <c r="T47" s="292">
        <v>178117</v>
      </c>
      <c r="U47" s="292"/>
      <c r="V47" s="292">
        <v>78794</v>
      </c>
      <c r="W47" s="292"/>
      <c r="X47" s="292"/>
      <c r="Y47" s="292"/>
      <c r="Z47" s="292"/>
      <c r="AA47" s="292"/>
      <c r="AB47" s="292"/>
      <c r="AC47" s="397"/>
      <c r="AD47" s="292"/>
      <c r="AE47" s="292"/>
      <c r="AF47" s="380"/>
    </row>
    <row r="48" spans="1:32" s="364" customFormat="1">
      <c r="A48" s="398" t="s">
        <v>28</v>
      </c>
      <c r="B48" s="383"/>
      <c r="C48" s="384"/>
      <c r="D48" s="384"/>
      <c r="E48" s="384"/>
      <c r="F48" s="384"/>
      <c r="G48" s="384"/>
      <c r="H48" s="384"/>
      <c r="I48" s="384"/>
      <c r="J48" s="384"/>
      <c r="K48" s="383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5"/>
      <c r="AD48" s="384"/>
      <c r="AE48" s="376"/>
      <c r="AF48" s="369"/>
    </row>
    <row r="49" spans="1:32" s="364" customFormat="1">
      <c r="A49" s="48" t="s">
        <v>163</v>
      </c>
      <c r="B49" s="399" t="s">
        <v>152</v>
      </c>
      <c r="C49" s="191">
        <v>1143879</v>
      </c>
      <c r="D49" s="194"/>
      <c r="E49" s="194"/>
      <c r="F49" s="370"/>
      <c r="G49" s="370"/>
      <c r="H49" s="370"/>
      <c r="I49" s="370"/>
      <c r="J49" s="194"/>
      <c r="K49" s="194"/>
      <c r="L49" s="194"/>
      <c r="M49" s="194"/>
      <c r="N49" s="194"/>
      <c r="O49" s="194"/>
      <c r="P49" s="194"/>
      <c r="Q49" s="400">
        <v>1112</v>
      </c>
      <c r="R49" s="194">
        <v>1143879</v>
      </c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387"/>
      <c r="AD49" s="194"/>
      <c r="AE49" s="194"/>
      <c r="AF49" s="369"/>
    </row>
    <row r="50" spans="1:32" s="364" customFormat="1">
      <c r="A50" s="48" t="s">
        <v>165</v>
      </c>
      <c r="B50" s="401" t="s">
        <v>154</v>
      </c>
      <c r="C50" s="191">
        <v>2897455</v>
      </c>
      <c r="D50" s="191">
        <v>1753576</v>
      </c>
      <c r="E50" s="191"/>
      <c r="F50" s="292">
        <v>351255</v>
      </c>
      <c r="G50" s="292">
        <v>259621</v>
      </c>
      <c r="H50" s="191">
        <v>997246</v>
      </c>
      <c r="I50" s="292">
        <v>145454</v>
      </c>
      <c r="J50" s="191"/>
      <c r="K50" s="191"/>
      <c r="L50" s="191"/>
      <c r="M50" s="191"/>
      <c r="N50" s="191"/>
      <c r="O50" s="191"/>
      <c r="P50" s="191"/>
      <c r="Q50" s="358">
        <v>1112</v>
      </c>
      <c r="R50" s="191">
        <v>1143879</v>
      </c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389"/>
      <c r="AD50" s="191"/>
      <c r="AE50" s="191"/>
      <c r="AF50" s="369"/>
    </row>
    <row r="51" spans="1:32" s="364" customFormat="1">
      <c r="A51" s="48" t="s">
        <v>167</v>
      </c>
      <c r="B51" s="401" t="s">
        <v>156</v>
      </c>
      <c r="C51" s="191">
        <v>657031</v>
      </c>
      <c r="D51" s="191"/>
      <c r="E51" s="191"/>
      <c r="F51" s="191"/>
      <c r="G51" s="191"/>
      <c r="H51" s="191"/>
      <c r="I51" s="191"/>
      <c r="J51" s="191"/>
      <c r="K51" s="191"/>
      <c r="L51" s="191"/>
      <c r="M51" s="358">
        <v>530.79999999999995</v>
      </c>
      <c r="N51" s="292">
        <v>657031</v>
      </c>
      <c r="O51" s="191"/>
      <c r="P51" s="191"/>
      <c r="Q51" s="358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389"/>
      <c r="AD51" s="191"/>
      <c r="AE51" s="191"/>
      <c r="AF51" s="369"/>
    </row>
    <row r="52" spans="1:32" s="364" customFormat="1">
      <c r="A52" s="48" t="s">
        <v>168</v>
      </c>
      <c r="B52" s="401" t="s">
        <v>158</v>
      </c>
      <c r="C52" s="191">
        <v>768141</v>
      </c>
      <c r="D52" s="191"/>
      <c r="E52" s="191"/>
      <c r="F52" s="191"/>
      <c r="G52" s="191"/>
      <c r="H52" s="191"/>
      <c r="I52" s="191"/>
      <c r="J52" s="191"/>
      <c r="K52" s="191"/>
      <c r="L52" s="191"/>
      <c r="M52" s="358">
        <v>534.70000000000005</v>
      </c>
      <c r="N52" s="292">
        <v>768141</v>
      </c>
      <c r="O52" s="191"/>
      <c r="P52" s="191"/>
      <c r="Q52" s="358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389"/>
      <c r="AD52" s="191"/>
      <c r="AE52" s="191"/>
      <c r="AF52" s="369"/>
    </row>
    <row r="53" spans="1:32" s="364" customFormat="1">
      <c r="A53" s="48" t="s">
        <v>1028</v>
      </c>
      <c r="B53" s="401" t="s">
        <v>160</v>
      </c>
      <c r="C53" s="191">
        <v>738735</v>
      </c>
      <c r="D53" s="191"/>
      <c r="E53" s="191"/>
      <c r="F53" s="191"/>
      <c r="G53" s="191"/>
      <c r="H53" s="191"/>
      <c r="I53" s="191"/>
      <c r="J53" s="191"/>
      <c r="K53" s="191"/>
      <c r="L53" s="191"/>
      <c r="M53" s="358">
        <v>530.79999999999995</v>
      </c>
      <c r="N53" s="292">
        <v>738735</v>
      </c>
      <c r="O53" s="191"/>
      <c r="P53" s="191"/>
      <c r="Q53" s="358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389"/>
      <c r="AD53" s="191"/>
      <c r="AE53" s="191"/>
      <c r="AF53" s="369"/>
    </row>
    <row r="54" spans="1:32" s="364" customFormat="1">
      <c r="A54" s="48" t="s">
        <v>171</v>
      </c>
      <c r="B54" s="401" t="s">
        <v>162</v>
      </c>
      <c r="C54" s="191">
        <v>1523108</v>
      </c>
      <c r="D54" s="191"/>
      <c r="E54" s="191"/>
      <c r="F54" s="191"/>
      <c r="G54" s="191"/>
      <c r="H54" s="191"/>
      <c r="I54" s="191"/>
      <c r="J54" s="191"/>
      <c r="K54" s="191"/>
      <c r="L54" s="191"/>
      <c r="M54" s="358">
        <v>1373</v>
      </c>
      <c r="N54" s="292">
        <v>1523108</v>
      </c>
      <c r="O54" s="191"/>
      <c r="P54" s="191"/>
      <c r="Q54" s="358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389"/>
      <c r="AD54" s="191"/>
      <c r="AE54" s="191"/>
      <c r="AF54" s="369"/>
    </row>
    <row r="55" spans="1:32" s="364" customFormat="1">
      <c r="A55" s="48" t="s">
        <v>173</v>
      </c>
      <c r="B55" s="401" t="s">
        <v>164</v>
      </c>
      <c r="C55" s="191">
        <v>1470045</v>
      </c>
      <c r="D55" s="191"/>
      <c r="E55" s="191"/>
      <c r="F55" s="191"/>
      <c r="G55" s="191"/>
      <c r="H55" s="191"/>
      <c r="I55" s="191"/>
      <c r="J55" s="191"/>
      <c r="K55" s="191"/>
      <c r="L55" s="191"/>
      <c r="M55" s="358">
        <v>1320</v>
      </c>
      <c r="N55" s="292">
        <v>1470045</v>
      </c>
      <c r="O55" s="191"/>
      <c r="P55" s="191"/>
      <c r="Q55" s="358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389"/>
      <c r="AD55" s="191"/>
      <c r="AE55" s="191"/>
      <c r="AF55" s="369"/>
    </row>
    <row r="56" spans="1:32" s="364" customFormat="1">
      <c r="A56" s="48" t="s">
        <v>175</v>
      </c>
      <c r="B56" s="401" t="s">
        <v>166</v>
      </c>
      <c r="C56" s="191">
        <v>1617486</v>
      </c>
      <c r="D56" s="191">
        <v>560569</v>
      </c>
      <c r="E56" s="191"/>
      <c r="F56" s="191"/>
      <c r="G56" s="191"/>
      <c r="H56" s="191">
        <v>560569</v>
      </c>
      <c r="I56" s="191"/>
      <c r="J56" s="191"/>
      <c r="K56" s="191"/>
      <c r="L56" s="191"/>
      <c r="M56" s="358">
        <v>768</v>
      </c>
      <c r="N56" s="292">
        <v>568675</v>
      </c>
      <c r="O56" s="191"/>
      <c r="P56" s="191"/>
      <c r="Q56" s="358">
        <v>473</v>
      </c>
      <c r="R56" s="191">
        <v>488242</v>
      </c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389"/>
      <c r="AD56" s="191"/>
      <c r="AE56" s="191"/>
      <c r="AF56" s="369"/>
    </row>
    <row r="57" spans="1:32" s="364" customFormat="1">
      <c r="A57" s="48" t="s">
        <v>177</v>
      </c>
      <c r="B57" s="401" t="s">
        <v>169</v>
      </c>
      <c r="C57" s="191">
        <v>1446193</v>
      </c>
      <c r="D57" s="191">
        <v>701645</v>
      </c>
      <c r="E57" s="191"/>
      <c r="F57" s="191"/>
      <c r="G57" s="191"/>
      <c r="H57" s="292">
        <v>701645</v>
      </c>
      <c r="I57" s="191"/>
      <c r="J57" s="191"/>
      <c r="K57" s="191"/>
      <c r="L57" s="191"/>
      <c r="M57" s="358">
        <v>619</v>
      </c>
      <c r="N57" s="292">
        <v>744548</v>
      </c>
      <c r="O57" s="191"/>
      <c r="P57" s="191"/>
      <c r="Q57" s="358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389"/>
      <c r="AD57" s="191"/>
      <c r="AE57" s="191"/>
      <c r="AF57" s="369"/>
    </row>
    <row r="58" spans="1:32" s="364" customFormat="1">
      <c r="A58" s="48" t="s">
        <v>179</v>
      </c>
      <c r="B58" s="401" t="s">
        <v>170</v>
      </c>
      <c r="C58" s="191">
        <v>1740831</v>
      </c>
      <c r="D58" s="191">
        <v>556578</v>
      </c>
      <c r="E58" s="191"/>
      <c r="F58" s="292">
        <v>287033</v>
      </c>
      <c r="G58" s="292">
        <v>269545</v>
      </c>
      <c r="H58" s="191"/>
      <c r="I58" s="191"/>
      <c r="J58" s="191"/>
      <c r="K58" s="191"/>
      <c r="L58" s="191"/>
      <c r="M58" s="358">
        <v>935</v>
      </c>
      <c r="N58" s="292">
        <v>1184253</v>
      </c>
      <c r="O58" s="191"/>
      <c r="P58" s="191"/>
      <c r="Q58" s="358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389"/>
      <c r="AD58" s="191"/>
      <c r="AE58" s="191"/>
      <c r="AF58" s="369"/>
    </row>
    <row r="59" spans="1:32" s="364" customFormat="1">
      <c r="A59" s="48" t="s">
        <v>181</v>
      </c>
      <c r="B59" s="401" t="s">
        <v>172</v>
      </c>
      <c r="C59" s="191">
        <v>936031</v>
      </c>
      <c r="D59" s="191"/>
      <c r="E59" s="191"/>
      <c r="F59" s="191"/>
      <c r="G59" s="191"/>
      <c r="H59" s="191"/>
      <c r="I59" s="191"/>
      <c r="J59" s="191"/>
      <c r="K59" s="191"/>
      <c r="L59" s="191"/>
      <c r="M59" s="358">
        <v>720</v>
      </c>
      <c r="N59" s="292">
        <v>936031</v>
      </c>
      <c r="O59" s="191"/>
      <c r="P59" s="191"/>
      <c r="Q59" s="358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389"/>
      <c r="AD59" s="191"/>
      <c r="AE59" s="191"/>
      <c r="AF59" s="369"/>
    </row>
    <row r="60" spans="1:32" s="364" customFormat="1">
      <c r="A60" s="48" t="s">
        <v>183</v>
      </c>
      <c r="B60" s="401" t="s">
        <v>174</v>
      </c>
      <c r="C60" s="191">
        <v>1035252</v>
      </c>
      <c r="D60" s="191"/>
      <c r="E60" s="191"/>
      <c r="F60" s="191"/>
      <c r="G60" s="191"/>
      <c r="H60" s="191"/>
      <c r="I60" s="191"/>
      <c r="J60" s="191"/>
      <c r="K60" s="191"/>
      <c r="L60" s="191"/>
      <c r="M60" s="358">
        <v>512.5</v>
      </c>
      <c r="N60" s="292">
        <v>611610</v>
      </c>
      <c r="O60" s="191"/>
      <c r="P60" s="191"/>
      <c r="Q60" s="358">
        <v>420</v>
      </c>
      <c r="R60" s="191">
        <v>423642</v>
      </c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389"/>
      <c r="AD60" s="191"/>
      <c r="AE60" s="191"/>
      <c r="AF60" s="369"/>
    </row>
    <row r="61" spans="1:32" s="364" customFormat="1">
      <c r="A61" s="48" t="s">
        <v>185</v>
      </c>
      <c r="B61" s="401" t="s">
        <v>176</v>
      </c>
      <c r="C61" s="191">
        <v>2217504</v>
      </c>
      <c r="D61" s="191">
        <v>195083</v>
      </c>
      <c r="E61" s="191"/>
      <c r="F61" s="191"/>
      <c r="G61" s="292">
        <v>195083</v>
      </c>
      <c r="H61" s="191"/>
      <c r="I61" s="191"/>
      <c r="J61" s="191"/>
      <c r="K61" s="191"/>
      <c r="L61" s="191"/>
      <c r="M61" s="358">
        <v>821</v>
      </c>
      <c r="N61" s="292">
        <v>1077072</v>
      </c>
      <c r="O61" s="191"/>
      <c r="P61" s="191"/>
      <c r="Q61" s="358">
        <v>932</v>
      </c>
      <c r="R61" s="191">
        <v>945349</v>
      </c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389"/>
      <c r="AD61" s="191"/>
      <c r="AE61" s="191"/>
      <c r="AF61" s="369"/>
    </row>
    <row r="62" spans="1:32" s="364" customFormat="1">
      <c r="A62" s="48" t="s">
        <v>186</v>
      </c>
      <c r="B62" s="401" t="s">
        <v>178</v>
      </c>
      <c r="C62" s="191">
        <v>1389485</v>
      </c>
      <c r="D62" s="191"/>
      <c r="E62" s="191"/>
      <c r="F62" s="191"/>
      <c r="G62" s="191"/>
      <c r="H62" s="191"/>
      <c r="I62" s="191"/>
      <c r="J62" s="191"/>
      <c r="K62" s="191"/>
      <c r="L62" s="191"/>
      <c r="M62" s="358">
        <v>514</v>
      </c>
      <c r="N62" s="292">
        <v>626594</v>
      </c>
      <c r="O62" s="191"/>
      <c r="P62" s="191"/>
      <c r="Q62" s="389">
        <v>741.3</v>
      </c>
      <c r="R62" s="191">
        <v>762891</v>
      </c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389"/>
      <c r="AD62" s="191"/>
      <c r="AE62" s="191"/>
      <c r="AF62" s="369"/>
    </row>
    <row r="63" spans="1:32" s="364" customFormat="1">
      <c r="A63" s="48" t="s">
        <v>187</v>
      </c>
      <c r="B63" s="401" t="s">
        <v>180</v>
      </c>
      <c r="C63" s="191">
        <v>1445745</v>
      </c>
      <c r="D63" s="191"/>
      <c r="E63" s="191"/>
      <c r="F63" s="191"/>
      <c r="G63" s="191"/>
      <c r="H63" s="191"/>
      <c r="I63" s="191"/>
      <c r="J63" s="191"/>
      <c r="K63" s="191"/>
      <c r="L63" s="191"/>
      <c r="M63" s="358">
        <v>521</v>
      </c>
      <c r="N63" s="292">
        <v>633626</v>
      </c>
      <c r="O63" s="191"/>
      <c r="P63" s="191"/>
      <c r="Q63" s="358">
        <v>765</v>
      </c>
      <c r="R63" s="191">
        <v>812119</v>
      </c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389"/>
      <c r="AD63" s="191"/>
      <c r="AE63" s="191"/>
      <c r="AF63" s="369"/>
    </row>
    <row r="64" spans="1:32" s="364" customFormat="1">
      <c r="A64" s="48" t="s">
        <v>188</v>
      </c>
      <c r="B64" s="401" t="s">
        <v>182</v>
      </c>
      <c r="C64" s="191">
        <v>481003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358">
        <v>467.4</v>
      </c>
      <c r="R64" s="191">
        <v>481003</v>
      </c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389"/>
      <c r="AD64" s="191"/>
      <c r="AE64" s="191"/>
      <c r="AF64" s="369"/>
    </row>
    <row r="65" spans="1:37" s="364" customFormat="1">
      <c r="A65" s="48" t="s">
        <v>189</v>
      </c>
      <c r="B65" s="402" t="s">
        <v>184</v>
      </c>
      <c r="C65" s="191">
        <v>437247</v>
      </c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403">
        <v>433.8</v>
      </c>
      <c r="R65" s="378">
        <v>437247</v>
      </c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9"/>
      <c r="AD65" s="378"/>
      <c r="AE65" s="378"/>
      <c r="AF65" s="369"/>
    </row>
    <row r="66" spans="1:37" s="381" customFormat="1">
      <c r="A66" s="826" t="s">
        <v>75</v>
      </c>
      <c r="B66" s="826"/>
      <c r="C66" s="292">
        <v>21945171</v>
      </c>
      <c r="D66" s="292">
        <v>3767451</v>
      </c>
      <c r="E66" s="292"/>
      <c r="F66" s="292">
        <v>638288</v>
      </c>
      <c r="G66" s="292">
        <v>724249</v>
      </c>
      <c r="H66" s="292">
        <v>2259460</v>
      </c>
      <c r="I66" s="292">
        <v>145454</v>
      </c>
      <c r="J66" s="292"/>
      <c r="K66" s="292"/>
      <c r="L66" s="292"/>
      <c r="M66" s="292">
        <v>9699.7999999999993</v>
      </c>
      <c r="N66" s="292">
        <v>11539469</v>
      </c>
      <c r="O66" s="292"/>
      <c r="P66" s="292"/>
      <c r="Q66" s="292">
        <v>6456.5</v>
      </c>
      <c r="R66" s="292">
        <v>6638251</v>
      </c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397"/>
      <c r="AD66" s="292"/>
      <c r="AE66" s="292"/>
      <c r="AF66" s="380"/>
    </row>
    <row r="67" spans="1:37" s="364" customFormat="1">
      <c r="A67" s="398" t="s">
        <v>29</v>
      </c>
      <c r="B67" s="404"/>
      <c r="C67" s="384"/>
      <c r="D67" s="384"/>
      <c r="E67" s="384"/>
      <c r="F67" s="384"/>
      <c r="G67" s="384"/>
      <c r="H67" s="384"/>
      <c r="I67" s="384"/>
      <c r="J67" s="384"/>
      <c r="K67" s="405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5"/>
      <c r="AD67" s="384"/>
      <c r="AE67" s="376"/>
      <c r="AF67" s="369"/>
    </row>
    <row r="68" spans="1:37" s="364" customFormat="1">
      <c r="A68" s="48" t="s">
        <v>191</v>
      </c>
      <c r="B68" s="406" t="s">
        <v>473</v>
      </c>
      <c r="C68" s="191">
        <v>16633</v>
      </c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>
        <v>3884.5</v>
      </c>
      <c r="R68" s="194">
        <v>0</v>
      </c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387">
        <v>16633</v>
      </c>
      <c r="AD68" s="407">
        <v>16633</v>
      </c>
      <c r="AE68" s="194"/>
      <c r="AF68" s="369"/>
    </row>
    <row r="69" spans="1:37" s="364" customFormat="1">
      <c r="A69" s="48" t="s">
        <v>193</v>
      </c>
      <c r="B69" s="408" t="s">
        <v>474</v>
      </c>
      <c r="C69" s="191">
        <v>16689</v>
      </c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4">
        <v>3864.5</v>
      </c>
      <c r="R69" s="194">
        <v>0</v>
      </c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389">
        <v>16689</v>
      </c>
      <c r="AD69" s="390">
        <v>16689</v>
      </c>
      <c r="AE69" s="191"/>
      <c r="AF69" s="369"/>
    </row>
    <row r="70" spans="1:37" s="364" customFormat="1">
      <c r="A70" s="48" t="s">
        <v>195</v>
      </c>
      <c r="B70" s="408" t="s">
        <v>475</v>
      </c>
      <c r="C70" s="191">
        <v>11466</v>
      </c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4">
        <v>2676.5</v>
      </c>
      <c r="R70" s="194">
        <v>0</v>
      </c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389">
        <v>11466</v>
      </c>
      <c r="AD70" s="390">
        <v>11466</v>
      </c>
      <c r="AE70" s="191"/>
      <c r="AF70" s="369"/>
    </row>
    <row r="71" spans="1:37" s="364" customFormat="1">
      <c r="A71" s="48" t="s">
        <v>197</v>
      </c>
      <c r="B71" s="409" t="s">
        <v>476</v>
      </c>
      <c r="C71" s="191">
        <v>19936</v>
      </c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194">
        <v>5121</v>
      </c>
      <c r="R71" s="194">
        <v>0</v>
      </c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9">
        <v>19936</v>
      </c>
      <c r="AD71" s="393">
        <v>19936</v>
      </c>
      <c r="AE71" s="393"/>
      <c r="AF71" s="369"/>
    </row>
    <row r="72" spans="1:37" s="381" customFormat="1">
      <c r="A72" s="826" t="s">
        <v>76</v>
      </c>
      <c r="B72" s="826"/>
      <c r="C72" s="292">
        <v>64724</v>
      </c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>
        <v>15546.5</v>
      </c>
      <c r="R72" s="292">
        <v>0</v>
      </c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397">
        <v>64724</v>
      </c>
      <c r="AD72" s="292">
        <v>64724</v>
      </c>
      <c r="AE72" s="292"/>
      <c r="AF72" s="380"/>
    </row>
    <row r="73" spans="1:37" s="364" customFormat="1">
      <c r="A73" s="827" t="s">
        <v>30</v>
      </c>
      <c r="B73" s="827"/>
      <c r="C73" s="410"/>
      <c r="D73" s="410"/>
      <c r="E73" s="410"/>
      <c r="F73" s="410"/>
      <c r="G73" s="410"/>
      <c r="H73" s="410"/>
      <c r="I73" s="410"/>
      <c r="J73" s="410"/>
      <c r="K73" s="411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410"/>
      <c r="Z73" s="410"/>
      <c r="AA73" s="410"/>
      <c r="AB73" s="410"/>
      <c r="AC73" s="412"/>
      <c r="AD73" s="410"/>
      <c r="AE73" s="410"/>
      <c r="AF73" s="369"/>
    </row>
    <row r="74" spans="1:37" s="364" customFormat="1">
      <c r="A74" s="48" t="s">
        <v>199</v>
      </c>
      <c r="B74" s="413" t="s">
        <v>190</v>
      </c>
      <c r="C74" s="191">
        <v>2528836</v>
      </c>
      <c r="D74" s="191">
        <v>961079</v>
      </c>
      <c r="E74" s="191">
        <v>123729</v>
      </c>
      <c r="F74" s="369"/>
      <c r="G74" s="191">
        <v>266018</v>
      </c>
      <c r="H74" s="191">
        <v>532701</v>
      </c>
      <c r="I74" s="191"/>
      <c r="J74" s="191"/>
      <c r="K74" s="191"/>
      <c r="L74" s="191"/>
      <c r="M74" s="191">
        <v>450</v>
      </c>
      <c r="N74" s="292">
        <v>957517</v>
      </c>
      <c r="O74" s="191"/>
      <c r="P74" s="191"/>
      <c r="Q74" s="191">
        <v>620</v>
      </c>
      <c r="R74" s="191">
        <v>610240</v>
      </c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389"/>
      <c r="AD74" s="191"/>
      <c r="AE74" s="191"/>
      <c r="AF74" s="369"/>
      <c r="AI74" s="364">
        <v>2528836</v>
      </c>
      <c r="AK74" s="414">
        <f>AI74-C74</f>
        <v>0</v>
      </c>
    </row>
    <row r="75" spans="1:37" s="364" customFormat="1">
      <c r="A75" s="48" t="s">
        <v>201</v>
      </c>
      <c r="B75" s="413" t="s">
        <v>192</v>
      </c>
      <c r="C75" s="191">
        <v>1992328</v>
      </c>
      <c r="D75" s="191">
        <v>750890</v>
      </c>
      <c r="E75" s="191">
        <v>103362</v>
      </c>
      <c r="F75" s="191"/>
      <c r="G75" s="191">
        <v>193540</v>
      </c>
      <c r="H75" s="191">
        <v>397822</v>
      </c>
      <c r="I75" s="191"/>
      <c r="J75" s="191"/>
      <c r="K75" s="191"/>
      <c r="L75" s="191"/>
      <c r="M75" s="191">
        <v>412.2</v>
      </c>
      <c r="N75" s="292">
        <v>616198</v>
      </c>
      <c r="O75" s="191"/>
      <c r="P75" s="191"/>
      <c r="Q75" s="191">
        <v>638</v>
      </c>
      <c r="R75" s="191">
        <v>625240</v>
      </c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389"/>
      <c r="AD75" s="191"/>
      <c r="AE75" s="390"/>
      <c r="AF75" s="369"/>
      <c r="AI75" s="364">
        <v>1992328</v>
      </c>
      <c r="AK75" s="414">
        <f t="shared" ref="AK75:AK130" si="0">AI75-C75</f>
        <v>0</v>
      </c>
    </row>
    <row r="76" spans="1:37" s="364" customFormat="1">
      <c r="A76" s="48" t="s">
        <v>203</v>
      </c>
      <c r="B76" s="413" t="s">
        <v>194</v>
      </c>
      <c r="C76" s="191">
        <v>2663353</v>
      </c>
      <c r="D76" s="191">
        <v>197400</v>
      </c>
      <c r="E76" s="191"/>
      <c r="F76" s="191"/>
      <c r="G76" s="191">
        <v>202315</v>
      </c>
      <c r="H76" s="191"/>
      <c r="I76" s="191"/>
      <c r="J76" s="191"/>
      <c r="K76" s="191"/>
      <c r="L76" s="191"/>
      <c r="M76" s="191">
        <v>824</v>
      </c>
      <c r="N76" s="292">
        <v>1217953</v>
      </c>
      <c r="O76" s="191"/>
      <c r="P76" s="191"/>
      <c r="Q76" s="191">
        <v>1276</v>
      </c>
      <c r="R76" s="191">
        <v>1248000</v>
      </c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389"/>
      <c r="AD76" s="191"/>
      <c r="AE76" s="191"/>
      <c r="AF76" s="369"/>
      <c r="AI76" s="364">
        <v>2663353</v>
      </c>
      <c r="AK76" s="414">
        <f t="shared" si="0"/>
        <v>0</v>
      </c>
    </row>
    <row r="77" spans="1:37" s="364" customFormat="1" ht="16.5" customHeight="1">
      <c r="A77" s="48" t="s">
        <v>205</v>
      </c>
      <c r="B77" s="413" t="s">
        <v>196</v>
      </c>
      <c r="C77" s="191">
        <v>276360</v>
      </c>
      <c r="D77" s="191">
        <v>276360</v>
      </c>
      <c r="E77" s="191"/>
      <c r="F77" s="191"/>
      <c r="G77" s="191">
        <v>276360</v>
      </c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389"/>
      <c r="AD77" s="191"/>
      <c r="AE77" s="191"/>
      <c r="AF77" s="369"/>
      <c r="AI77" s="364">
        <v>276360</v>
      </c>
      <c r="AK77" s="414">
        <f t="shared" si="0"/>
        <v>0</v>
      </c>
    </row>
    <row r="78" spans="1:37" s="364" customFormat="1">
      <c r="A78" s="48" t="s">
        <v>207</v>
      </c>
      <c r="B78" s="413" t="s">
        <v>198</v>
      </c>
      <c r="C78" s="191">
        <v>3156200</v>
      </c>
      <c r="D78" s="191"/>
      <c r="E78" s="191"/>
      <c r="F78" s="191"/>
      <c r="G78" s="191"/>
      <c r="H78" s="191"/>
      <c r="I78" s="191"/>
      <c r="J78" s="191"/>
      <c r="K78" s="191"/>
      <c r="L78" s="191"/>
      <c r="M78" s="191">
        <v>956</v>
      </c>
      <c r="N78" s="191">
        <v>1481800</v>
      </c>
      <c r="O78" s="191"/>
      <c r="P78" s="191"/>
      <c r="Q78" s="191">
        <v>1610</v>
      </c>
      <c r="R78" s="191">
        <v>1674400</v>
      </c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389"/>
      <c r="AD78" s="191"/>
      <c r="AE78" s="191"/>
      <c r="AF78" s="369"/>
      <c r="AI78" s="364">
        <v>3156200</v>
      </c>
      <c r="AK78" s="414">
        <f t="shared" si="0"/>
        <v>0</v>
      </c>
    </row>
    <row r="79" spans="1:37" s="364" customFormat="1">
      <c r="A79" s="48" t="s">
        <v>209</v>
      </c>
      <c r="B79" s="413" t="s">
        <v>200</v>
      </c>
      <c r="C79" s="191">
        <v>4853590</v>
      </c>
      <c r="D79" s="191">
        <v>1171800</v>
      </c>
      <c r="E79" s="191"/>
      <c r="F79" s="191"/>
      <c r="G79" s="191"/>
      <c r="H79" s="191">
        <v>1203259</v>
      </c>
      <c r="I79" s="191"/>
      <c r="J79" s="191"/>
      <c r="K79" s="191"/>
      <c r="L79" s="191"/>
      <c r="M79" s="191">
        <v>1250</v>
      </c>
      <c r="N79" s="191">
        <v>2146750</v>
      </c>
      <c r="O79" s="191"/>
      <c r="P79" s="191"/>
      <c r="Q79" s="191">
        <v>1458</v>
      </c>
      <c r="R79" s="191">
        <v>1535040</v>
      </c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389"/>
      <c r="AD79" s="191"/>
      <c r="AE79" s="191"/>
      <c r="AF79" s="369"/>
      <c r="AI79" s="364">
        <v>4853590</v>
      </c>
      <c r="AK79" s="414">
        <f t="shared" si="0"/>
        <v>0</v>
      </c>
    </row>
    <row r="80" spans="1:37" s="364" customFormat="1">
      <c r="A80" s="48" t="s">
        <v>210</v>
      </c>
      <c r="B80" s="413" t="s">
        <v>202</v>
      </c>
      <c r="C80" s="191">
        <v>4451830</v>
      </c>
      <c r="D80" s="191"/>
      <c r="E80" s="191"/>
      <c r="F80" s="191"/>
      <c r="G80" s="191"/>
      <c r="H80" s="191"/>
      <c r="I80" s="191"/>
      <c r="J80" s="191"/>
      <c r="K80" s="191"/>
      <c r="L80" s="191"/>
      <c r="M80" s="191">
        <v>1549</v>
      </c>
      <c r="N80" s="191">
        <v>2400950</v>
      </c>
      <c r="O80" s="191"/>
      <c r="P80" s="191"/>
      <c r="Q80" s="191">
        <v>1972</v>
      </c>
      <c r="R80" s="191">
        <v>2050880</v>
      </c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389"/>
      <c r="AD80" s="191"/>
      <c r="AE80" s="191"/>
      <c r="AF80" s="369"/>
      <c r="AI80" s="364">
        <v>4451830</v>
      </c>
      <c r="AK80" s="414">
        <f t="shared" si="0"/>
        <v>0</v>
      </c>
    </row>
    <row r="81" spans="1:37" s="364" customFormat="1">
      <c r="A81" s="48" t="s">
        <v>212</v>
      </c>
      <c r="B81" s="413" t="s">
        <v>204</v>
      </c>
      <c r="C81" s="191">
        <v>697500</v>
      </c>
      <c r="D81" s="191">
        <v>697500</v>
      </c>
      <c r="E81" s="191"/>
      <c r="F81" s="191"/>
      <c r="G81" s="191"/>
      <c r="H81" s="191">
        <v>2016182</v>
      </c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389"/>
      <c r="AD81" s="191"/>
      <c r="AE81" s="191"/>
      <c r="AF81" s="369"/>
      <c r="AI81" s="364">
        <v>697500</v>
      </c>
      <c r="AK81" s="414">
        <f t="shared" si="0"/>
        <v>0</v>
      </c>
    </row>
    <row r="82" spans="1:37" s="364" customFormat="1">
      <c r="A82" s="48" t="s">
        <v>518</v>
      </c>
      <c r="B82" s="413" t="s">
        <v>206</v>
      </c>
      <c r="C82" s="191">
        <v>334800</v>
      </c>
      <c r="D82" s="191">
        <v>334800</v>
      </c>
      <c r="E82" s="191"/>
      <c r="F82" s="191"/>
      <c r="G82" s="191"/>
      <c r="H82" s="191">
        <v>1400492</v>
      </c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389"/>
      <c r="AD82" s="191"/>
      <c r="AE82" s="191"/>
      <c r="AF82" s="369"/>
      <c r="AI82" s="364">
        <v>334800</v>
      </c>
      <c r="AK82" s="414">
        <f t="shared" si="0"/>
        <v>0</v>
      </c>
    </row>
    <row r="83" spans="1:37" s="364" customFormat="1">
      <c r="A83" s="48" t="s">
        <v>519</v>
      </c>
      <c r="B83" s="415" t="s">
        <v>208</v>
      </c>
      <c r="C83" s="191">
        <v>446400</v>
      </c>
      <c r="D83" s="191">
        <v>446400</v>
      </c>
      <c r="E83" s="191"/>
      <c r="F83" s="191">
        <v>178560</v>
      </c>
      <c r="G83" s="191">
        <v>267840</v>
      </c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389"/>
      <c r="AD83" s="191"/>
      <c r="AE83" s="191"/>
      <c r="AF83" s="369"/>
      <c r="AI83" s="364">
        <v>446400</v>
      </c>
      <c r="AK83" s="414">
        <f t="shared" si="0"/>
        <v>0</v>
      </c>
    </row>
    <row r="84" spans="1:37" s="364" customFormat="1">
      <c r="A84" s="48" t="s">
        <v>520</v>
      </c>
      <c r="B84" s="415" t="s">
        <v>989</v>
      </c>
      <c r="C84" s="191">
        <v>2167685</v>
      </c>
      <c r="D84" s="191">
        <v>1244090</v>
      </c>
      <c r="E84" s="292">
        <v>220795</v>
      </c>
      <c r="F84" s="191">
        <v>389643</v>
      </c>
      <c r="G84" s="191">
        <v>405660</v>
      </c>
      <c r="H84" s="191">
        <v>348000</v>
      </c>
      <c r="I84" s="191"/>
      <c r="J84" s="191"/>
      <c r="K84" s="191"/>
      <c r="L84" s="191"/>
      <c r="M84" s="191">
        <v>460</v>
      </c>
      <c r="N84" s="191">
        <v>667000</v>
      </c>
      <c r="O84" s="191"/>
      <c r="P84" s="191"/>
      <c r="Q84" s="191">
        <v>240</v>
      </c>
      <c r="R84" s="191">
        <v>235200</v>
      </c>
      <c r="S84" s="191"/>
      <c r="T84" s="191"/>
      <c r="U84" s="191">
        <v>1</v>
      </c>
      <c r="V84" s="292">
        <v>21395</v>
      </c>
      <c r="W84" s="191"/>
      <c r="X84" s="191"/>
      <c r="Y84" s="191"/>
      <c r="Z84" s="191"/>
      <c r="AA84" s="191"/>
      <c r="AB84" s="191"/>
      <c r="AC84" s="389"/>
      <c r="AD84" s="191"/>
      <c r="AE84" s="191"/>
      <c r="AF84" s="369"/>
      <c r="AI84" s="364">
        <v>2167685</v>
      </c>
      <c r="AK84" s="414">
        <f t="shared" si="0"/>
        <v>0</v>
      </c>
    </row>
    <row r="85" spans="1:37" s="364" customFormat="1">
      <c r="A85" s="48" t="s">
        <v>521</v>
      </c>
      <c r="B85" s="415" t="s">
        <v>211</v>
      </c>
      <c r="C85" s="191">
        <v>8745323</v>
      </c>
      <c r="D85" s="191"/>
      <c r="E85" s="292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>
        <v>5830.4</v>
      </c>
      <c r="R85" s="191">
        <v>8745323</v>
      </c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389"/>
      <c r="AD85" s="191"/>
      <c r="AE85" s="191"/>
      <c r="AF85" s="369"/>
      <c r="AI85" s="364">
        <v>8745323</v>
      </c>
      <c r="AK85" s="414">
        <f t="shared" si="0"/>
        <v>0</v>
      </c>
    </row>
    <row r="86" spans="1:37" s="364" customFormat="1">
      <c r="A86" s="48" t="s">
        <v>522</v>
      </c>
      <c r="B86" s="413" t="s">
        <v>213</v>
      </c>
      <c r="C86" s="191">
        <v>4014078</v>
      </c>
      <c r="D86" s="191">
        <v>2572320</v>
      </c>
      <c r="E86" s="292">
        <v>220795</v>
      </c>
      <c r="F86" s="191">
        <v>387722</v>
      </c>
      <c r="G86" s="191">
        <v>499392</v>
      </c>
      <c r="H86" s="191">
        <v>772850</v>
      </c>
      <c r="I86" s="191">
        <v>765550</v>
      </c>
      <c r="J86" s="191"/>
      <c r="K86" s="191"/>
      <c r="L86" s="191"/>
      <c r="M86" s="292">
        <v>900</v>
      </c>
      <c r="N86" s="292">
        <v>1194259</v>
      </c>
      <c r="O86" s="191"/>
      <c r="P86" s="191"/>
      <c r="Q86" s="191">
        <v>220</v>
      </c>
      <c r="R86" s="191">
        <v>247499</v>
      </c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389"/>
      <c r="AD86" s="191"/>
      <c r="AE86" s="191"/>
      <c r="AF86" s="369"/>
      <c r="AI86" s="364">
        <v>4014078</v>
      </c>
      <c r="AK86" s="414">
        <f t="shared" si="0"/>
        <v>0</v>
      </c>
    </row>
    <row r="87" spans="1:37" s="364" customFormat="1">
      <c r="A87" s="48" t="s">
        <v>523</v>
      </c>
      <c r="B87" s="413" t="s">
        <v>214</v>
      </c>
      <c r="C87" s="191">
        <v>913880</v>
      </c>
      <c r="D87" s="191"/>
      <c r="E87" s="191"/>
      <c r="F87" s="191"/>
      <c r="G87" s="191"/>
      <c r="H87" s="191"/>
      <c r="I87" s="191"/>
      <c r="J87" s="191"/>
      <c r="K87" s="191"/>
      <c r="L87" s="191"/>
      <c r="M87" s="191">
        <v>589.6</v>
      </c>
      <c r="N87" s="191">
        <v>913880</v>
      </c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389"/>
      <c r="AD87" s="191"/>
      <c r="AE87" s="191"/>
      <c r="AF87" s="369"/>
      <c r="AI87" s="364">
        <v>913880</v>
      </c>
      <c r="AK87" s="414">
        <f t="shared" si="0"/>
        <v>0</v>
      </c>
    </row>
    <row r="88" spans="1:37" s="364" customFormat="1">
      <c r="A88" s="48" t="s">
        <v>524</v>
      </c>
      <c r="B88" s="413" t="s">
        <v>215</v>
      </c>
      <c r="C88" s="191">
        <v>1084550</v>
      </c>
      <c r="D88" s="191"/>
      <c r="E88" s="191"/>
      <c r="F88" s="191"/>
      <c r="G88" s="191"/>
      <c r="H88" s="191"/>
      <c r="I88" s="191"/>
      <c r="J88" s="191"/>
      <c r="K88" s="191"/>
      <c r="L88" s="191"/>
      <c r="M88" s="191">
        <v>533.79999999999995</v>
      </c>
      <c r="N88" s="292">
        <v>830635</v>
      </c>
      <c r="O88" s="191"/>
      <c r="P88" s="191"/>
      <c r="Q88" s="191">
        <v>300</v>
      </c>
      <c r="R88" s="191">
        <v>253915</v>
      </c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389"/>
      <c r="AD88" s="191"/>
      <c r="AE88" s="191"/>
      <c r="AF88" s="369"/>
      <c r="AI88" s="364">
        <v>1084550</v>
      </c>
      <c r="AK88" s="414">
        <f t="shared" si="0"/>
        <v>0</v>
      </c>
    </row>
    <row r="89" spans="1:37" s="364" customFormat="1">
      <c r="A89" s="48" t="s">
        <v>525</v>
      </c>
      <c r="B89" s="413" t="s">
        <v>216</v>
      </c>
      <c r="C89" s="191">
        <v>415400</v>
      </c>
      <c r="D89" s="191"/>
      <c r="E89" s="191"/>
      <c r="F89" s="191"/>
      <c r="G89" s="191"/>
      <c r="H89" s="191"/>
      <c r="I89" s="191"/>
      <c r="J89" s="191"/>
      <c r="K89" s="191"/>
      <c r="L89" s="191"/>
      <c r="M89" s="191">
        <v>268</v>
      </c>
      <c r="N89" s="191">
        <v>415400</v>
      </c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389"/>
      <c r="AD89" s="191"/>
      <c r="AE89" s="191"/>
      <c r="AF89" s="369"/>
      <c r="AI89" s="364">
        <v>415400</v>
      </c>
      <c r="AK89" s="414">
        <f t="shared" si="0"/>
        <v>0</v>
      </c>
    </row>
    <row r="90" spans="1:37" s="364" customFormat="1">
      <c r="A90" s="48" t="s">
        <v>526</v>
      </c>
      <c r="B90" s="413" t="s">
        <v>217</v>
      </c>
      <c r="C90" s="191">
        <v>916174</v>
      </c>
      <c r="D90" s="191"/>
      <c r="E90" s="191"/>
      <c r="F90" s="191"/>
      <c r="G90" s="191"/>
      <c r="H90" s="191"/>
      <c r="I90" s="191"/>
      <c r="J90" s="191"/>
      <c r="K90" s="191"/>
      <c r="L90" s="191"/>
      <c r="M90" s="191">
        <v>591.08000000000004</v>
      </c>
      <c r="N90" s="191">
        <v>916174</v>
      </c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389"/>
      <c r="AD90" s="191"/>
      <c r="AE90" s="191"/>
      <c r="AF90" s="369"/>
      <c r="AI90" s="364">
        <v>916174</v>
      </c>
      <c r="AK90" s="414">
        <f t="shared" si="0"/>
        <v>0</v>
      </c>
    </row>
    <row r="91" spans="1:37" s="364" customFormat="1">
      <c r="A91" s="48" t="s">
        <v>527</v>
      </c>
      <c r="B91" s="415" t="s">
        <v>218</v>
      </c>
      <c r="C91" s="191">
        <v>919360</v>
      </c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>
        <v>884</v>
      </c>
      <c r="R91" s="191">
        <v>919360</v>
      </c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389"/>
      <c r="AD91" s="191"/>
      <c r="AE91" s="191"/>
      <c r="AF91" s="369"/>
      <c r="AI91" s="364">
        <v>919360</v>
      </c>
      <c r="AK91" s="414">
        <f t="shared" si="0"/>
        <v>0</v>
      </c>
    </row>
    <row r="92" spans="1:37" s="364" customFormat="1">
      <c r="A92" s="48" t="s">
        <v>528</v>
      </c>
      <c r="B92" s="415" t="s">
        <v>219</v>
      </c>
      <c r="C92" s="191">
        <v>900085</v>
      </c>
      <c r="D92" s="191"/>
      <c r="E92" s="191"/>
      <c r="F92" s="191"/>
      <c r="G92" s="191"/>
      <c r="H92" s="191"/>
      <c r="I92" s="191"/>
      <c r="J92" s="191"/>
      <c r="K92" s="191"/>
      <c r="L92" s="191"/>
      <c r="M92" s="191">
        <v>580.70000000000005</v>
      </c>
      <c r="N92" s="191">
        <v>900085</v>
      </c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389"/>
      <c r="AD92" s="191"/>
      <c r="AE92" s="191"/>
      <c r="AF92" s="369"/>
      <c r="AI92" s="364">
        <v>908997</v>
      </c>
      <c r="AK92" s="414">
        <f t="shared" si="0"/>
        <v>8912</v>
      </c>
    </row>
    <row r="93" spans="1:37" s="364" customFormat="1">
      <c r="A93" s="48" t="s">
        <v>529</v>
      </c>
      <c r="B93" s="415" t="s">
        <v>220</v>
      </c>
      <c r="C93" s="191">
        <v>1866595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>
        <v>1050.8</v>
      </c>
      <c r="N93" s="292">
        <v>1866595</v>
      </c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389"/>
      <c r="AD93" s="191"/>
      <c r="AE93" s="191"/>
      <c r="AF93" s="369"/>
      <c r="AI93" s="364">
        <v>1866595</v>
      </c>
      <c r="AK93" s="414">
        <f t="shared" si="0"/>
        <v>0</v>
      </c>
    </row>
    <row r="94" spans="1:37">
      <c r="A94" s="48" t="s">
        <v>530</v>
      </c>
      <c r="B94" s="415" t="s">
        <v>221</v>
      </c>
      <c r="C94" s="191">
        <v>888770</v>
      </c>
      <c r="D94" s="191"/>
      <c r="E94" s="191"/>
      <c r="F94" s="191"/>
      <c r="G94" s="191"/>
      <c r="H94" s="191"/>
      <c r="I94" s="191"/>
      <c r="J94" s="191"/>
      <c r="K94" s="191"/>
      <c r="L94" s="191"/>
      <c r="M94" s="191">
        <v>573.4</v>
      </c>
      <c r="N94" s="191">
        <v>888770</v>
      </c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389"/>
      <c r="AD94" s="191"/>
      <c r="AE94" s="191"/>
      <c r="AF94" s="416"/>
      <c r="AI94" s="351">
        <v>888770</v>
      </c>
      <c r="AK94" s="414">
        <f t="shared" si="0"/>
        <v>0</v>
      </c>
    </row>
    <row r="95" spans="1:37">
      <c r="A95" s="48" t="s">
        <v>531</v>
      </c>
      <c r="B95" s="415" t="s">
        <v>222</v>
      </c>
      <c r="C95" s="191">
        <v>1717462</v>
      </c>
      <c r="D95" s="191">
        <v>732170</v>
      </c>
      <c r="E95" s="191">
        <v>81510</v>
      </c>
      <c r="F95" s="191">
        <v>195360</v>
      </c>
      <c r="G95" s="191"/>
      <c r="H95" s="191">
        <v>455300</v>
      </c>
      <c r="I95" s="191"/>
      <c r="J95" s="191"/>
      <c r="K95" s="191"/>
      <c r="L95" s="191"/>
      <c r="M95" s="191">
        <v>400</v>
      </c>
      <c r="N95" s="191">
        <v>554190</v>
      </c>
      <c r="O95" s="191"/>
      <c r="P95" s="191"/>
      <c r="Q95" s="191">
        <v>400</v>
      </c>
      <c r="R95" s="191">
        <v>431102</v>
      </c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389"/>
      <c r="AD95" s="191"/>
      <c r="AE95" s="191"/>
      <c r="AF95" s="416"/>
      <c r="AI95" s="351">
        <v>1754103</v>
      </c>
      <c r="AK95" s="414">
        <f t="shared" si="0"/>
        <v>36641</v>
      </c>
    </row>
    <row r="96" spans="1:37">
      <c r="A96" s="48" t="s">
        <v>532</v>
      </c>
      <c r="B96" s="415" t="s">
        <v>223</v>
      </c>
      <c r="C96" s="191">
        <v>2298110</v>
      </c>
      <c r="D96" s="191">
        <v>931920</v>
      </c>
      <c r="E96" s="191">
        <v>84049</v>
      </c>
      <c r="F96" s="191"/>
      <c r="G96" s="191">
        <v>195360</v>
      </c>
      <c r="H96" s="191">
        <v>455300</v>
      </c>
      <c r="I96" s="191">
        <v>204373</v>
      </c>
      <c r="J96" s="191"/>
      <c r="K96" s="191"/>
      <c r="L96" s="191"/>
      <c r="M96" s="191">
        <v>450</v>
      </c>
      <c r="N96" s="191">
        <v>740950</v>
      </c>
      <c r="O96" s="191"/>
      <c r="P96" s="191"/>
      <c r="Q96" s="191">
        <v>700</v>
      </c>
      <c r="R96" s="191">
        <v>625240</v>
      </c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389"/>
      <c r="AD96" s="191"/>
      <c r="AE96" s="191"/>
      <c r="AF96" s="416"/>
      <c r="AI96" s="351">
        <v>2298110</v>
      </c>
      <c r="AK96" s="414">
        <f t="shared" si="0"/>
        <v>0</v>
      </c>
    </row>
    <row r="97" spans="1:37">
      <c r="A97" s="48" t="s">
        <v>533</v>
      </c>
      <c r="B97" s="415" t="s">
        <v>224</v>
      </c>
      <c r="C97" s="191">
        <v>860405</v>
      </c>
      <c r="D97" s="191"/>
      <c r="E97" s="191"/>
      <c r="F97" s="191"/>
      <c r="G97" s="191"/>
      <c r="H97" s="191"/>
      <c r="I97" s="191"/>
      <c r="J97" s="191"/>
      <c r="K97" s="191"/>
      <c r="L97" s="191"/>
      <c r="M97" s="191">
        <v>555.1</v>
      </c>
      <c r="N97" s="191">
        <v>860405</v>
      </c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389"/>
      <c r="AD97" s="191"/>
      <c r="AE97" s="191"/>
      <c r="AF97" s="416"/>
      <c r="AI97" s="351">
        <v>860405</v>
      </c>
      <c r="AK97" s="414">
        <f t="shared" si="0"/>
        <v>0</v>
      </c>
    </row>
    <row r="98" spans="1:37">
      <c r="A98" s="48" t="s">
        <v>534</v>
      </c>
      <c r="B98" s="415" t="s">
        <v>225</v>
      </c>
      <c r="C98" s="191">
        <v>3916884</v>
      </c>
      <c r="D98" s="191">
        <v>973880</v>
      </c>
      <c r="E98" s="191"/>
      <c r="F98" s="191"/>
      <c r="G98" s="191">
        <v>486940</v>
      </c>
      <c r="H98" s="191"/>
      <c r="I98" s="191">
        <v>486940</v>
      </c>
      <c r="J98" s="191"/>
      <c r="K98" s="191"/>
      <c r="L98" s="191"/>
      <c r="M98" s="191">
        <v>1031</v>
      </c>
      <c r="N98" s="191">
        <v>1225064</v>
      </c>
      <c r="O98" s="191"/>
      <c r="P98" s="191"/>
      <c r="Q98" s="191">
        <v>1753</v>
      </c>
      <c r="R98" s="191">
        <v>1717940</v>
      </c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389"/>
      <c r="AD98" s="191"/>
      <c r="AE98" s="191"/>
      <c r="AF98" s="416"/>
      <c r="AI98" s="351">
        <v>3916884</v>
      </c>
      <c r="AK98" s="414">
        <f t="shared" si="0"/>
        <v>0</v>
      </c>
    </row>
    <row r="99" spans="1:37">
      <c r="A99" s="48" t="s">
        <v>535</v>
      </c>
      <c r="B99" s="415" t="s">
        <v>226</v>
      </c>
      <c r="C99" s="191">
        <v>3071300</v>
      </c>
      <c r="D99" s="191"/>
      <c r="E99" s="191"/>
      <c r="F99" s="191"/>
      <c r="G99" s="191"/>
      <c r="H99" s="191"/>
      <c r="I99" s="191"/>
      <c r="J99" s="191"/>
      <c r="K99" s="191"/>
      <c r="L99" s="191"/>
      <c r="M99" s="191">
        <v>1022</v>
      </c>
      <c r="N99" s="191">
        <v>1584100</v>
      </c>
      <c r="O99" s="191"/>
      <c r="P99" s="191"/>
      <c r="Q99" s="191">
        <v>1430</v>
      </c>
      <c r="R99" s="191">
        <v>1487200</v>
      </c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389"/>
      <c r="AD99" s="191"/>
      <c r="AE99" s="191"/>
      <c r="AF99" s="416"/>
      <c r="AI99" s="351">
        <v>3071300</v>
      </c>
      <c r="AK99" s="414">
        <f t="shared" si="0"/>
        <v>0</v>
      </c>
    </row>
    <row r="100" spans="1:37">
      <c r="A100" s="48" t="s">
        <v>536</v>
      </c>
      <c r="B100" s="415" t="s">
        <v>227</v>
      </c>
      <c r="C100" s="191">
        <v>558000</v>
      </c>
      <c r="D100" s="191">
        <v>558000</v>
      </c>
      <c r="E100" s="191"/>
      <c r="F100" s="191"/>
      <c r="G100" s="191"/>
      <c r="H100" s="191">
        <v>707599</v>
      </c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389"/>
      <c r="AD100" s="191"/>
      <c r="AE100" s="191"/>
      <c r="AF100" s="416"/>
      <c r="AI100" s="351">
        <v>558000</v>
      </c>
      <c r="AK100" s="414">
        <f t="shared" si="0"/>
        <v>0</v>
      </c>
    </row>
    <row r="101" spans="1:37">
      <c r="A101" s="48" t="s">
        <v>537</v>
      </c>
      <c r="B101" s="415" t="s">
        <v>228</v>
      </c>
      <c r="C101" s="191">
        <v>558000</v>
      </c>
      <c r="D101" s="191">
        <v>558000</v>
      </c>
      <c r="E101" s="191"/>
      <c r="F101" s="191"/>
      <c r="G101" s="191"/>
      <c r="H101" s="191">
        <v>862975</v>
      </c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389"/>
      <c r="AD101" s="191"/>
      <c r="AE101" s="191"/>
      <c r="AF101" s="416"/>
      <c r="AI101" s="351">
        <v>558000</v>
      </c>
      <c r="AK101" s="414">
        <f t="shared" si="0"/>
        <v>0</v>
      </c>
    </row>
    <row r="102" spans="1:37">
      <c r="A102" s="48" t="s">
        <v>538</v>
      </c>
      <c r="B102" s="415" t="s">
        <v>229</v>
      </c>
      <c r="C102" s="191">
        <v>558000</v>
      </c>
      <c r="D102" s="191">
        <v>558000</v>
      </c>
      <c r="E102" s="191"/>
      <c r="F102" s="191"/>
      <c r="G102" s="191"/>
      <c r="H102" s="191">
        <v>651730</v>
      </c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389"/>
      <c r="AD102" s="191"/>
      <c r="AE102" s="191"/>
      <c r="AF102" s="416"/>
      <c r="AI102" s="351">
        <v>558000</v>
      </c>
      <c r="AK102" s="414">
        <f t="shared" si="0"/>
        <v>0</v>
      </c>
    </row>
    <row r="103" spans="1:37">
      <c r="A103" s="48" t="s">
        <v>539</v>
      </c>
      <c r="B103" s="415" t="s">
        <v>230</v>
      </c>
      <c r="C103" s="191">
        <v>837000</v>
      </c>
      <c r="D103" s="191">
        <v>837000</v>
      </c>
      <c r="E103" s="191"/>
      <c r="F103" s="191"/>
      <c r="G103" s="191"/>
      <c r="H103" s="191">
        <v>2945729</v>
      </c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389"/>
      <c r="AD103" s="191"/>
      <c r="AE103" s="191"/>
      <c r="AF103" s="416"/>
      <c r="AI103" s="351">
        <v>837000</v>
      </c>
      <c r="AK103" s="414">
        <f t="shared" si="0"/>
        <v>0</v>
      </c>
    </row>
    <row r="104" spans="1:37">
      <c r="A104" s="48" t="s">
        <v>540</v>
      </c>
      <c r="B104" s="415" t="s">
        <v>231</v>
      </c>
      <c r="C104" s="191">
        <v>334800</v>
      </c>
      <c r="D104" s="191">
        <v>334800</v>
      </c>
      <c r="E104" s="191"/>
      <c r="F104" s="191"/>
      <c r="G104" s="191"/>
      <c r="H104" s="191">
        <v>1826100</v>
      </c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389"/>
      <c r="AD104" s="191"/>
      <c r="AE104" s="191"/>
      <c r="AF104" s="416"/>
      <c r="AI104" s="351">
        <v>334800</v>
      </c>
      <c r="AK104" s="414">
        <f t="shared" si="0"/>
        <v>0</v>
      </c>
    </row>
    <row r="105" spans="1:37">
      <c r="A105" s="48" t="s">
        <v>541</v>
      </c>
      <c r="B105" s="394" t="s">
        <v>1020</v>
      </c>
      <c r="C105" s="191">
        <v>1794169</v>
      </c>
      <c r="D105" s="191"/>
      <c r="E105" s="191"/>
      <c r="F105" s="191"/>
      <c r="G105" s="191"/>
      <c r="H105" s="191"/>
      <c r="I105" s="191"/>
      <c r="J105" s="191"/>
      <c r="K105" s="417">
        <v>1</v>
      </c>
      <c r="L105" s="418">
        <v>1794169</v>
      </c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389"/>
      <c r="AD105" s="191"/>
      <c r="AE105" s="191"/>
      <c r="AF105" s="416"/>
      <c r="AI105" s="351">
        <v>1794169</v>
      </c>
      <c r="AK105" s="414">
        <f t="shared" si="0"/>
        <v>0</v>
      </c>
    </row>
    <row r="106" spans="1:37">
      <c r="A106" s="48" t="s">
        <v>542</v>
      </c>
      <c r="B106" s="415" t="s">
        <v>232</v>
      </c>
      <c r="C106" s="191">
        <v>1433948</v>
      </c>
      <c r="D106" s="191">
        <v>1433948</v>
      </c>
      <c r="E106" s="191"/>
      <c r="F106" s="191">
        <v>458863</v>
      </c>
      <c r="G106" s="191">
        <v>688295</v>
      </c>
      <c r="H106" s="191"/>
      <c r="I106" s="191">
        <v>289629</v>
      </c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389"/>
      <c r="AD106" s="191"/>
      <c r="AE106" s="191"/>
      <c r="AF106" s="416"/>
      <c r="AI106" s="351">
        <v>1433948</v>
      </c>
      <c r="AK106" s="414">
        <f t="shared" si="0"/>
        <v>0</v>
      </c>
    </row>
    <row r="107" spans="1:37">
      <c r="A107" s="48" t="s">
        <v>543</v>
      </c>
      <c r="B107" s="415" t="s">
        <v>233</v>
      </c>
      <c r="C107" s="191">
        <v>1719840</v>
      </c>
      <c r="D107" s="191"/>
      <c r="E107" s="191"/>
      <c r="F107" s="191"/>
      <c r="G107" s="191"/>
      <c r="H107" s="191"/>
      <c r="I107" s="191"/>
      <c r="J107" s="191"/>
      <c r="K107" s="417">
        <v>1</v>
      </c>
      <c r="L107" s="191">
        <v>1719840</v>
      </c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389"/>
      <c r="AD107" s="191"/>
      <c r="AE107" s="191"/>
      <c r="AF107" s="416"/>
      <c r="AI107" s="351">
        <v>1719840</v>
      </c>
      <c r="AK107" s="414">
        <f t="shared" si="0"/>
        <v>0</v>
      </c>
    </row>
    <row r="108" spans="1:37">
      <c r="A108" s="48" t="s">
        <v>544</v>
      </c>
      <c r="B108" s="415" t="s">
        <v>234</v>
      </c>
      <c r="C108" s="191">
        <v>1017875</v>
      </c>
      <c r="D108" s="191"/>
      <c r="E108" s="191"/>
      <c r="F108" s="191"/>
      <c r="G108" s="191"/>
      <c r="H108" s="191"/>
      <c r="I108" s="191"/>
      <c r="J108" s="191"/>
      <c r="K108" s="191"/>
      <c r="L108" s="191"/>
      <c r="M108" s="292">
        <v>702.05</v>
      </c>
      <c r="N108" s="292">
        <v>1017875</v>
      </c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389"/>
      <c r="AD108" s="191"/>
      <c r="AE108" s="191"/>
      <c r="AF108" s="416"/>
      <c r="AI108" s="351">
        <v>1017875</v>
      </c>
      <c r="AK108" s="414">
        <f t="shared" si="0"/>
        <v>0</v>
      </c>
    </row>
    <row r="109" spans="1:37">
      <c r="A109" s="48" t="s">
        <v>545</v>
      </c>
      <c r="B109" s="415" t="s">
        <v>235</v>
      </c>
      <c r="C109" s="191">
        <v>1767881</v>
      </c>
      <c r="D109" s="191">
        <v>722300</v>
      </c>
      <c r="E109" s="191"/>
      <c r="F109" s="191"/>
      <c r="G109" s="191"/>
      <c r="H109" s="191">
        <v>729433</v>
      </c>
      <c r="I109" s="191"/>
      <c r="J109" s="191"/>
      <c r="K109" s="191"/>
      <c r="L109" s="191"/>
      <c r="M109" s="292">
        <v>671.8</v>
      </c>
      <c r="N109" s="292">
        <v>1045581</v>
      </c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389"/>
      <c r="AD109" s="191"/>
      <c r="AE109" s="191"/>
      <c r="AF109" s="416"/>
      <c r="AI109" s="351">
        <v>1767881</v>
      </c>
      <c r="AK109" s="414">
        <f t="shared" si="0"/>
        <v>0</v>
      </c>
    </row>
    <row r="110" spans="1:37">
      <c r="A110" s="48" t="s">
        <v>546</v>
      </c>
      <c r="B110" s="415" t="s">
        <v>236</v>
      </c>
      <c r="C110" s="191">
        <v>1959121</v>
      </c>
      <c r="D110" s="191">
        <v>722300</v>
      </c>
      <c r="E110" s="191"/>
      <c r="F110" s="191"/>
      <c r="G110" s="191"/>
      <c r="H110" s="191">
        <v>1037670</v>
      </c>
      <c r="I110" s="191"/>
      <c r="J110" s="191"/>
      <c r="K110" s="191"/>
      <c r="L110" s="191"/>
      <c r="M110" s="292">
        <v>795</v>
      </c>
      <c r="N110" s="292">
        <v>1236821</v>
      </c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389"/>
      <c r="AD110" s="191"/>
      <c r="AE110" s="191"/>
      <c r="AF110" s="416"/>
      <c r="AI110" s="351">
        <v>1959121</v>
      </c>
      <c r="AK110" s="414">
        <f t="shared" si="0"/>
        <v>0</v>
      </c>
    </row>
    <row r="111" spans="1:37">
      <c r="A111" s="48" t="s">
        <v>547</v>
      </c>
      <c r="B111" s="415" t="s">
        <v>237</v>
      </c>
      <c r="C111" s="191">
        <v>1531462</v>
      </c>
      <c r="D111" s="191">
        <v>722300</v>
      </c>
      <c r="E111" s="191"/>
      <c r="F111" s="191"/>
      <c r="G111" s="191"/>
      <c r="H111" s="191">
        <v>817514</v>
      </c>
      <c r="I111" s="191"/>
      <c r="J111" s="191"/>
      <c r="K111" s="191"/>
      <c r="L111" s="191"/>
      <c r="M111" s="191">
        <v>522</v>
      </c>
      <c r="N111" s="191">
        <v>809162</v>
      </c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389"/>
      <c r="AD111" s="191"/>
      <c r="AE111" s="191"/>
      <c r="AF111" s="416"/>
      <c r="AI111" s="351">
        <v>1531462</v>
      </c>
      <c r="AK111" s="414">
        <f t="shared" si="0"/>
        <v>0</v>
      </c>
    </row>
    <row r="112" spans="1:37">
      <c r="A112" s="48" t="s">
        <v>548</v>
      </c>
      <c r="B112" s="415" t="s">
        <v>238</v>
      </c>
      <c r="C112" s="191">
        <v>1014897</v>
      </c>
      <c r="D112" s="191"/>
      <c r="E112" s="191"/>
      <c r="F112" s="191"/>
      <c r="G112" s="191"/>
      <c r="H112" s="191"/>
      <c r="I112" s="191"/>
      <c r="J112" s="191"/>
      <c r="K112" s="191"/>
      <c r="L112" s="191"/>
      <c r="M112" s="292">
        <v>651</v>
      </c>
      <c r="N112" s="292">
        <v>1014897</v>
      </c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389"/>
      <c r="AD112" s="191"/>
      <c r="AE112" s="191"/>
      <c r="AF112" s="416"/>
      <c r="AI112" s="351">
        <v>1014897</v>
      </c>
      <c r="AK112" s="414">
        <f t="shared" si="0"/>
        <v>0</v>
      </c>
    </row>
    <row r="113" spans="1:37">
      <c r="A113" s="48" t="s">
        <v>549</v>
      </c>
      <c r="B113" s="415" t="s">
        <v>239</v>
      </c>
      <c r="C113" s="191">
        <v>933830</v>
      </c>
      <c r="D113" s="191"/>
      <c r="E113" s="191"/>
      <c r="F113" s="191"/>
      <c r="G113" s="191"/>
      <c r="H113" s="191"/>
      <c r="I113" s="191"/>
      <c r="J113" s="191"/>
      <c r="K113" s="191"/>
      <c r="L113" s="191"/>
      <c r="M113" s="292">
        <v>669.3</v>
      </c>
      <c r="N113" s="292">
        <v>933830</v>
      </c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389"/>
      <c r="AD113" s="191"/>
      <c r="AE113" s="191"/>
      <c r="AF113" s="416"/>
      <c r="AI113" s="351">
        <v>933830</v>
      </c>
      <c r="AK113" s="414">
        <f t="shared" si="0"/>
        <v>0</v>
      </c>
    </row>
    <row r="114" spans="1:37">
      <c r="A114" s="48" t="s">
        <v>550</v>
      </c>
      <c r="B114" s="415" t="s">
        <v>240</v>
      </c>
      <c r="C114" s="191">
        <v>984374</v>
      </c>
      <c r="D114" s="191"/>
      <c r="E114" s="191"/>
      <c r="F114" s="191"/>
      <c r="G114" s="191"/>
      <c r="H114" s="191"/>
      <c r="I114" s="191"/>
      <c r="J114" s="191"/>
      <c r="K114" s="191"/>
      <c r="L114" s="191"/>
      <c r="M114" s="191">
        <v>635.08000000000004</v>
      </c>
      <c r="N114" s="191">
        <v>984374</v>
      </c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389"/>
      <c r="AD114" s="191"/>
      <c r="AE114" s="191"/>
      <c r="AF114" s="416"/>
      <c r="AI114" s="351">
        <v>984374</v>
      </c>
      <c r="AK114" s="414">
        <f t="shared" si="0"/>
        <v>0</v>
      </c>
    </row>
    <row r="115" spans="1:37">
      <c r="A115" s="48" t="s">
        <v>551</v>
      </c>
      <c r="B115" s="415" t="s">
        <v>241</v>
      </c>
      <c r="C115" s="191">
        <v>1316105</v>
      </c>
      <c r="D115" s="191"/>
      <c r="E115" s="191"/>
      <c r="F115" s="191"/>
      <c r="G115" s="191"/>
      <c r="H115" s="191"/>
      <c r="I115" s="191"/>
      <c r="J115" s="191"/>
      <c r="K115" s="191"/>
      <c r="L115" s="191"/>
      <c r="M115" s="191">
        <v>849.1</v>
      </c>
      <c r="N115" s="191">
        <v>1316105</v>
      </c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389"/>
      <c r="AD115" s="191"/>
      <c r="AE115" s="191"/>
      <c r="AF115" s="416"/>
      <c r="AI115" s="351">
        <v>1329135</v>
      </c>
      <c r="AK115" s="414">
        <f t="shared" si="0"/>
        <v>13030</v>
      </c>
    </row>
    <row r="116" spans="1:37">
      <c r="A116" s="48" t="s">
        <v>552</v>
      </c>
      <c r="B116" s="415" t="s">
        <v>242</v>
      </c>
      <c r="C116" s="191">
        <v>2047631</v>
      </c>
      <c r="D116" s="191"/>
      <c r="E116" s="191"/>
      <c r="F116" s="191"/>
      <c r="G116" s="191"/>
      <c r="H116" s="191"/>
      <c r="I116" s="191"/>
      <c r="J116" s="191"/>
      <c r="K116" s="191"/>
      <c r="L116" s="191"/>
      <c r="M116" s="292">
        <v>850</v>
      </c>
      <c r="N116" s="292">
        <v>1527820</v>
      </c>
      <c r="O116" s="191"/>
      <c r="P116" s="191"/>
      <c r="Q116" s="191">
        <v>600</v>
      </c>
      <c r="R116" s="191">
        <v>519811</v>
      </c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389"/>
      <c r="AD116" s="191"/>
      <c r="AE116" s="191"/>
      <c r="AF116" s="416"/>
      <c r="AI116" s="351">
        <v>2047631</v>
      </c>
      <c r="AK116" s="414">
        <f t="shared" si="0"/>
        <v>0</v>
      </c>
    </row>
    <row r="117" spans="1:37">
      <c r="A117" s="48" t="s">
        <v>553</v>
      </c>
      <c r="B117" s="415" t="s">
        <v>243</v>
      </c>
      <c r="C117" s="191">
        <v>7049985</v>
      </c>
      <c r="D117" s="191"/>
      <c r="E117" s="191"/>
      <c r="F117" s="191"/>
      <c r="G117" s="191"/>
      <c r="H117" s="191"/>
      <c r="I117" s="191"/>
      <c r="J117" s="191"/>
      <c r="K117" s="191"/>
      <c r="L117" s="191"/>
      <c r="M117" s="292">
        <v>2124</v>
      </c>
      <c r="N117" s="292">
        <v>4096385</v>
      </c>
      <c r="O117" s="191"/>
      <c r="P117" s="191"/>
      <c r="Q117" s="191">
        <v>2840</v>
      </c>
      <c r="R117" s="191">
        <v>2953600</v>
      </c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389"/>
      <c r="AD117" s="191"/>
      <c r="AE117" s="191"/>
      <c r="AF117" s="416"/>
      <c r="AI117" s="351">
        <v>7049985</v>
      </c>
      <c r="AK117" s="414">
        <f t="shared" si="0"/>
        <v>0</v>
      </c>
    </row>
    <row r="118" spans="1:37">
      <c r="A118" s="48" t="s">
        <v>554</v>
      </c>
      <c r="B118" s="415" t="s">
        <v>244</v>
      </c>
      <c r="C118" s="191">
        <v>3012870</v>
      </c>
      <c r="D118" s="191">
        <v>1951470</v>
      </c>
      <c r="E118" s="292">
        <v>155650</v>
      </c>
      <c r="F118" s="191">
        <v>243180</v>
      </c>
      <c r="G118" s="191">
        <v>364770</v>
      </c>
      <c r="H118" s="191">
        <v>674066</v>
      </c>
      <c r="I118" s="191">
        <v>519570</v>
      </c>
      <c r="J118" s="191"/>
      <c r="K118" s="191"/>
      <c r="L118" s="191"/>
      <c r="M118" s="191">
        <v>732</v>
      </c>
      <c r="N118" s="191">
        <v>1061400</v>
      </c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389"/>
      <c r="AD118" s="191"/>
      <c r="AE118" s="191"/>
      <c r="AF118" s="416"/>
      <c r="AI118" s="351">
        <v>3012870</v>
      </c>
      <c r="AK118" s="414">
        <f t="shared" si="0"/>
        <v>0</v>
      </c>
    </row>
    <row r="119" spans="1:37">
      <c r="A119" s="48" t="s">
        <v>555</v>
      </c>
      <c r="B119" s="415" t="s">
        <v>245</v>
      </c>
      <c r="C119" s="191">
        <v>870150</v>
      </c>
      <c r="D119" s="191"/>
      <c r="E119" s="191"/>
      <c r="F119" s="191"/>
      <c r="G119" s="191"/>
      <c r="H119" s="191"/>
      <c r="I119" s="191"/>
      <c r="J119" s="191"/>
      <c r="K119" s="191"/>
      <c r="L119" s="191"/>
      <c r="M119" s="191">
        <v>523</v>
      </c>
      <c r="N119" s="191">
        <v>810650</v>
      </c>
      <c r="O119" s="191"/>
      <c r="P119" s="191"/>
      <c r="Q119" s="191"/>
      <c r="R119" s="191"/>
      <c r="S119" s="191">
        <v>76</v>
      </c>
      <c r="T119" s="191">
        <v>59500</v>
      </c>
      <c r="U119" s="191"/>
      <c r="V119" s="191"/>
      <c r="W119" s="191"/>
      <c r="X119" s="191"/>
      <c r="Y119" s="191"/>
      <c r="Z119" s="191"/>
      <c r="AA119" s="191"/>
      <c r="AB119" s="191"/>
      <c r="AC119" s="389"/>
      <c r="AD119" s="191"/>
      <c r="AE119" s="191"/>
      <c r="AF119" s="416"/>
      <c r="AI119" s="351">
        <v>870150</v>
      </c>
      <c r="AK119" s="414">
        <f t="shared" si="0"/>
        <v>0</v>
      </c>
    </row>
    <row r="120" spans="1:37">
      <c r="A120" s="48" t="s">
        <v>556</v>
      </c>
      <c r="B120" s="413" t="s">
        <v>246</v>
      </c>
      <c r="C120" s="191">
        <v>810650</v>
      </c>
      <c r="D120" s="191"/>
      <c r="E120" s="191"/>
      <c r="F120" s="191"/>
      <c r="G120" s="191"/>
      <c r="H120" s="191"/>
      <c r="I120" s="191"/>
      <c r="J120" s="191"/>
      <c r="K120" s="191"/>
      <c r="L120" s="191"/>
      <c r="M120" s="191">
        <v>523</v>
      </c>
      <c r="N120" s="191">
        <v>810650</v>
      </c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389"/>
      <c r="AD120" s="191"/>
      <c r="AE120" s="191"/>
      <c r="AF120" s="416"/>
      <c r="AI120" s="351">
        <v>810650</v>
      </c>
      <c r="AK120" s="414">
        <f t="shared" si="0"/>
        <v>0</v>
      </c>
    </row>
    <row r="121" spans="1:37">
      <c r="A121" s="48" t="s">
        <v>557</v>
      </c>
      <c r="B121" s="413" t="s">
        <v>247</v>
      </c>
      <c r="C121" s="191">
        <v>810650</v>
      </c>
      <c r="D121" s="191"/>
      <c r="E121" s="191"/>
      <c r="F121" s="191"/>
      <c r="G121" s="191"/>
      <c r="H121" s="191"/>
      <c r="I121" s="191"/>
      <c r="J121" s="191"/>
      <c r="K121" s="191"/>
      <c r="L121" s="191"/>
      <c r="M121" s="191">
        <v>474</v>
      </c>
      <c r="N121" s="191">
        <v>810650</v>
      </c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389"/>
      <c r="AD121" s="191"/>
      <c r="AE121" s="191"/>
      <c r="AF121" s="416"/>
      <c r="AI121" s="351">
        <v>810650</v>
      </c>
      <c r="AK121" s="414">
        <f t="shared" si="0"/>
        <v>0</v>
      </c>
    </row>
    <row r="122" spans="1:37">
      <c r="A122" s="48" t="s">
        <v>558</v>
      </c>
      <c r="B122" s="415" t="s">
        <v>248</v>
      </c>
      <c r="C122" s="191">
        <v>1619163</v>
      </c>
      <c r="D122" s="191"/>
      <c r="E122" s="191"/>
      <c r="F122" s="191"/>
      <c r="G122" s="191"/>
      <c r="H122" s="191"/>
      <c r="I122" s="191"/>
      <c r="J122" s="191"/>
      <c r="K122" s="191"/>
      <c r="L122" s="191"/>
      <c r="M122" s="292">
        <v>1050</v>
      </c>
      <c r="N122" s="292">
        <v>1619163</v>
      </c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389"/>
      <c r="AD122" s="191"/>
      <c r="AE122" s="191"/>
      <c r="AF122" s="416"/>
      <c r="AI122" s="351">
        <v>1619163</v>
      </c>
      <c r="AK122" s="414">
        <f t="shared" si="0"/>
        <v>0</v>
      </c>
    </row>
    <row r="123" spans="1:37">
      <c r="A123" s="48" t="s">
        <v>559</v>
      </c>
      <c r="B123" s="415" t="s">
        <v>249</v>
      </c>
      <c r="C123" s="191">
        <v>2245684</v>
      </c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>
        <v>2055.8000000000002</v>
      </c>
      <c r="R123" s="292">
        <v>2245684</v>
      </c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389"/>
      <c r="AD123" s="191"/>
      <c r="AE123" s="191"/>
      <c r="AF123" s="416"/>
      <c r="AI123" s="351">
        <v>2287267</v>
      </c>
      <c r="AK123" s="414">
        <f t="shared" si="0"/>
        <v>41583</v>
      </c>
    </row>
    <row r="124" spans="1:37">
      <c r="A124" s="48" t="s">
        <v>560</v>
      </c>
      <c r="B124" s="415" t="s">
        <v>250</v>
      </c>
      <c r="C124" s="191">
        <v>466550</v>
      </c>
      <c r="D124" s="191"/>
      <c r="E124" s="191"/>
      <c r="F124" s="191"/>
      <c r="G124" s="191"/>
      <c r="H124" s="191"/>
      <c r="I124" s="191"/>
      <c r="J124" s="191"/>
      <c r="K124" s="191"/>
      <c r="L124" s="191"/>
      <c r="M124" s="191">
        <v>270</v>
      </c>
      <c r="N124" s="191">
        <v>466550</v>
      </c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389"/>
      <c r="AD124" s="191"/>
      <c r="AE124" s="191"/>
      <c r="AF124" s="416"/>
      <c r="AI124" s="351">
        <v>471169</v>
      </c>
      <c r="AK124" s="414">
        <f t="shared" si="0"/>
        <v>4619</v>
      </c>
    </row>
    <row r="125" spans="1:37">
      <c r="A125" s="48" t="s">
        <v>561</v>
      </c>
      <c r="B125" s="415" t="s">
        <v>251</v>
      </c>
      <c r="C125" s="191">
        <v>1251610</v>
      </c>
      <c r="D125" s="191"/>
      <c r="E125" s="191"/>
      <c r="F125" s="191"/>
      <c r="G125" s="191"/>
      <c r="H125" s="191"/>
      <c r="I125" s="191"/>
      <c r="J125" s="191"/>
      <c r="K125" s="191"/>
      <c r="L125" s="191"/>
      <c r="M125" s="292">
        <v>913.6</v>
      </c>
      <c r="N125" s="292">
        <v>1251610</v>
      </c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389"/>
      <c r="AD125" s="191"/>
      <c r="AE125" s="191"/>
      <c r="AF125" s="416"/>
      <c r="AI125" s="351">
        <v>1251610</v>
      </c>
      <c r="AK125" s="414">
        <f t="shared" si="0"/>
        <v>0</v>
      </c>
    </row>
    <row r="126" spans="1:37">
      <c r="A126" s="48" t="s">
        <v>562</v>
      </c>
      <c r="B126" s="413" t="s">
        <v>252</v>
      </c>
      <c r="C126" s="191">
        <v>3351500</v>
      </c>
      <c r="D126" s="191">
        <v>3351500</v>
      </c>
      <c r="E126" s="191"/>
      <c r="F126" s="191">
        <v>425383</v>
      </c>
      <c r="G126" s="191">
        <v>298421</v>
      </c>
      <c r="H126" s="191">
        <v>1019350</v>
      </c>
      <c r="I126" s="191">
        <v>817142</v>
      </c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389"/>
      <c r="AD126" s="191"/>
      <c r="AE126" s="191"/>
      <c r="AF126" s="416"/>
      <c r="AI126" s="351">
        <v>3351500</v>
      </c>
      <c r="AK126" s="414">
        <f t="shared" si="0"/>
        <v>0</v>
      </c>
    </row>
    <row r="127" spans="1:37">
      <c r="A127" s="48" t="s">
        <v>563</v>
      </c>
      <c r="B127" s="413" t="s">
        <v>253</v>
      </c>
      <c r="C127" s="191">
        <v>1305800</v>
      </c>
      <c r="D127" s="191">
        <v>1305800</v>
      </c>
      <c r="E127" s="191"/>
      <c r="F127" s="191"/>
      <c r="G127" s="191"/>
      <c r="H127" s="191">
        <v>914060</v>
      </c>
      <c r="I127" s="191">
        <v>816623</v>
      </c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389"/>
      <c r="AD127" s="191"/>
      <c r="AE127" s="191"/>
      <c r="AF127" s="416"/>
      <c r="AI127" s="351">
        <v>1305800</v>
      </c>
      <c r="AK127" s="414">
        <f t="shared" si="0"/>
        <v>0</v>
      </c>
    </row>
    <row r="128" spans="1:37">
      <c r="A128" s="48" t="s">
        <v>564</v>
      </c>
      <c r="B128" s="413" t="s">
        <v>254</v>
      </c>
      <c r="C128" s="191">
        <v>1305800</v>
      </c>
      <c r="D128" s="191">
        <v>1305800</v>
      </c>
      <c r="E128" s="191"/>
      <c r="F128" s="191"/>
      <c r="G128" s="191"/>
      <c r="H128" s="191">
        <v>914060</v>
      </c>
      <c r="I128" s="191">
        <v>816623</v>
      </c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389"/>
      <c r="AD128" s="191"/>
      <c r="AE128" s="191"/>
      <c r="AF128" s="416"/>
      <c r="AI128" s="351">
        <v>1305800</v>
      </c>
      <c r="AK128" s="414">
        <f t="shared" si="0"/>
        <v>0</v>
      </c>
    </row>
    <row r="129" spans="1:37">
      <c r="A129" s="48" t="s">
        <v>565</v>
      </c>
      <c r="B129" s="419" t="s">
        <v>255</v>
      </c>
      <c r="C129" s="191">
        <v>1305800</v>
      </c>
      <c r="D129" s="191">
        <v>1305800</v>
      </c>
      <c r="E129" s="378"/>
      <c r="F129" s="378"/>
      <c r="G129" s="378"/>
      <c r="H129" s="378">
        <v>914060</v>
      </c>
      <c r="I129" s="378">
        <v>816623</v>
      </c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  <c r="AA129" s="378"/>
      <c r="AB129" s="378"/>
      <c r="AC129" s="379"/>
      <c r="AD129" s="378"/>
      <c r="AE129" s="378"/>
      <c r="AF129" s="416"/>
      <c r="AI129" s="351">
        <v>1305800</v>
      </c>
      <c r="AK129" s="414">
        <f t="shared" si="0"/>
        <v>0</v>
      </c>
    </row>
    <row r="130" spans="1:37" s="421" customFormat="1">
      <c r="A130" s="826" t="s">
        <v>77</v>
      </c>
      <c r="B130" s="826"/>
      <c r="C130" s="292">
        <v>101870403</v>
      </c>
      <c r="D130" s="292">
        <v>26957627</v>
      </c>
      <c r="E130" s="292">
        <v>989890</v>
      </c>
      <c r="F130" s="292">
        <v>2278711</v>
      </c>
      <c r="G130" s="292">
        <v>4144911</v>
      </c>
      <c r="H130" s="292">
        <v>21596252</v>
      </c>
      <c r="I130" s="292">
        <v>5533073</v>
      </c>
      <c r="J130" s="292"/>
      <c r="K130" s="292">
        <v>2</v>
      </c>
      <c r="L130" s="292">
        <v>3514009</v>
      </c>
      <c r="M130" s="292">
        <v>27401.609999999997</v>
      </c>
      <c r="N130" s="292">
        <v>43192198</v>
      </c>
      <c r="O130" s="292"/>
      <c r="P130" s="292"/>
      <c r="Q130" s="292">
        <v>24827.200000000001</v>
      </c>
      <c r="R130" s="292">
        <v>28125674</v>
      </c>
      <c r="S130" s="292">
        <v>76</v>
      </c>
      <c r="T130" s="292">
        <v>59500</v>
      </c>
      <c r="U130" s="292">
        <v>1</v>
      </c>
      <c r="V130" s="292">
        <v>21395</v>
      </c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420"/>
      <c r="AI130" s="421">
        <v>101975188</v>
      </c>
      <c r="AK130" s="414">
        <f t="shared" si="0"/>
        <v>104785</v>
      </c>
    </row>
    <row r="131" spans="1:37" s="421" customFormat="1">
      <c r="A131" s="382" t="s">
        <v>31</v>
      </c>
      <c r="B131" s="422"/>
      <c r="C131" s="423"/>
      <c r="D131" s="423"/>
      <c r="E131" s="423"/>
      <c r="F131" s="423"/>
      <c r="G131" s="423"/>
      <c r="H131" s="423"/>
      <c r="I131" s="423"/>
      <c r="J131" s="423"/>
      <c r="K131" s="422"/>
      <c r="L131" s="423"/>
      <c r="M131" s="423"/>
      <c r="N131" s="423"/>
      <c r="O131" s="423"/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  <c r="AB131" s="423"/>
      <c r="AC131" s="385"/>
      <c r="AD131" s="423"/>
      <c r="AE131" s="424"/>
      <c r="AF131" s="420"/>
    </row>
    <row r="132" spans="1:37">
      <c r="A132" s="48" t="s">
        <v>566</v>
      </c>
      <c r="B132" s="425" t="s">
        <v>256</v>
      </c>
      <c r="C132" s="191">
        <v>1336075</v>
      </c>
      <c r="D132" s="194"/>
      <c r="E132" s="194"/>
      <c r="F132" s="194"/>
      <c r="G132" s="194"/>
      <c r="H132" s="194"/>
      <c r="I132" s="194"/>
      <c r="J132" s="194"/>
      <c r="K132" s="386"/>
      <c r="L132" s="194"/>
      <c r="M132" s="194"/>
      <c r="N132" s="194"/>
      <c r="O132" s="194"/>
      <c r="P132" s="407"/>
      <c r="Q132" s="194">
        <v>1372</v>
      </c>
      <c r="R132" s="372">
        <v>1336075</v>
      </c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387"/>
      <c r="AD132" s="194"/>
      <c r="AE132" s="194"/>
      <c r="AF132" s="416"/>
    </row>
    <row r="133" spans="1:37">
      <c r="A133" s="48" t="s">
        <v>567</v>
      </c>
      <c r="B133" s="426" t="s">
        <v>257</v>
      </c>
      <c r="C133" s="191">
        <v>3129128</v>
      </c>
      <c r="D133" s="191"/>
      <c r="E133" s="191"/>
      <c r="F133" s="191"/>
      <c r="G133" s="191"/>
      <c r="H133" s="191"/>
      <c r="I133" s="191"/>
      <c r="J133" s="191"/>
      <c r="K133" s="388"/>
      <c r="L133" s="191"/>
      <c r="M133" s="191">
        <v>991</v>
      </c>
      <c r="N133" s="191">
        <v>1410600</v>
      </c>
      <c r="O133" s="191"/>
      <c r="P133" s="390"/>
      <c r="Q133" s="191">
        <v>1683</v>
      </c>
      <c r="R133" s="191">
        <v>1718528</v>
      </c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389"/>
      <c r="AD133" s="191"/>
      <c r="AE133" s="191"/>
      <c r="AF133" s="416"/>
    </row>
    <row r="134" spans="1:37">
      <c r="A134" s="48" t="s">
        <v>568</v>
      </c>
      <c r="B134" s="426" t="s">
        <v>258</v>
      </c>
      <c r="C134" s="191">
        <v>2619156</v>
      </c>
      <c r="D134" s="191"/>
      <c r="E134" s="191"/>
      <c r="F134" s="191"/>
      <c r="G134" s="191"/>
      <c r="H134" s="191"/>
      <c r="I134" s="191"/>
      <c r="J134" s="191"/>
      <c r="K134" s="388"/>
      <c r="L134" s="191"/>
      <c r="M134" s="191">
        <v>810</v>
      </c>
      <c r="N134" s="191">
        <v>1108934</v>
      </c>
      <c r="O134" s="191"/>
      <c r="P134" s="390"/>
      <c r="Q134" s="191">
        <v>1479</v>
      </c>
      <c r="R134" s="191">
        <v>1510222</v>
      </c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389"/>
      <c r="AD134" s="191"/>
      <c r="AE134" s="191"/>
      <c r="AF134" s="416"/>
    </row>
    <row r="135" spans="1:37">
      <c r="A135" s="48" t="s">
        <v>569</v>
      </c>
      <c r="B135" s="426" t="s">
        <v>259</v>
      </c>
      <c r="C135" s="191">
        <v>3116988</v>
      </c>
      <c r="D135" s="191"/>
      <c r="E135" s="191"/>
      <c r="F135" s="191"/>
      <c r="G135" s="191"/>
      <c r="H135" s="191"/>
      <c r="I135" s="191"/>
      <c r="J135" s="191"/>
      <c r="K135" s="388"/>
      <c r="L135" s="191"/>
      <c r="M135" s="191"/>
      <c r="N135" s="191"/>
      <c r="O135" s="191"/>
      <c r="P135" s="390"/>
      <c r="Q135" s="191">
        <v>3181</v>
      </c>
      <c r="R135" s="292">
        <v>3116988</v>
      </c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389"/>
      <c r="AD135" s="191"/>
      <c r="AE135" s="191"/>
      <c r="AF135" s="416"/>
    </row>
    <row r="136" spans="1:37">
      <c r="A136" s="48" t="s">
        <v>570</v>
      </c>
      <c r="B136" s="426" t="s">
        <v>260</v>
      </c>
      <c r="C136" s="191">
        <v>3138522</v>
      </c>
      <c r="D136" s="191"/>
      <c r="E136" s="191"/>
      <c r="F136" s="191"/>
      <c r="G136" s="191"/>
      <c r="H136" s="191"/>
      <c r="I136" s="191"/>
      <c r="J136" s="191"/>
      <c r="K136" s="388"/>
      <c r="L136" s="191"/>
      <c r="M136" s="191"/>
      <c r="N136" s="191"/>
      <c r="O136" s="191"/>
      <c r="P136" s="390"/>
      <c r="Q136" s="191">
        <v>3174</v>
      </c>
      <c r="R136" s="191">
        <v>3138522</v>
      </c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389"/>
      <c r="AD136" s="191"/>
      <c r="AE136" s="191"/>
      <c r="AF136" s="416"/>
    </row>
    <row r="137" spans="1:37">
      <c r="A137" s="48" t="s">
        <v>571</v>
      </c>
      <c r="B137" s="426" t="s">
        <v>261</v>
      </c>
      <c r="C137" s="191">
        <v>2830617</v>
      </c>
      <c r="D137" s="191"/>
      <c r="E137" s="191"/>
      <c r="F137" s="191"/>
      <c r="G137" s="191"/>
      <c r="H137" s="191"/>
      <c r="I137" s="191"/>
      <c r="J137" s="191"/>
      <c r="K137" s="388"/>
      <c r="L137" s="191"/>
      <c r="M137" s="191"/>
      <c r="N137" s="191"/>
      <c r="O137" s="191"/>
      <c r="P137" s="390"/>
      <c r="Q137" s="191">
        <v>1922</v>
      </c>
      <c r="R137" s="191">
        <v>2830617</v>
      </c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389"/>
      <c r="AD137" s="191"/>
      <c r="AE137" s="191"/>
      <c r="AF137" s="416"/>
    </row>
    <row r="138" spans="1:37">
      <c r="A138" s="48" t="s">
        <v>572</v>
      </c>
      <c r="B138" s="426" t="s">
        <v>262</v>
      </c>
      <c r="C138" s="191">
        <v>1227029</v>
      </c>
      <c r="D138" s="191"/>
      <c r="E138" s="191"/>
      <c r="F138" s="191"/>
      <c r="G138" s="191"/>
      <c r="H138" s="191"/>
      <c r="I138" s="191"/>
      <c r="J138" s="191"/>
      <c r="K138" s="388"/>
      <c r="L138" s="191"/>
      <c r="M138" s="191"/>
      <c r="N138" s="191"/>
      <c r="O138" s="191"/>
      <c r="P138" s="390"/>
      <c r="Q138" s="191">
        <v>1250</v>
      </c>
      <c r="R138" s="191">
        <v>1227029</v>
      </c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389"/>
      <c r="AD138" s="191"/>
      <c r="AE138" s="191"/>
      <c r="AF138" s="416"/>
    </row>
    <row r="139" spans="1:37">
      <c r="A139" s="48" t="s">
        <v>573</v>
      </c>
      <c r="B139" s="426" t="s">
        <v>263</v>
      </c>
      <c r="C139" s="191">
        <v>1426859</v>
      </c>
      <c r="D139" s="191"/>
      <c r="E139" s="191"/>
      <c r="F139" s="191"/>
      <c r="G139" s="191"/>
      <c r="H139" s="191"/>
      <c r="I139" s="191"/>
      <c r="J139" s="191"/>
      <c r="K139" s="388"/>
      <c r="L139" s="191"/>
      <c r="M139" s="191"/>
      <c r="N139" s="191"/>
      <c r="O139" s="191"/>
      <c r="P139" s="390"/>
      <c r="Q139" s="191">
        <v>1640</v>
      </c>
      <c r="R139" s="191">
        <v>1426859</v>
      </c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389"/>
      <c r="AD139" s="191"/>
      <c r="AE139" s="191"/>
      <c r="AF139" s="416"/>
    </row>
    <row r="140" spans="1:37">
      <c r="A140" s="48" t="s">
        <v>1029</v>
      </c>
      <c r="B140" s="426" t="s">
        <v>264</v>
      </c>
      <c r="C140" s="191">
        <v>1528047</v>
      </c>
      <c r="D140" s="191"/>
      <c r="E140" s="191"/>
      <c r="F140" s="191"/>
      <c r="G140" s="191"/>
      <c r="H140" s="191"/>
      <c r="I140" s="191"/>
      <c r="J140" s="191"/>
      <c r="K140" s="388"/>
      <c r="L140" s="191"/>
      <c r="M140" s="191"/>
      <c r="N140" s="191"/>
      <c r="O140" s="191"/>
      <c r="P140" s="390"/>
      <c r="Q140" s="191">
        <v>1710</v>
      </c>
      <c r="R140" s="191">
        <v>1528047</v>
      </c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389"/>
      <c r="AD140" s="191"/>
      <c r="AE140" s="191"/>
      <c r="AF140" s="416"/>
    </row>
    <row r="141" spans="1:37">
      <c r="A141" s="48" t="s">
        <v>1030</v>
      </c>
      <c r="B141" s="426" t="s">
        <v>942</v>
      </c>
      <c r="C141" s="191">
        <v>511280</v>
      </c>
      <c r="D141" s="191">
        <v>511280</v>
      </c>
      <c r="E141" s="191"/>
      <c r="F141" s="292">
        <v>195458</v>
      </c>
      <c r="G141" s="191"/>
      <c r="H141" s="292">
        <v>315822</v>
      </c>
      <c r="I141" s="191"/>
      <c r="J141" s="191"/>
      <c r="K141" s="388"/>
      <c r="L141" s="191"/>
      <c r="M141" s="191"/>
      <c r="N141" s="191"/>
      <c r="O141" s="191"/>
      <c r="P141" s="390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389"/>
      <c r="AD141" s="191"/>
      <c r="AE141" s="191"/>
      <c r="AF141" s="416"/>
    </row>
    <row r="142" spans="1:37">
      <c r="A142" s="48" t="s">
        <v>574</v>
      </c>
      <c r="B142" s="426" t="s">
        <v>267</v>
      </c>
      <c r="C142" s="191">
        <v>784973</v>
      </c>
      <c r="D142" s="191"/>
      <c r="E142" s="191"/>
      <c r="F142" s="191"/>
      <c r="G142" s="191"/>
      <c r="H142" s="191"/>
      <c r="I142" s="191"/>
      <c r="J142" s="191"/>
      <c r="K142" s="388"/>
      <c r="L142" s="191"/>
      <c r="M142" s="191">
        <v>944</v>
      </c>
      <c r="N142" s="292">
        <v>784973</v>
      </c>
      <c r="O142" s="191"/>
      <c r="P142" s="390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389"/>
      <c r="AD142" s="191"/>
      <c r="AE142" s="191"/>
      <c r="AF142" s="416"/>
    </row>
    <row r="143" spans="1:37">
      <c r="A143" s="48" t="s">
        <v>575</v>
      </c>
      <c r="B143" s="426" t="s">
        <v>477</v>
      </c>
      <c r="C143" s="191">
        <v>1070034</v>
      </c>
      <c r="D143" s="191"/>
      <c r="E143" s="191"/>
      <c r="F143" s="191"/>
      <c r="G143" s="191"/>
      <c r="H143" s="191"/>
      <c r="I143" s="191"/>
      <c r="J143" s="191"/>
      <c r="K143" s="388"/>
      <c r="L143" s="191"/>
      <c r="M143" s="191">
        <v>600</v>
      </c>
      <c r="N143" s="292">
        <v>1070034</v>
      </c>
      <c r="O143" s="191"/>
      <c r="P143" s="390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389"/>
      <c r="AD143" s="191"/>
      <c r="AE143" s="191"/>
      <c r="AF143" s="416"/>
    </row>
    <row r="144" spans="1:37">
      <c r="A144" s="48" t="s">
        <v>576</v>
      </c>
      <c r="B144" s="426" t="s">
        <v>265</v>
      </c>
      <c r="C144" s="191">
        <v>198826</v>
      </c>
      <c r="D144" s="191">
        <v>198826</v>
      </c>
      <c r="E144" s="191"/>
      <c r="F144" s="191"/>
      <c r="G144" s="292">
        <v>198826</v>
      </c>
      <c r="H144" s="191"/>
      <c r="I144" s="191"/>
      <c r="J144" s="191"/>
      <c r="K144" s="388"/>
      <c r="L144" s="191"/>
      <c r="M144" s="191"/>
      <c r="N144" s="191"/>
      <c r="O144" s="191"/>
      <c r="P144" s="390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389"/>
      <c r="AD144" s="191"/>
      <c r="AE144" s="191"/>
      <c r="AF144" s="416"/>
    </row>
    <row r="145" spans="1:32">
      <c r="A145" s="48" t="s">
        <v>577</v>
      </c>
      <c r="B145" s="427" t="s">
        <v>266</v>
      </c>
      <c r="C145" s="191">
        <v>468498</v>
      </c>
      <c r="D145" s="378">
        <v>204671</v>
      </c>
      <c r="E145" s="378"/>
      <c r="F145" s="373">
        <v>204671</v>
      </c>
      <c r="G145" s="378"/>
      <c r="H145" s="378"/>
      <c r="I145" s="378"/>
      <c r="J145" s="378"/>
      <c r="K145" s="392"/>
      <c r="L145" s="378"/>
      <c r="M145" s="378"/>
      <c r="N145" s="378"/>
      <c r="O145" s="378"/>
      <c r="P145" s="393"/>
      <c r="Q145" s="378">
        <v>1123</v>
      </c>
      <c r="R145" s="378">
        <v>263827</v>
      </c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9"/>
      <c r="AD145" s="378"/>
      <c r="AE145" s="378"/>
      <c r="AF145" s="416"/>
    </row>
    <row r="146" spans="1:32" s="421" customFormat="1">
      <c r="A146" s="826" t="s">
        <v>78</v>
      </c>
      <c r="B146" s="826"/>
      <c r="C146" s="292">
        <v>23386032</v>
      </c>
      <c r="D146" s="292">
        <v>914777</v>
      </c>
      <c r="E146" s="292"/>
      <c r="F146" s="292">
        <v>400129</v>
      </c>
      <c r="G146" s="292">
        <v>198826</v>
      </c>
      <c r="H146" s="292">
        <v>315822</v>
      </c>
      <c r="I146" s="292"/>
      <c r="J146" s="292"/>
      <c r="K146" s="292"/>
      <c r="L146" s="292"/>
      <c r="M146" s="292">
        <v>3345</v>
      </c>
      <c r="N146" s="292">
        <v>4374541</v>
      </c>
      <c r="O146" s="292"/>
      <c r="P146" s="292"/>
      <c r="Q146" s="292">
        <v>18534</v>
      </c>
      <c r="R146" s="292">
        <v>18096714</v>
      </c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420"/>
    </row>
    <row r="147" spans="1:32" s="421" customFormat="1">
      <c r="A147" s="828" t="s">
        <v>35</v>
      </c>
      <c r="B147" s="829"/>
      <c r="C147" s="423"/>
      <c r="D147" s="423"/>
      <c r="E147" s="423"/>
      <c r="F147" s="423"/>
      <c r="G147" s="423"/>
      <c r="H147" s="423"/>
      <c r="I147" s="423"/>
      <c r="J147" s="423"/>
      <c r="K147" s="428"/>
      <c r="L147" s="423"/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  <c r="AB147" s="423"/>
      <c r="AC147" s="385"/>
      <c r="AD147" s="423"/>
      <c r="AE147" s="424"/>
      <c r="AF147" s="420"/>
    </row>
    <row r="148" spans="1:32">
      <c r="A148" s="48" t="s">
        <v>578</v>
      </c>
      <c r="B148" s="399" t="s">
        <v>268</v>
      </c>
      <c r="C148" s="191">
        <v>228628</v>
      </c>
      <c r="D148" s="194">
        <v>228628</v>
      </c>
      <c r="E148" s="194">
        <v>228628</v>
      </c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387"/>
      <c r="AD148" s="194"/>
      <c r="AE148" s="194"/>
      <c r="AF148" s="416"/>
    </row>
    <row r="149" spans="1:32">
      <c r="A149" s="48" t="s">
        <v>579</v>
      </c>
      <c r="B149" s="401" t="s">
        <v>269</v>
      </c>
      <c r="C149" s="191">
        <v>2340165</v>
      </c>
      <c r="D149" s="191">
        <v>2340165</v>
      </c>
      <c r="E149" s="191"/>
      <c r="F149" s="191"/>
      <c r="G149" s="191"/>
      <c r="H149" s="191">
        <v>2340165</v>
      </c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389"/>
      <c r="AD149" s="191"/>
      <c r="AE149" s="191"/>
      <c r="AF149" s="416"/>
    </row>
    <row r="150" spans="1:32">
      <c r="A150" s="48" t="s">
        <v>580</v>
      </c>
      <c r="B150" s="401" t="s">
        <v>270</v>
      </c>
      <c r="C150" s="191">
        <v>1845900</v>
      </c>
      <c r="D150" s="191"/>
      <c r="E150" s="191"/>
      <c r="F150" s="191"/>
      <c r="G150" s="191"/>
      <c r="H150" s="191"/>
      <c r="I150" s="191"/>
      <c r="J150" s="191"/>
      <c r="K150" s="191"/>
      <c r="L150" s="191"/>
      <c r="M150" s="191">
        <v>642</v>
      </c>
      <c r="N150" s="191">
        <v>995100</v>
      </c>
      <c r="O150" s="191"/>
      <c r="P150" s="191"/>
      <c r="Q150" s="191">
        <v>720</v>
      </c>
      <c r="R150" s="191">
        <v>748800</v>
      </c>
      <c r="S150" s="191">
        <v>120</v>
      </c>
      <c r="T150" s="191">
        <v>102000</v>
      </c>
      <c r="U150" s="191"/>
      <c r="V150" s="191"/>
      <c r="W150" s="191"/>
      <c r="X150" s="191"/>
      <c r="Y150" s="191"/>
      <c r="Z150" s="191"/>
      <c r="AA150" s="191"/>
      <c r="AB150" s="191"/>
      <c r="AC150" s="389"/>
      <c r="AD150" s="191"/>
      <c r="AE150" s="191"/>
      <c r="AF150" s="416"/>
    </row>
    <row r="151" spans="1:32">
      <c r="A151" s="48" t="s">
        <v>581</v>
      </c>
      <c r="B151" s="401" t="s">
        <v>271</v>
      </c>
      <c r="C151" s="191">
        <v>1119180</v>
      </c>
      <c r="D151" s="191">
        <v>124080</v>
      </c>
      <c r="E151" s="191"/>
      <c r="F151" s="191"/>
      <c r="G151" s="191"/>
      <c r="H151" s="191">
        <v>124080</v>
      </c>
      <c r="I151" s="191"/>
      <c r="J151" s="191"/>
      <c r="K151" s="191"/>
      <c r="L151" s="191"/>
      <c r="M151" s="191">
        <v>642</v>
      </c>
      <c r="N151" s="191">
        <v>995100</v>
      </c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389"/>
      <c r="AD151" s="191"/>
      <c r="AE151" s="191"/>
      <c r="AF151" s="416"/>
    </row>
    <row r="152" spans="1:32">
      <c r="A152" s="48" t="s">
        <v>582</v>
      </c>
      <c r="B152" s="401" t="s">
        <v>272</v>
      </c>
      <c r="C152" s="191">
        <v>990450</v>
      </c>
      <c r="D152" s="191"/>
      <c r="E152" s="191"/>
      <c r="F152" s="191"/>
      <c r="G152" s="191"/>
      <c r="H152" s="191"/>
      <c r="I152" s="191"/>
      <c r="J152" s="191"/>
      <c r="K152" s="191"/>
      <c r="L152" s="191"/>
      <c r="M152" s="191">
        <v>639</v>
      </c>
      <c r="N152" s="191">
        <v>990450</v>
      </c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389"/>
      <c r="AD152" s="191"/>
      <c r="AE152" s="191"/>
      <c r="AF152" s="416"/>
    </row>
    <row r="153" spans="1:32">
      <c r="A153" s="48" t="s">
        <v>583</v>
      </c>
      <c r="B153" s="401" t="s">
        <v>273</v>
      </c>
      <c r="C153" s="191">
        <v>937532</v>
      </c>
      <c r="D153" s="191">
        <v>937532</v>
      </c>
      <c r="E153" s="191"/>
      <c r="F153" s="191"/>
      <c r="G153" s="191"/>
      <c r="H153" s="191">
        <v>576092</v>
      </c>
      <c r="I153" s="191">
        <v>361440</v>
      </c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389"/>
      <c r="AD153" s="191"/>
      <c r="AE153" s="191"/>
      <c r="AF153" s="416"/>
    </row>
    <row r="154" spans="1:32">
      <c r="A154" s="48" t="s">
        <v>1031</v>
      </c>
      <c r="B154" s="401" t="s">
        <v>274</v>
      </c>
      <c r="C154" s="191">
        <v>3232662</v>
      </c>
      <c r="D154" s="191">
        <v>401600</v>
      </c>
      <c r="E154" s="191"/>
      <c r="F154" s="191"/>
      <c r="G154" s="191"/>
      <c r="H154" s="191"/>
      <c r="I154" s="191">
        <v>401600</v>
      </c>
      <c r="J154" s="191"/>
      <c r="K154" s="191"/>
      <c r="L154" s="191"/>
      <c r="M154" s="191">
        <v>868</v>
      </c>
      <c r="N154" s="191">
        <v>1386563</v>
      </c>
      <c r="O154" s="191"/>
      <c r="P154" s="191"/>
      <c r="Q154" s="191">
        <v>1743</v>
      </c>
      <c r="R154" s="191">
        <v>1444499</v>
      </c>
      <c r="S154" s="191"/>
      <c r="T154" s="191"/>
      <c r="U154" s="191">
        <v>1</v>
      </c>
      <c r="V154" s="191">
        <v>0</v>
      </c>
      <c r="W154" s="191"/>
      <c r="X154" s="191"/>
      <c r="Y154" s="191"/>
      <c r="Z154" s="191"/>
      <c r="AA154" s="191"/>
      <c r="AB154" s="191"/>
      <c r="AC154" s="389"/>
      <c r="AD154" s="191"/>
      <c r="AE154" s="191"/>
      <c r="AF154" s="416"/>
    </row>
    <row r="155" spans="1:32">
      <c r="A155" s="48" t="s">
        <v>584</v>
      </c>
      <c r="B155" s="401" t="s">
        <v>275</v>
      </c>
      <c r="C155" s="191">
        <v>6232542</v>
      </c>
      <c r="D155" s="191">
        <v>799117</v>
      </c>
      <c r="E155" s="191"/>
      <c r="F155" s="191"/>
      <c r="G155" s="191"/>
      <c r="H155" s="191"/>
      <c r="I155" s="191">
        <v>799117</v>
      </c>
      <c r="J155" s="191"/>
      <c r="K155" s="191"/>
      <c r="L155" s="191"/>
      <c r="M155" s="191">
        <v>1803</v>
      </c>
      <c r="N155" s="191">
        <v>2664535</v>
      </c>
      <c r="O155" s="191"/>
      <c r="P155" s="191"/>
      <c r="Q155" s="191">
        <v>2968</v>
      </c>
      <c r="R155" s="191">
        <v>2768890</v>
      </c>
      <c r="S155" s="191"/>
      <c r="T155" s="191"/>
      <c r="U155" s="191">
        <v>1</v>
      </c>
      <c r="V155" s="191">
        <v>0</v>
      </c>
      <c r="W155" s="191"/>
      <c r="X155" s="191"/>
      <c r="Y155" s="191"/>
      <c r="Z155" s="191"/>
      <c r="AA155" s="191"/>
      <c r="AB155" s="191"/>
      <c r="AC155" s="389"/>
      <c r="AD155" s="191"/>
      <c r="AE155" s="191"/>
      <c r="AF155" s="416"/>
    </row>
    <row r="156" spans="1:32">
      <c r="A156" s="48" t="s">
        <v>585</v>
      </c>
      <c r="B156" s="401" t="s">
        <v>276</v>
      </c>
      <c r="C156" s="191">
        <v>1861501</v>
      </c>
      <c r="D156" s="191"/>
      <c r="E156" s="191"/>
      <c r="F156" s="191"/>
      <c r="G156" s="191"/>
      <c r="H156" s="191"/>
      <c r="I156" s="191"/>
      <c r="J156" s="191"/>
      <c r="K156" s="191"/>
      <c r="L156" s="191"/>
      <c r="M156" s="191">
        <v>1619</v>
      </c>
      <c r="N156" s="191">
        <v>1861501</v>
      </c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389"/>
      <c r="AD156" s="191"/>
      <c r="AE156" s="191"/>
      <c r="AF156" s="416"/>
    </row>
    <row r="157" spans="1:32">
      <c r="A157" s="48" t="s">
        <v>586</v>
      </c>
      <c r="B157" s="401" t="s">
        <v>277</v>
      </c>
      <c r="C157" s="191">
        <v>1289700</v>
      </c>
      <c r="D157" s="191">
        <v>294600</v>
      </c>
      <c r="E157" s="191"/>
      <c r="F157" s="191">
        <v>170520</v>
      </c>
      <c r="G157" s="191">
        <v>124080</v>
      </c>
      <c r="H157" s="191"/>
      <c r="I157" s="191"/>
      <c r="J157" s="191"/>
      <c r="K157" s="191"/>
      <c r="L157" s="191"/>
      <c r="M157" s="191">
        <v>642</v>
      </c>
      <c r="N157" s="191">
        <v>995100</v>
      </c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389"/>
      <c r="AD157" s="191"/>
      <c r="AE157" s="191"/>
      <c r="AF157" s="416"/>
    </row>
    <row r="158" spans="1:32">
      <c r="A158" s="48" t="s">
        <v>587</v>
      </c>
      <c r="B158" s="401" t="s">
        <v>278</v>
      </c>
      <c r="C158" s="191">
        <v>2673900</v>
      </c>
      <c r="D158" s="191"/>
      <c r="E158" s="191"/>
      <c r="F158" s="191"/>
      <c r="G158" s="191"/>
      <c r="H158" s="191"/>
      <c r="I158" s="191"/>
      <c r="J158" s="191"/>
      <c r="K158" s="191"/>
      <c r="L158" s="191"/>
      <c r="M158" s="191">
        <v>826</v>
      </c>
      <c r="N158" s="191">
        <v>1280300</v>
      </c>
      <c r="O158" s="191"/>
      <c r="P158" s="191"/>
      <c r="Q158" s="191">
        <v>1340</v>
      </c>
      <c r="R158" s="191">
        <v>1393600</v>
      </c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389"/>
      <c r="AD158" s="191"/>
      <c r="AE158" s="191"/>
      <c r="AF158" s="416"/>
    </row>
    <row r="159" spans="1:32">
      <c r="A159" s="48" t="s">
        <v>588</v>
      </c>
      <c r="B159" s="401" t="s">
        <v>279</v>
      </c>
      <c r="C159" s="191">
        <v>460414</v>
      </c>
      <c r="D159" s="191">
        <v>460414</v>
      </c>
      <c r="E159" s="191"/>
      <c r="F159" s="292">
        <v>241557</v>
      </c>
      <c r="G159" s="292">
        <v>218857</v>
      </c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389"/>
      <c r="AD159" s="191"/>
      <c r="AE159" s="191"/>
      <c r="AF159" s="416"/>
    </row>
    <row r="160" spans="1:32">
      <c r="A160" s="48" t="s">
        <v>589</v>
      </c>
      <c r="B160" s="401" t="s">
        <v>280</v>
      </c>
      <c r="C160" s="191">
        <v>942805</v>
      </c>
      <c r="D160" s="191">
        <v>942805</v>
      </c>
      <c r="E160" s="191"/>
      <c r="F160" s="191"/>
      <c r="G160" s="191"/>
      <c r="H160" s="191">
        <v>942805</v>
      </c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389"/>
      <c r="AD160" s="191"/>
      <c r="AE160" s="191"/>
      <c r="AF160" s="416"/>
    </row>
    <row r="161" spans="1:32">
      <c r="A161" s="48" t="s">
        <v>590</v>
      </c>
      <c r="B161" s="402" t="s">
        <v>281</v>
      </c>
      <c r="C161" s="191">
        <v>1144687</v>
      </c>
      <c r="D161" s="378">
        <v>1144687</v>
      </c>
      <c r="E161" s="378"/>
      <c r="F161" s="378">
        <v>158048</v>
      </c>
      <c r="G161" s="378">
        <v>167363</v>
      </c>
      <c r="H161" s="378">
        <v>539910</v>
      </c>
      <c r="I161" s="378">
        <v>279366</v>
      </c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  <c r="AA161" s="378"/>
      <c r="AB161" s="378"/>
      <c r="AC161" s="379"/>
      <c r="AD161" s="378"/>
      <c r="AE161" s="378"/>
      <c r="AF161" s="416"/>
    </row>
    <row r="162" spans="1:32">
      <c r="A162" s="842" t="s">
        <v>79</v>
      </c>
      <c r="B162" s="842"/>
      <c r="C162" s="292">
        <v>25300066</v>
      </c>
      <c r="D162" s="292">
        <v>7673628</v>
      </c>
      <c r="E162" s="292">
        <v>228628</v>
      </c>
      <c r="F162" s="292">
        <v>570125</v>
      </c>
      <c r="G162" s="292">
        <v>510300</v>
      </c>
      <c r="H162" s="292">
        <v>4523052</v>
      </c>
      <c r="I162" s="292">
        <v>1841523</v>
      </c>
      <c r="J162" s="292"/>
      <c r="K162" s="292"/>
      <c r="L162" s="292"/>
      <c r="M162" s="292">
        <v>7681</v>
      </c>
      <c r="N162" s="292">
        <v>11168649</v>
      </c>
      <c r="O162" s="292"/>
      <c r="P162" s="292"/>
      <c r="Q162" s="292">
        <v>6771</v>
      </c>
      <c r="R162" s="292">
        <v>6355789</v>
      </c>
      <c r="S162" s="292">
        <v>120</v>
      </c>
      <c r="T162" s="292">
        <v>102000</v>
      </c>
      <c r="U162" s="292">
        <v>2</v>
      </c>
      <c r="V162" s="292">
        <v>0</v>
      </c>
      <c r="W162" s="292"/>
      <c r="X162" s="292"/>
      <c r="Y162" s="292"/>
      <c r="Z162" s="292"/>
      <c r="AA162" s="292"/>
      <c r="AB162" s="292"/>
      <c r="AC162" s="397"/>
      <c r="AD162" s="292"/>
      <c r="AE162" s="292"/>
      <c r="AF162" s="416"/>
    </row>
    <row r="163" spans="1:32" s="421" customFormat="1">
      <c r="A163" s="429" t="s">
        <v>36</v>
      </c>
      <c r="B163" s="422"/>
      <c r="C163" s="423"/>
      <c r="D163" s="423"/>
      <c r="E163" s="423"/>
      <c r="F163" s="423"/>
      <c r="G163" s="423"/>
      <c r="H163" s="423"/>
      <c r="I163" s="423"/>
      <c r="J163" s="423"/>
      <c r="K163" s="422"/>
      <c r="L163" s="423"/>
      <c r="M163" s="423"/>
      <c r="N163" s="423"/>
      <c r="O163" s="423"/>
      <c r="P163" s="423"/>
      <c r="Q163" s="423"/>
      <c r="R163" s="423"/>
      <c r="S163" s="423"/>
      <c r="T163" s="423"/>
      <c r="U163" s="423"/>
      <c r="V163" s="423"/>
      <c r="W163" s="423"/>
      <c r="X163" s="423"/>
      <c r="Y163" s="423"/>
      <c r="Z163" s="423"/>
      <c r="AA163" s="423"/>
      <c r="AB163" s="423"/>
      <c r="AC163" s="385"/>
      <c r="AD163" s="423"/>
      <c r="AE163" s="424"/>
      <c r="AF163" s="420"/>
    </row>
    <row r="164" spans="1:32">
      <c r="A164" s="48" t="s">
        <v>591</v>
      </c>
      <c r="B164" s="430" t="s">
        <v>282</v>
      </c>
      <c r="C164" s="191">
        <v>937275</v>
      </c>
      <c r="D164" s="194">
        <v>188068</v>
      </c>
      <c r="E164" s="431"/>
      <c r="F164" s="431"/>
      <c r="G164" s="432">
        <v>142151</v>
      </c>
      <c r="H164" s="431"/>
      <c r="I164" s="431"/>
      <c r="J164" s="431"/>
      <c r="K164" s="194"/>
      <c r="L164" s="194"/>
      <c r="M164" s="195">
        <v>423</v>
      </c>
      <c r="N164" s="195">
        <v>676173</v>
      </c>
      <c r="O164" s="195"/>
      <c r="P164" s="195"/>
      <c r="Q164" s="195"/>
      <c r="R164" s="195"/>
      <c r="S164" s="195">
        <v>53</v>
      </c>
      <c r="T164" s="195">
        <v>73034</v>
      </c>
      <c r="U164" s="194"/>
      <c r="V164" s="194"/>
      <c r="W164" s="194"/>
      <c r="X164" s="194"/>
      <c r="Y164" s="194"/>
      <c r="Z164" s="194"/>
      <c r="AA164" s="194"/>
      <c r="AB164" s="194"/>
      <c r="AC164" s="387"/>
      <c r="AD164" s="194"/>
      <c r="AE164" s="194"/>
      <c r="AF164" s="416"/>
    </row>
    <row r="165" spans="1:32">
      <c r="A165" s="48" t="s">
        <v>592</v>
      </c>
      <c r="B165" s="415" t="s">
        <v>283</v>
      </c>
      <c r="C165" s="191">
        <v>1109571</v>
      </c>
      <c r="D165" s="191">
        <v>252382</v>
      </c>
      <c r="E165" s="433">
        <v>163487</v>
      </c>
      <c r="F165" s="433"/>
      <c r="G165" s="434">
        <v>88895</v>
      </c>
      <c r="H165" s="433"/>
      <c r="I165" s="433"/>
      <c r="J165" s="433"/>
      <c r="K165" s="191"/>
      <c r="L165" s="191"/>
      <c r="M165" s="435">
        <v>477</v>
      </c>
      <c r="N165" s="435">
        <v>762492</v>
      </c>
      <c r="O165" s="435"/>
      <c r="P165" s="435"/>
      <c r="Q165" s="435"/>
      <c r="R165" s="435"/>
      <c r="S165" s="435">
        <v>67</v>
      </c>
      <c r="T165" s="435">
        <v>94697</v>
      </c>
      <c r="U165" s="191"/>
      <c r="V165" s="191"/>
      <c r="W165" s="191"/>
      <c r="X165" s="191"/>
      <c r="Y165" s="191"/>
      <c r="Z165" s="191"/>
      <c r="AA165" s="191"/>
      <c r="AB165" s="191"/>
      <c r="AC165" s="389"/>
      <c r="AD165" s="191"/>
      <c r="AE165" s="191"/>
      <c r="AF165" s="416"/>
    </row>
    <row r="166" spans="1:32">
      <c r="A166" s="48" t="s">
        <v>593</v>
      </c>
      <c r="B166" s="415" t="s">
        <v>284</v>
      </c>
      <c r="C166" s="191">
        <v>1755288</v>
      </c>
      <c r="D166" s="191">
        <v>773081</v>
      </c>
      <c r="E166" s="433">
        <v>156736</v>
      </c>
      <c r="F166" s="433"/>
      <c r="G166" s="434">
        <v>150837</v>
      </c>
      <c r="H166" s="433"/>
      <c r="I166" s="434">
        <v>465508</v>
      </c>
      <c r="J166" s="433"/>
      <c r="K166" s="191"/>
      <c r="L166" s="191"/>
      <c r="M166" s="435">
        <v>555</v>
      </c>
      <c r="N166" s="435">
        <v>887176</v>
      </c>
      <c r="O166" s="435"/>
      <c r="P166" s="435"/>
      <c r="Q166" s="435"/>
      <c r="R166" s="435"/>
      <c r="S166" s="435">
        <v>106.7</v>
      </c>
      <c r="T166" s="435">
        <v>95031</v>
      </c>
      <c r="U166" s="191"/>
      <c r="V166" s="191"/>
      <c r="W166" s="191"/>
      <c r="X166" s="191"/>
      <c r="Y166" s="191"/>
      <c r="Z166" s="191"/>
      <c r="AA166" s="191"/>
      <c r="AB166" s="191"/>
      <c r="AC166" s="389"/>
      <c r="AD166" s="191"/>
      <c r="AE166" s="191"/>
      <c r="AF166" s="416"/>
    </row>
    <row r="167" spans="1:32">
      <c r="A167" s="48" t="s">
        <v>594</v>
      </c>
      <c r="B167" s="415" t="s">
        <v>285</v>
      </c>
      <c r="C167" s="191">
        <v>1784777</v>
      </c>
      <c r="D167" s="191">
        <v>438057</v>
      </c>
      <c r="E167" s="433">
        <v>180802</v>
      </c>
      <c r="F167" s="433"/>
      <c r="G167" s="434">
        <v>28835</v>
      </c>
      <c r="H167" s="433"/>
      <c r="I167" s="434">
        <v>228420</v>
      </c>
      <c r="J167" s="433"/>
      <c r="K167" s="191"/>
      <c r="L167" s="191"/>
      <c r="M167" s="435"/>
      <c r="N167" s="435"/>
      <c r="O167" s="435"/>
      <c r="P167" s="435"/>
      <c r="Q167" s="435">
        <v>1223</v>
      </c>
      <c r="R167" s="435">
        <v>1271920</v>
      </c>
      <c r="S167" s="435">
        <v>88</v>
      </c>
      <c r="T167" s="435">
        <v>74800</v>
      </c>
      <c r="U167" s="191"/>
      <c r="V167" s="191"/>
      <c r="W167" s="191"/>
      <c r="X167" s="191"/>
      <c r="Y167" s="191"/>
      <c r="Z167" s="191"/>
      <c r="AA167" s="191"/>
      <c r="AB167" s="191"/>
      <c r="AC167" s="389"/>
      <c r="AD167" s="191"/>
      <c r="AE167" s="191"/>
      <c r="AF167" s="416"/>
    </row>
    <row r="168" spans="1:32">
      <c r="A168" s="48" t="s">
        <v>595</v>
      </c>
      <c r="B168" s="415" t="s">
        <v>286</v>
      </c>
      <c r="C168" s="191">
        <v>1718265</v>
      </c>
      <c r="D168" s="191">
        <v>342953</v>
      </c>
      <c r="E168" s="433">
        <v>180802</v>
      </c>
      <c r="F168" s="433"/>
      <c r="G168" s="434">
        <v>11936</v>
      </c>
      <c r="H168" s="433"/>
      <c r="I168" s="434">
        <v>150215</v>
      </c>
      <c r="J168" s="433"/>
      <c r="K168" s="191"/>
      <c r="L168" s="191"/>
      <c r="M168" s="435"/>
      <c r="N168" s="435"/>
      <c r="O168" s="435"/>
      <c r="P168" s="435"/>
      <c r="Q168" s="435">
        <v>1223</v>
      </c>
      <c r="R168" s="435">
        <v>1271920</v>
      </c>
      <c r="S168" s="435">
        <v>84</v>
      </c>
      <c r="T168" s="435">
        <v>103392</v>
      </c>
      <c r="U168" s="191"/>
      <c r="V168" s="191"/>
      <c r="W168" s="191"/>
      <c r="X168" s="191"/>
      <c r="Y168" s="191"/>
      <c r="Z168" s="191"/>
      <c r="AA168" s="191"/>
      <c r="AB168" s="191"/>
      <c r="AC168" s="389"/>
      <c r="AD168" s="191"/>
      <c r="AE168" s="191"/>
      <c r="AF168" s="416"/>
    </row>
    <row r="169" spans="1:32">
      <c r="A169" s="48" t="s">
        <v>596</v>
      </c>
      <c r="B169" s="415" t="s">
        <v>287</v>
      </c>
      <c r="C169" s="191">
        <v>1667762</v>
      </c>
      <c r="D169" s="191"/>
      <c r="E169" s="433"/>
      <c r="F169" s="433"/>
      <c r="G169" s="433"/>
      <c r="H169" s="433"/>
      <c r="I169" s="433"/>
      <c r="J169" s="433"/>
      <c r="K169" s="191"/>
      <c r="L169" s="191"/>
      <c r="M169" s="435">
        <v>315.8</v>
      </c>
      <c r="N169" s="435">
        <v>504811</v>
      </c>
      <c r="O169" s="435"/>
      <c r="P169" s="435"/>
      <c r="Q169" s="435">
        <v>402</v>
      </c>
      <c r="R169" s="435">
        <v>1106936</v>
      </c>
      <c r="S169" s="435">
        <v>63.9</v>
      </c>
      <c r="T169" s="435">
        <v>56015</v>
      </c>
      <c r="U169" s="191"/>
      <c r="V169" s="191"/>
      <c r="W169" s="191"/>
      <c r="X169" s="191"/>
      <c r="Y169" s="191"/>
      <c r="Z169" s="191"/>
      <c r="AA169" s="191"/>
      <c r="AB169" s="191"/>
      <c r="AC169" s="389"/>
      <c r="AD169" s="191"/>
      <c r="AE169" s="191"/>
      <c r="AF169" s="416"/>
    </row>
    <row r="170" spans="1:32">
      <c r="A170" s="48" t="s">
        <v>597</v>
      </c>
      <c r="B170" s="415" t="s">
        <v>288</v>
      </c>
      <c r="C170" s="191">
        <v>1629387</v>
      </c>
      <c r="D170" s="191"/>
      <c r="E170" s="433"/>
      <c r="F170" s="433"/>
      <c r="G170" s="433"/>
      <c r="H170" s="433"/>
      <c r="I170" s="433"/>
      <c r="J170" s="433"/>
      <c r="K170" s="191"/>
      <c r="L170" s="191"/>
      <c r="M170" s="435">
        <v>685</v>
      </c>
      <c r="N170" s="435">
        <v>1094983</v>
      </c>
      <c r="O170" s="435"/>
      <c r="P170" s="435"/>
      <c r="Q170" s="435">
        <v>439</v>
      </c>
      <c r="R170" s="435">
        <v>470850</v>
      </c>
      <c r="S170" s="435">
        <v>72.5</v>
      </c>
      <c r="T170" s="435">
        <v>63554</v>
      </c>
      <c r="U170" s="191"/>
      <c r="V170" s="191"/>
      <c r="W170" s="191"/>
      <c r="X170" s="191"/>
      <c r="Y170" s="191"/>
      <c r="Z170" s="191"/>
      <c r="AA170" s="191"/>
      <c r="AB170" s="191"/>
      <c r="AC170" s="389"/>
      <c r="AD170" s="191"/>
      <c r="AE170" s="191"/>
      <c r="AF170" s="416"/>
    </row>
    <row r="171" spans="1:32">
      <c r="A171" s="48" t="s">
        <v>598</v>
      </c>
      <c r="B171" s="415" t="s">
        <v>289</v>
      </c>
      <c r="C171" s="191">
        <v>391262</v>
      </c>
      <c r="D171" s="191">
        <v>391262</v>
      </c>
      <c r="E171" s="433">
        <v>85922</v>
      </c>
      <c r="F171" s="433">
        <v>156822</v>
      </c>
      <c r="G171" s="433">
        <v>148518</v>
      </c>
      <c r="H171" s="433"/>
      <c r="I171" s="433"/>
      <c r="J171" s="433"/>
      <c r="K171" s="191"/>
      <c r="L171" s="191"/>
      <c r="M171" s="435"/>
      <c r="N171" s="435"/>
      <c r="O171" s="435"/>
      <c r="P171" s="435"/>
      <c r="Q171" s="435"/>
      <c r="R171" s="435"/>
      <c r="S171" s="435"/>
      <c r="T171" s="435"/>
      <c r="U171" s="191"/>
      <c r="V171" s="191"/>
      <c r="W171" s="191"/>
      <c r="X171" s="191"/>
      <c r="Y171" s="191"/>
      <c r="Z171" s="191"/>
      <c r="AA171" s="191"/>
      <c r="AB171" s="191"/>
      <c r="AC171" s="389"/>
      <c r="AD171" s="191"/>
      <c r="AE171" s="191"/>
      <c r="AF171" s="416"/>
    </row>
    <row r="172" spans="1:32">
      <c r="A172" s="48" t="s">
        <v>599</v>
      </c>
      <c r="B172" s="415" t="s">
        <v>290</v>
      </c>
      <c r="C172" s="191">
        <v>391262</v>
      </c>
      <c r="D172" s="191">
        <v>391262</v>
      </c>
      <c r="E172" s="433">
        <v>85922</v>
      </c>
      <c r="F172" s="433">
        <v>156822</v>
      </c>
      <c r="G172" s="433">
        <v>148518</v>
      </c>
      <c r="H172" s="433"/>
      <c r="I172" s="433"/>
      <c r="J172" s="433"/>
      <c r="K172" s="191"/>
      <c r="L172" s="191"/>
      <c r="M172" s="435"/>
      <c r="N172" s="435"/>
      <c r="O172" s="435"/>
      <c r="P172" s="435"/>
      <c r="Q172" s="435"/>
      <c r="R172" s="435"/>
      <c r="S172" s="435"/>
      <c r="T172" s="435"/>
      <c r="U172" s="191"/>
      <c r="V172" s="191"/>
      <c r="W172" s="191"/>
      <c r="X172" s="191"/>
      <c r="Y172" s="191"/>
      <c r="Z172" s="191"/>
      <c r="AA172" s="191"/>
      <c r="AB172" s="191"/>
      <c r="AC172" s="389"/>
      <c r="AD172" s="191"/>
      <c r="AE172" s="191"/>
      <c r="AF172" s="416"/>
    </row>
    <row r="173" spans="1:32">
      <c r="A173" s="48" t="s">
        <v>600</v>
      </c>
      <c r="B173" s="436" t="s">
        <v>291</v>
      </c>
      <c r="C173" s="191">
        <v>2482126</v>
      </c>
      <c r="D173" s="378">
        <v>602453</v>
      </c>
      <c r="E173" s="437">
        <v>96046</v>
      </c>
      <c r="F173" s="437">
        <v>156822</v>
      </c>
      <c r="G173" s="437"/>
      <c r="H173" s="437">
        <v>349585</v>
      </c>
      <c r="I173" s="437"/>
      <c r="J173" s="437"/>
      <c r="K173" s="378"/>
      <c r="L173" s="378"/>
      <c r="M173" s="438">
        <v>428</v>
      </c>
      <c r="N173" s="438">
        <v>684165</v>
      </c>
      <c r="O173" s="438"/>
      <c r="P173" s="438"/>
      <c r="Q173" s="438">
        <v>68</v>
      </c>
      <c r="R173" s="438">
        <v>1195508</v>
      </c>
      <c r="S173" s="438"/>
      <c r="T173" s="438"/>
      <c r="U173" s="378"/>
      <c r="V173" s="378"/>
      <c r="W173" s="378"/>
      <c r="X173" s="378"/>
      <c r="Y173" s="378"/>
      <c r="Z173" s="378"/>
      <c r="AA173" s="378"/>
      <c r="AB173" s="378"/>
      <c r="AC173" s="379"/>
      <c r="AD173" s="378"/>
      <c r="AE173" s="378"/>
      <c r="AF173" s="416"/>
    </row>
    <row r="174" spans="1:32" s="421" customFormat="1">
      <c r="A174" s="842" t="s">
        <v>80</v>
      </c>
      <c r="B174" s="842"/>
      <c r="C174" s="292">
        <v>13866975</v>
      </c>
      <c r="D174" s="292">
        <v>3379518</v>
      </c>
      <c r="E174" s="292">
        <v>949717</v>
      </c>
      <c r="F174" s="292">
        <v>470466</v>
      </c>
      <c r="G174" s="292">
        <v>719690</v>
      </c>
      <c r="H174" s="292">
        <v>349585</v>
      </c>
      <c r="I174" s="292">
        <v>844143</v>
      </c>
      <c r="J174" s="292"/>
      <c r="K174" s="292"/>
      <c r="L174" s="292"/>
      <c r="M174" s="292">
        <v>2883.8</v>
      </c>
      <c r="N174" s="292">
        <v>4609800</v>
      </c>
      <c r="O174" s="292"/>
      <c r="P174" s="292"/>
      <c r="Q174" s="292">
        <v>3355</v>
      </c>
      <c r="R174" s="292">
        <v>5317134</v>
      </c>
      <c r="S174" s="292">
        <v>535.09999999999991</v>
      </c>
      <c r="T174" s="292">
        <v>560523</v>
      </c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420"/>
    </row>
    <row r="175" spans="1:32" s="421" customFormat="1">
      <c r="A175" s="828" t="s">
        <v>37</v>
      </c>
      <c r="B175" s="829"/>
      <c r="C175" s="423"/>
      <c r="D175" s="423"/>
      <c r="E175" s="423"/>
      <c r="F175" s="423"/>
      <c r="G175" s="423"/>
      <c r="H175" s="423"/>
      <c r="I175" s="423"/>
      <c r="J175" s="423"/>
      <c r="K175" s="423"/>
      <c r="L175" s="423"/>
      <c r="M175" s="423"/>
      <c r="N175" s="423"/>
      <c r="O175" s="423"/>
      <c r="P175" s="423"/>
      <c r="Q175" s="423"/>
      <c r="R175" s="423"/>
      <c r="S175" s="423"/>
      <c r="T175" s="423"/>
      <c r="U175" s="423"/>
      <c r="V175" s="423"/>
      <c r="W175" s="423"/>
      <c r="X175" s="423"/>
      <c r="Y175" s="423"/>
      <c r="Z175" s="423"/>
      <c r="AA175" s="423"/>
      <c r="AB175" s="423"/>
      <c r="AC175" s="385"/>
      <c r="AD175" s="423"/>
      <c r="AE175" s="424"/>
      <c r="AF175" s="420"/>
    </row>
    <row r="176" spans="1:32">
      <c r="A176" s="48" t="s">
        <v>601</v>
      </c>
      <c r="B176" s="430" t="s">
        <v>292</v>
      </c>
      <c r="C176" s="191">
        <v>2407310</v>
      </c>
      <c r="D176" s="292">
        <v>433427</v>
      </c>
      <c r="E176" s="194"/>
      <c r="F176" s="372">
        <v>64576</v>
      </c>
      <c r="G176" s="372">
        <v>70197</v>
      </c>
      <c r="H176" s="372">
        <v>298654</v>
      </c>
      <c r="I176" s="194"/>
      <c r="J176" s="194"/>
      <c r="K176" s="194"/>
      <c r="L176" s="194"/>
      <c r="M176" s="194">
        <v>871</v>
      </c>
      <c r="N176" s="372">
        <v>867614</v>
      </c>
      <c r="O176" s="194"/>
      <c r="P176" s="194"/>
      <c r="Q176" s="194">
        <v>1838</v>
      </c>
      <c r="R176" s="372">
        <v>1106269</v>
      </c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387"/>
      <c r="AD176" s="194"/>
      <c r="AE176" s="194"/>
      <c r="AF176" s="416"/>
    </row>
    <row r="177" spans="1:32">
      <c r="A177" s="48" t="s">
        <v>602</v>
      </c>
      <c r="B177" s="439" t="s">
        <v>293</v>
      </c>
      <c r="C177" s="191">
        <v>1607357</v>
      </c>
      <c r="D177" s="191">
        <v>40281</v>
      </c>
      <c r="E177" s="191"/>
      <c r="F177" s="191"/>
      <c r="G177" s="292">
        <v>40281</v>
      </c>
      <c r="H177" s="191"/>
      <c r="I177" s="191"/>
      <c r="J177" s="191"/>
      <c r="K177" s="191"/>
      <c r="L177" s="191"/>
      <c r="M177" s="191">
        <v>1146</v>
      </c>
      <c r="N177" s="292">
        <v>1488153</v>
      </c>
      <c r="O177" s="191"/>
      <c r="P177" s="191"/>
      <c r="Q177" s="191">
        <v>750</v>
      </c>
      <c r="R177" s="292">
        <v>78923</v>
      </c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389"/>
      <c r="AD177" s="191"/>
      <c r="AE177" s="191"/>
      <c r="AF177" s="416"/>
    </row>
    <row r="178" spans="1:32">
      <c r="A178" s="48" t="s">
        <v>603</v>
      </c>
      <c r="B178" s="415" t="s">
        <v>294</v>
      </c>
      <c r="C178" s="191">
        <v>1548053</v>
      </c>
      <c r="D178" s="191">
        <v>445741</v>
      </c>
      <c r="E178" s="191"/>
      <c r="F178" s="292">
        <v>86677</v>
      </c>
      <c r="G178" s="292">
        <v>86677</v>
      </c>
      <c r="H178" s="292">
        <v>272387</v>
      </c>
      <c r="I178" s="191"/>
      <c r="J178" s="191"/>
      <c r="K178" s="191"/>
      <c r="L178" s="191"/>
      <c r="M178" s="191">
        <v>498</v>
      </c>
      <c r="N178" s="292">
        <v>595633</v>
      </c>
      <c r="O178" s="191"/>
      <c r="P178" s="191"/>
      <c r="Q178" s="191">
        <v>503</v>
      </c>
      <c r="R178" s="292">
        <v>479256</v>
      </c>
      <c r="S178" s="191">
        <v>68</v>
      </c>
      <c r="T178" s="292">
        <v>27423</v>
      </c>
      <c r="U178" s="191"/>
      <c r="V178" s="191"/>
      <c r="W178" s="191"/>
      <c r="X178" s="191"/>
      <c r="Y178" s="191"/>
      <c r="Z178" s="191"/>
      <c r="AA178" s="191"/>
      <c r="AB178" s="191"/>
      <c r="AC178" s="389"/>
      <c r="AD178" s="191"/>
      <c r="AE178" s="191"/>
      <c r="AF178" s="416"/>
    </row>
    <row r="179" spans="1:32">
      <c r="A179" s="48" t="s">
        <v>604</v>
      </c>
      <c r="B179" s="415" t="s">
        <v>295</v>
      </c>
      <c r="C179" s="191">
        <v>618256</v>
      </c>
      <c r="D179" s="191">
        <v>464123</v>
      </c>
      <c r="E179" s="292">
        <v>464123</v>
      </c>
      <c r="F179" s="191"/>
      <c r="G179" s="191"/>
      <c r="H179" s="191"/>
      <c r="I179" s="191"/>
      <c r="J179" s="191"/>
      <c r="K179" s="191"/>
      <c r="L179" s="191"/>
      <c r="M179" s="191"/>
      <c r="N179" s="191"/>
      <c r="O179" s="191">
        <v>684.1</v>
      </c>
      <c r="P179" s="292">
        <v>112332</v>
      </c>
      <c r="Q179" s="191"/>
      <c r="R179" s="191"/>
      <c r="S179" s="191">
        <v>86.1</v>
      </c>
      <c r="T179" s="292">
        <v>41801</v>
      </c>
      <c r="U179" s="191"/>
      <c r="V179" s="191"/>
      <c r="W179" s="191"/>
      <c r="X179" s="191"/>
      <c r="Y179" s="191"/>
      <c r="Z179" s="191"/>
      <c r="AA179" s="191"/>
      <c r="AB179" s="191"/>
      <c r="AC179" s="389"/>
      <c r="AD179" s="191"/>
      <c r="AE179" s="191"/>
      <c r="AF179" s="416"/>
    </row>
    <row r="180" spans="1:32">
      <c r="A180" s="48" t="s">
        <v>605</v>
      </c>
      <c r="B180" s="439" t="s">
        <v>296</v>
      </c>
      <c r="C180" s="191">
        <v>480689</v>
      </c>
      <c r="D180" s="191"/>
      <c r="E180" s="191"/>
      <c r="F180" s="191"/>
      <c r="G180" s="191"/>
      <c r="H180" s="191"/>
      <c r="I180" s="191"/>
      <c r="J180" s="191"/>
      <c r="K180" s="191"/>
      <c r="L180" s="191"/>
      <c r="M180" s="191">
        <v>326</v>
      </c>
      <c r="N180" s="292">
        <v>480689</v>
      </c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389"/>
      <c r="AD180" s="191"/>
      <c r="AE180" s="191"/>
      <c r="AF180" s="416"/>
    </row>
    <row r="181" spans="1:32">
      <c r="A181" s="48" t="s">
        <v>606</v>
      </c>
      <c r="B181" s="440" t="s">
        <v>297</v>
      </c>
      <c r="C181" s="191">
        <v>469869</v>
      </c>
      <c r="D181" s="378"/>
      <c r="E181" s="378"/>
      <c r="F181" s="378"/>
      <c r="G181" s="378"/>
      <c r="H181" s="378"/>
      <c r="I181" s="378"/>
      <c r="J181" s="378"/>
      <c r="K181" s="378"/>
      <c r="L181" s="378"/>
      <c r="M181" s="378">
        <v>326</v>
      </c>
      <c r="N181" s="373">
        <v>469869</v>
      </c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  <c r="AA181" s="378"/>
      <c r="AB181" s="378"/>
      <c r="AC181" s="379"/>
      <c r="AD181" s="378"/>
      <c r="AE181" s="378"/>
      <c r="AF181" s="416"/>
    </row>
    <row r="182" spans="1:32" s="421" customFormat="1">
      <c r="A182" s="826" t="s">
        <v>81</v>
      </c>
      <c r="B182" s="826"/>
      <c r="C182" s="292">
        <v>7131534</v>
      </c>
      <c r="D182" s="292">
        <v>1383572</v>
      </c>
      <c r="E182" s="292">
        <v>464123</v>
      </c>
      <c r="F182" s="292">
        <v>151253</v>
      </c>
      <c r="G182" s="292">
        <v>197155</v>
      </c>
      <c r="H182" s="292">
        <v>571041</v>
      </c>
      <c r="I182" s="292"/>
      <c r="J182" s="292">
        <v>0</v>
      </c>
      <c r="K182" s="292"/>
      <c r="L182" s="292"/>
      <c r="M182" s="292">
        <v>3167</v>
      </c>
      <c r="N182" s="292">
        <v>3901958</v>
      </c>
      <c r="O182" s="292">
        <v>684.1</v>
      </c>
      <c r="P182" s="292">
        <v>112332</v>
      </c>
      <c r="Q182" s="292">
        <v>3091</v>
      </c>
      <c r="R182" s="292">
        <v>1664448</v>
      </c>
      <c r="S182" s="292">
        <v>154.1</v>
      </c>
      <c r="T182" s="292">
        <v>69224</v>
      </c>
      <c r="U182" s="292"/>
      <c r="V182" s="292"/>
      <c r="W182" s="292"/>
      <c r="X182" s="292"/>
      <c r="Y182" s="292"/>
      <c r="Z182" s="292"/>
      <c r="AA182" s="292"/>
      <c r="AB182" s="292"/>
      <c r="AC182" s="397"/>
      <c r="AD182" s="292"/>
      <c r="AE182" s="292"/>
      <c r="AF182" s="420"/>
    </row>
    <row r="183" spans="1:32" s="421" customFormat="1">
      <c r="A183" s="828" t="s">
        <v>70</v>
      </c>
      <c r="B183" s="829"/>
      <c r="C183" s="423"/>
      <c r="D183" s="423"/>
      <c r="E183" s="423"/>
      <c r="F183" s="423"/>
      <c r="G183" s="423"/>
      <c r="H183" s="423"/>
      <c r="I183" s="423"/>
      <c r="J183" s="423"/>
      <c r="K183" s="423"/>
      <c r="L183" s="423"/>
      <c r="M183" s="423"/>
      <c r="N183" s="423"/>
      <c r="O183" s="423"/>
      <c r="P183" s="423"/>
      <c r="Q183" s="423"/>
      <c r="R183" s="423"/>
      <c r="S183" s="423"/>
      <c r="T183" s="423"/>
      <c r="U183" s="423"/>
      <c r="V183" s="423"/>
      <c r="W183" s="423"/>
      <c r="X183" s="423"/>
      <c r="Y183" s="423"/>
      <c r="Z183" s="423"/>
      <c r="AA183" s="423"/>
      <c r="AB183" s="423"/>
      <c r="AC183" s="385"/>
      <c r="AD183" s="423"/>
      <c r="AE183" s="424"/>
      <c r="AF183" s="420"/>
    </row>
    <row r="184" spans="1:32">
      <c r="A184" s="48" t="s">
        <v>607</v>
      </c>
      <c r="B184" s="399" t="s">
        <v>511</v>
      </c>
      <c r="C184" s="191">
        <v>25152</v>
      </c>
      <c r="D184" s="194">
        <v>0</v>
      </c>
      <c r="E184" s="194"/>
      <c r="F184" s="194"/>
      <c r="G184" s="194"/>
      <c r="H184" s="194"/>
      <c r="I184" s="194"/>
      <c r="J184" s="194"/>
      <c r="K184" s="441"/>
      <c r="L184" s="194"/>
      <c r="M184" s="194">
        <v>1752</v>
      </c>
      <c r="N184" s="194">
        <v>0</v>
      </c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387">
        <v>25152</v>
      </c>
      <c r="AD184" s="194">
        <v>25152</v>
      </c>
      <c r="AE184" s="194"/>
      <c r="AF184" s="416"/>
    </row>
    <row r="185" spans="1:32">
      <c r="A185" s="48" t="s">
        <v>608</v>
      </c>
      <c r="B185" s="401" t="s">
        <v>512</v>
      </c>
      <c r="C185" s="191">
        <v>8998</v>
      </c>
      <c r="D185" s="191">
        <v>0</v>
      </c>
      <c r="E185" s="191"/>
      <c r="F185" s="191">
        <v>0</v>
      </c>
      <c r="G185" s="191">
        <v>0</v>
      </c>
      <c r="H185" s="191"/>
      <c r="I185" s="191">
        <v>0</v>
      </c>
      <c r="J185" s="191"/>
      <c r="K185" s="442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389">
        <v>8998</v>
      </c>
      <c r="AD185" s="191">
        <v>8998</v>
      </c>
      <c r="AE185" s="191"/>
      <c r="AF185" s="416"/>
    </row>
    <row r="186" spans="1:32">
      <c r="A186" s="48" t="s">
        <v>609</v>
      </c>
      <c r="B186" s="401" t="s">
        <v>513</v>
      </c>
      <c r="C186" s="191">
        <v>8686</v>
      </c>
      <c r="D186" s="191">
        <v>0</v>
      </c>
      <c r="E186" s="191"/>
      <c r="F186" s="191">
        <v>0</v>
      </c>
      <c r="G186" s="191">
        <v>0</v>
      </c>
      <c r="H186" s="191"/>
      <c r="I186" s="191">
        <v>0</v>
      </c>
      <c r="J186" s="191"/>
      <c r="K186" s="442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389">
        <v>8686</v>
      </c>
      <c r="AD186" s="191">
        <v>8686</v>
      </c>
      <c r="AE186" s="191"/>
      <c r="AF186" s="416"/>
    </row>
    <row r="187" spans="1:32">
      <c r="A187" s="48" t="s">
        <v>1032</v>
      </c>
      <c r="B187" s="401" t="s">
        <v>514</v>
      </c>
      <c r="C187" s="191">
        <v>8283</v>
      </c>
      <c r="D187" s="191">
        <v>0</v>
      </c>
      <c r="E187" s="191"/>
      <c r="F187" s="191">
        <v>0</v>
      </c>
      <c r="G187" s="191">
        <v>0</v>
      </c>
      <c r="H187" s="191"/>
      <c r="I187" s="191">
        <v>0</v>
      </c>
      <c r="J187" s="191"/>
      <c r="K187" s="442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389">
        <v>8283</v>
      </c>
      <c r="AD187" s="191">
        <v>8283</v>
      </c>
      <c r="AE187" s="191"/>
      <c r="AF187" s="416"/>
    </row>
    <row r="188" spans="1:32">
      <c r="A188" s="48" t="s">
        <v>1033</v>
      </c>
      <c r="B188" s="401" t="s">
        <v>515</v>
      </c>
      <c r="C188" s="191">
        <v>5353</v>
      </c>
      <c r="D188" s="191">
        <v>0</v>
      </c>
      <c r="E188" s="191"/>
      <c r="F188" s="191">
        <v>0</v>
      </c>
      <c r="G188" s="191">
        <v>0</v>
      </c>
      <c r="H188" s="191"/>
      <c r="I188" s="191">
        <v>0</v>
      </c>
      <c r="J188" s="191"/>
      <c r="K188" s="442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389">
        <v>5353</v>
      </c>
      <c r="AD188" s="191">
        <v>5353</v>
      </c>
      <c r="AE188" s="191"/>
      <c r="AF188" s="416"/>
    </row>
    <row r="189" spans="1:32">
      <c r="A189" s="48" t="s">
        <v>610</v>
      </c>
      <c r="B189" s="401" t="s">
        <v>516</v>
      </c>
      <c r="C189" s="191">
        <v>9859</v>
      </c>
      <c r="D189" s="191">
        <v>0</v>
      </c>
      <c r="E189" s="191"/>
      <c r="F189" s="191">
        <v>0</v>
      </c>
      <c r="G189" s="191">
        <v>0</v>
      </c>
      <c r="H189" s="191">
        <v>0</v>
      </c>
      <c r="I189" s="191">
        <v>0</v>
      </c>
      <c r="J189" s="191"/>
      <c r="K189" s="442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389">
        <v>9859</v>
      </c>
      <c r="AD189" s="191">
        <v>9859</v>
      </c>
      <c r="AE189" s="191"/>
      <c r="AF189" s="416"/>
    </row>
    <row r="190" spans="1:32">
      <c r="A190" s="48" t="s">
        <v>611</v>
      </c>
      <c r="B190" s="402" t="s">
        <v>517</v>
      </c>
      <c r="C190" s="191">
        <v>12299</v>
      </c>
      <c r="D190" s="378">
        <v>0</v>
      </c>
      <c r="E190" s="378">
        <v>0</v>
      </c>
      <c r="F190" s="378">
        <v>0</v>
      </c>
      <c r="G190" s="378">
        <v>0</v>
      </c>
      <c r="H190" s="378">
        <v>0</v>
      </c>
      <c r="I190" s="378"/>
      <c r="J190" s="378"/>
      <c r="K190" s="443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  <c r="AA190" s="378"/>
      <c r="AB190" s="378"/>
      <c r="AC190" s="379">
        <v>12299</v>
      </c>
      <c r="AD190" s="378">
        <v>12299</v>
      </c>
      <c r="AE190" s="378"/>
      <c r="AF190" s="416"/>
    </row>
    <row r="191" spans="1:32" s="421" customFormat="1">
      <c r="A191" s="826" t="s">
        <v>82</v>
      </c>
      <c r="B191" s="826"/>
      <c r="C191" s="292">
        <v>78630</v>
      </c>
      <c r="D191" s="292">
        <v>0</v>
      </c>
      <c r="E191" s="292">
        <v>0</v>
      </c>
      <c r="F191" s="292">
        <v>0</v>
      </c>
      <c r="G191" s="292">
        <v>0</v>
      </c>
      <c r="H191" s="292">
        <v>0</v>
      </c>
      <c r="I191" s="292">
        <v>0</v>
      </c>
      <c r="J191" s="292">
        <v>0</v>
      </c>
      <c r="K191" s="292"/>
      <c r="L191" s="292"/>
      <c r="M191" s="292">
        <v>1752</v>
      </c>
      <c r="N191" s="292">
        <v>0</v>
      </c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397">
        <v>78630</v>
      </c>
      <c r="AD191" s="292">
        <v>78630</v>
      </c>
      <c r="AE191" s="292"/>
      <c r="AF191" s="420"/>
    </row>
    <row r="192" spans="1:32" s="421" customFormat="1">
      <c r="A192" s="828" t="s">
        <v>38</v>
      </c>
      <c r="B192" s="829"/>
      <c r="C192" s="423"/>
      <c r="D192" s="423"/>
      <c r="E192" s="423"/>
      <c r="F192" s="423"/>
      <c r="G192" s="423"/>
      <c r="H192" s="423"/>
      <c r="I192" s="423"/>
      <c r="J192" s="423"/>
      <c r="K192" s="423"/>
      <c r="L192" s="423"/>
      <c r="M192" s="423"/>
      <c r="N192" s="423"/>
      <c r="O192" s="423"/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23"/>
      <c r="AA192" s="423"/>
      <c r="AB192" s="423"/>
      <c r="AC192" s="385"/>
      <c r="AD192" s="423"/>
      <c r="AE192" s="424"/>
      <c r="AF192" s="420"/>
    </row>
    <row r="193" spans="1:96">
      <c r="A193" s="48" t="s">
        <v>612</v>
      </c>
      <c r="B193" s="430" t="s">
        <v>299</v>
      </c>
      <c r="C193" s="191">
        <v>3341989</v>
      </c>
      <c r="D193" s="194">
        <v>3341989</v>
      </c>
      <c r="E193" s="194"/>
      <c r="F193" s="194">
        <v>884510</v>
      </c>
      <c r="G193" s="194">
        <v>869989</v>
      </c>
      <c r="H193" s="194">
        <v>1587490</v>
      </c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387"/>
      <c r="AD193" s="194"/>
      <c r="AE193" s="194"/>
      <c r="AF193" s="416"/>
    </row>
    <row r="194" spans="1:96">
      <c r="A194" s="48" t="s">
        <v>613</v>
      </c>
      <c r="B194" s="436" t="s">
        <v>975</v>
      </c>
      <c r="C194" s="191">
        <v>327228</v>
      </c>
      <c r="D194" s="378"/>
      <c r="E194" s="378"/>
      <c r="F194" s="378"/>
      <c r="G194" s="378"/>
      <c r="H194" s="378"/>
      <c r="I194" s="378"/>
      <c r="J194" s="378"/>
      <c r="K194" s="378"/>
      <c r="L194" s="378"/>
      <c r="M194" s="378">
        <v>303</v>
      </c>
      <c r="N194" s="403">
        <v>327228</v>
      </c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  <c r="AA194" s="378"/>
      <c r="AB194" s="378"/>
      <c r="AC194" s="379"/>
      <c r="AD194" s="378"/>
      <c r="AE194" s="378"/>
      <c r="AF194" s="416"/>
    </row>
    <row r="195" spans="1:96" s="421" customFormat="1">
      <c r="A195" s="826" t="s">
        <v>83</v>
      </c>
      <c r="B195" s="826"/>
      <c r="C195" s="292">
        <v>3669217</v>
      </c>
      <c r="D195" s="292">
        <v>3341989</v>
      </c>
      <c r="E195" s="292"/>
      <c r="F195" s="292">
        <v>884510</v>
      </c>
      <c r="G195" s="292">
        <v>869989</v>
      </c>
      <c r="H195" s="292">
        <v>1587490</v>
      </c>
      <c r="I195" s="292"/>
      <c r="J195" s="292"/>
      <c r="K195" s="292"/>
      <c r="L195" s="292"/>
      <c r="M195" s="292">
        <v>303</v>
      </c>
      <c r="N195" s="292">
        <v>327228</v>
      </c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397"/>
      <c r="AD195" s="292"/>
      <c r="AE195" s="292"/>
      <c r="AF195" s="420"/>
    </row>
    <row r="196" spans="1:96" s="421" customFormat="1">
      <c r="A196" s="398" t="s">
        <v>39</v>
      </c>
      <c r="B196" s="444"/>
      <c r="C196" s="423"/>
      <c r="D196" s="423"/>
      <c r="E196" s="423"/>
      <c r="F196" s="423"/>
      <c r="G196" s="423"/>
      <c r="H196" s="423"/>
      <c r="I196" s="423"/>
      <c r="J196" s="423"/>
      <c r="K196" s="445"/>
      <c r="L196" s="423"/>
      <c r="M196" s="423"/>
      <c r="N196" s="423"/>
      <c r="O196" s="423"/>
      <c r="P196" s="423"/>
      <c r="Q196" s="423"/>
      <c r="R196" s="423"/>
      <c r="S196" s="423"/>
      <c r="T196" s="423"/>
      <c r="U196" s="423"/>
      <c r="V196" s="423"/>
      <c r="W196" s="423"/>
      <c r="X196" s="423"/>
      <c r="Y196" s="423"/>
      <c r="Z196" s="423"/>
      <c r="AA196" s="423"/>
      <c r="AB196" s="423"/>
      <c r="AC196" s="385"/>
      <c r="AD196" s="423"/>
      <c r="AE196" s="424"/>
      <c r="AF196" s="420"/>
    </row>
    <row r="197" spans="1:96">
      <c r="A197" s="48" t="s">
        <v>614</v>
      </c>
      <c r="B197" s="430" t="s">
        <v>300</v>
      </c>
      <c r="C197" s="191">
        <v>1435229</v>
      </c>
      <c r="D197" s="194"/>
      <c r="E197" s="194"/>
      <c r="F197" s="194"/>
      <c r="G197" s="194"/>
      <c r="H197" s="194"/>
      <c r="I197" s="194"/>
      <c r="J197" s="194"/>
      <c r="K197" s="386"/>
      <c r="L197" s="194"/>
      <c r="M197" s="194">
        <v>630</v>
      </c>
      <c r="N197" s="372">
        <v>685264</v>
      </c>
      <c r="O197" s="194"/>
      <c r="P197" s="194"/>
      <c r="Q197" s="194">
        <v>928</v>
      </c>
      <c r="R197" s="372">
        <v>749965</v>
      </c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387"/>
      <c r="AD197" s="194"/>
      <c r="AE197" s="194"/>
      <c r="AF197" s="416"/>
    </row>
    <row r="198" spans="1:96">
      <c r="A198" s="48" t="s">
        <v>615</v>
      </c>
      <c r="B198" s="415" t="s">
        <v>301</v>
      </c>
      <c r="C198" s="191">
        <v>1658272</v>
      </c>
      <c r="D198" s="191"/>
      <c r="E198" s="191"/>
      <c r="F198" s="191"/>
      <c r="G198" s="191"/>
      <c r="H198" s="191"/>
      <c r="I198" s="191"/>
      <c r="J198" s="191"/>
      <c r="K198" s="388"/>
      <c r="L198" s="191"/>
      <c r="M198" s="191">
        <v>1388.7</v>
      </c>
      <c r="N198" s="191">
        <v>1658272</v>
      </c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389"/>
      <c r="AD198" s="191"/>
      <c r="AE198" s="191"/>
      <c r="AF198" s="416"/>
      <c r="BP198" s="851" t="s">
        <v>3</v>
      </c>
      <c r="BQ198" s="487"/>
      <c r="BR198" s="855"/>
      <c r="BS198" s="856"/>
      <c r="BT198" s="856"/>
      <c r="BU198" s="856"/>
      <c r="BV198" s="856"/>
      <c r="BW198" s="856"/>
      <c r="BX198" s="856"/>
      <c r="BY198" s="856"/>
      <c r="BZ198" s="856"/>
      <c r="CA198" s="856"/>
      <c r="CB198" s="856"/>
      <c r="CC198" s="856"/>
      <c r="CD198" s="856"/>
      <c r="CE198" s="856"/>
      <c r="CF198" s="856"/>
      <c r="CG198" s="488"/>
      <c r="CH198" s="857" t="s">
        <v>4</v>
      </c>
      <c r="CI198" s="858"/>
      <c r="CJ198" s="858"/>
      <c r="CK198" s="858"/>
      <c r="CL198" s="858"/>
      <c r="CM198" s="858"/>
      <c r="CN198" s="858"/>
      <c r="CO198" s="858"/>
      <c r="CP198" s="858"/>
      <c r="CQ198" s="858"/>
      <c r="CR198" s="858"/>
    </row>
    <row r="199" spans="1:96">
      <c r="A199" s="48" t="s">
        <v>616</v>
      </c>
      <c r="B199" s="415" t="s">
        <v>302</v>
      </c>
      <c r="C199" s="191">
        <v>1686852</v>
      </c>
      <c r="D199" s="191"/>
      <c r="E199" s="191"/>
      <c r="F199" s="191"/>
      <c r="G199" s="191"/>
      <c r="H199" s="191"/>
      <c r="I199" s="191"/>
      <c r="J199" s="191"/>
      <c r="K199" s="388"/>
      <c r="L199" s="191"/>
      <c r="M199" s="191">
        <v>1388.7</v>
      </c>
      <c r="N199" s="191">
        <v>1686852</v>
      </c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91"/>
      <c r="Z199" s="191"/>
      <c r="AA199" s="191"/>
      <c r="AB199" s="191"/>
      <c r="AC199" s="389"/>
      <c r="AD199" s="191"/>
      <c r="AE199" s="191"/>
      <c r="AF199" s="416"/>
      <c r="BP199" s="853"/>
      <c r="BQ199" s="851" t="s">
        <v>6</v>
      </c>
      <c r="BR199" s="859" t="s">
        <v>5</v>
      </c>
      <c r="BS199" s="859"/>
      <c r="BT199" s="859"/>
      <c r="BU199" s="859"/>
      <c r="BV199" s="859"/>
      <c r="BW199" s="859"/>
      <c r="BX199" s="860" t="s">
        <v>7</v>
      </c>
      <c r="BY199" s="860"/>
      <c r="BZ199" s="848" t="s">
        <v>8</v>
      </c>
      <c r="CA199" s="861"/>
      <c r="CB199" s="848" t="s">
        <v>9</v>
      </c>
      <c r="CC199" s="861"/>
      <c r="CD199" s="848" t="s">
        <v>10</v>
      </c>
      <c r="CE199" s="861"/>
      <c r="CF199" s="848" t="s">
        <v>11</v>
      </c>
      <c r="CG199" s="861"/>
      <c r="CH199" s="489"/>
      <c r="CI199" s="848" t="s">
        <v>976</v>
      </c>
      <c r="CJ199" s="849"/>
      <c r="CK199" s="849"/>
      <c r="CL199" s="849"/>
      <c r="CM199" s="849"/>
      <c r="CN199" s="849"/>
      <c r="CO199" s="849"/>
      <c r="CP199" s="848" t="s">
        <v>985</v>
      </c>
      <c r="CQ199" s="848" t="s">
        <v>984</v>
      </c>
      <c r="CR199" s="851" t="s">
        <v>986</v>
      </c>
    </row>
    <row r="200" spans="1:96">
      <c r="A200" s="48" t="s">
        <v>617</v>
      </c>
      <c r="B200" s="415" t="s">
        <v>303</v>
      </c>
      <c r="C200" s="191">
        <v>753631</v>
      </c>
      <c r="D200" s="191"/>
      <c r="E200" s="191"/>
      <c r="F200" s="191"/>
      <c r="G200" s="191"/>
      <c r="H200" s="191"/>
      <c r="I200" s="191"/>
      <c r="J200" s="191"/>
      <c r="K200" s="388"/>
      <c r="L200" s="191"/>
      <c r="M200" s="191">
        <v>692.1</v>
      </c>
      <c r="N200" s="191">
        <v>753631</v>
      </c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389"/>
      <c r="AD200" s="191"/>
      <c r="AE200" s="191"/>
      <c r="AF200" s="416"/>
      <c r="BP200" s="854"/>
      <c r="BQ200" s="854"/>
      <c r="BR200" s="490" t="s">
        <v>16</v>
      </c>
      <c r="BS200" s="490" t="s">
        <v>17</v>
      </c>
      <c r="BT200" s="490" t="s">
        <v>18</v>
      </c>
      <c r="BU200" s="491" t="s">
        <v>19</v>
      </c>
      <c r="BV200" s="492" t="s">
        <v>20</v>
      </c>
      <c r="BW200" s="492" t="s">
        <v>509</v>
      </c>
      <c r="BX200" s="860"/>
      <c r="BY200" s="860"/>
      <c r="BZ200" s="862"/>
      <c r="CA200" s="863"/>
      <c r="CB200" s="862"/>
      <c r="CC200" s="863"/>
      <c r="CD200" s="862"/>
      <c r="CE200" s="863"/>
      <c r="CF200" s="862"/>
      <c r="CG200" s="863"/>
      <c r="CH200" s="493"/>
      <c r="CI200" s="492" t="s">
        <v>977</v>
      </c>
      <c r="CJ200" s="492" t="s">
        <v>978</v>
      </c>
      <c r="CK200" s="492" t="s">
        <v>979</v>
      </c>
      <c r="CL200" s="492" t="s">
        <v>980</v>
      </c>
      <c r="CM200" s="492" t="s">
        <v>981</v>
      </c>
      <c r="CN200" s="492" t="s">
        <v>982</v>
      </c>
      <c r="CO200" s="492" t="s">
        <v>983</v>
      </c>
      <c r="CP200" s="850"/>
      <c r="CQ200" s="850"/>
      <c r="CR200" s="852"/>
    </row>
    <row r="201" spans="1:96">
      <c r="A201" s="48" t="s">
        <v>618</v>
      </c>
      <c r="B201" s="436" t="s">
        <v>304</v>
      </c>
      <c r="C201" s="191">
        <v>1800581</v>
      </c>
      <c r="D201" s="378"/>
      <c r="E201" s="378"/>
      <c r="F201" s="378"/>
      <c r="G201" s="378"/>
      <c r="H201" s="378"/>
      <c r="I201" s="378"/>
      <c r="J201" s="378"/>
      <c r="K201" s="392"/>
      <c r="L201" s="378"/>
      <c r="M201" s="378">
        <v>689.58</v>
      </c>
      <c r="N201" s="378">
        <v>766740</v>
      </c>
      <c r="O201" s="378"/>
      <c r="P201" s="378"/>
      <c r="Q201" s="378">
        <v>972.6</v>
      </c>
      <c r="R201" s="378">
        <v>1033841</v>
      </c>
      <c r="S201" s="378"/>
      <c r="T201" s="378"/>
      <c r="U201" s="378"/>
      <c r="V201" s="378"/>
      <c r="W201" s="378"/>
      <c r="X201" s="378"/>
      <c r="Y201" s="378"/>
      <c r="Z201" s="378"/>
      <c r="AA201" s="378"/>
      <c r="AB201" s="378"/>
      <c r="AC201" s="379"/>
      <c r="AD201" s="378"/>
      <c r="AE201" s="378"/>
      <c r="AF201" s="416"/>
      <c r="BP201" s="494" t="s">
        <v>21</v>
      </c>
      <c r="BQ201" s="494" t="s">
        <v>21</v>
      </c>
      <c r="BR201" s="494" t="s">
        <v>21</v>
      </c>
      <c r="BS201" s="494" t="s">
        <v>21</v>
      </c>
      <c r="BT201" s="494" t="s">
        <v>21</v>
      </c>
      <c r="BU201" s="494" t="s">
        <v>21</v>
      </c>
      <c r="BV201" s="494" t="s">
        <v>21</v>
      </c>
      <c r="BW201" s="494"/>
      <c r="BX201" s="495" t="s">
        <v>22</v>
      </c>
      <c r="BY201" s="494" t="s">
        <v>21</v>
      </c>
      <c r="BZ201" s="494" t="s">
        <v>23</v>
      </c>
      <c r="CA201" s="494" t="s">
        <v>21</v>
      </c>
      <c r="CB201" s="494" t="s">
        <v>23</v>
      </c>
      <c r="CC201" s="494" t="s">
        <v>21</v>
      </c>
      <c r="CD201" s="494" t="s">
        <v>23</v>
      </c>
      <c r="CE201" s="494" t="s">
        <v>21</v>
      </c>
      <c r="CF201" s="494" t="s">
        <v>24</v>
      </c>
      <c r="CG201" s="494" t="s">
        <v>21</v>
      </c>
      <c r="CH201" s="494" t="s">
        <v>22</v>
      </c>
      <c r="CI201" s="494" t="s">
        <v>21</v>
      </c>
      <c r="CJ201" s="494" t="s">
        <v>21</v>
      </c>
      <c r="CK201" s="494" t="s">
        <v>21</v>
      </c>
      <c r="CL201" s="494" t="s">
        <v>21</v>
      </c>
      <c r="CM201" s="494" t="s">
        <v>21</v>
      </c>
      <c r="CN201" s="494" t="s">
        <v>21</v>
      </c>
      <c r="CO201" s="494" t="s">
        <v>21</v>
      </c>
      <c r="CP201" s="494" t="s">
        <v>21</v>
      </c>
      <c r="CQ201" s="494" t="s">
        <v>21</v>
      </c>
      <c r="CR201" s="494" t="s">
        <v>21</v>
      </c>
    </row>
    <row r="202" spans="1:96" s="421" customFormat="1">
      <c r="A202" s="826" t="s">
        <v>84</v>
      </c>
      <c r="B202" s="826"/>
      <c r="C202" s="292">
        <v>7334565</v>
      </c>
      <c r="D202" s="292"/>
      <c r="E202" s="292"/>
      <c r="F202" s="292"/>
      <c r="G202" s="292"/>
      <c r="H202" s="292"/>
      <c r="I202" s="292"/>
      <c r="J202" s="292"/>
      <c r="K202" s="292"/>
      <c r="L202" s="292"/>
      <c r="M202" s="292">
        <v>4789.08</v>
      </c>
      <c r="N202" s="292">
        <v>5550759</v>
      </c>
      <c r="O202" s="292"/>
      <c r="P202" s="292"/>
      <c r="Q202" s="292">
        <v>1900.6</v>
      </c>
      <c r="R202" s="292">
        <v>1783806</v>
      </c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397"/>
      <c r="AD202" s="292"/>
      <c r="AE202" s="292"/>
      <c r="AF202" s="420"/>
      <c r="BP202" s="496"/>
      <c r="BQ202" s="496"/>
      <c r="BR202" s="496"/>
      <c r="BS202" s="496"/>
      <c r="BT202" s="496"/>
      <c r="BU202" s="496"/>
      <c r="BV202" s="496"/>
      <c r="BW202" s="496"/>
      <c r="BX202" s="496"/>
      <c r="BY202" s="496"/>
      <c r="BZ202" s="496"/>
      <c r="CA202" s="496"/>
      <c r="CB202" s="496"/>
      <c r="CC202" s="496"/>
      <c r="CD202" s="496"/>
      <c r="CE202" s="496"/>
      <c r="CF202" s="496"/>
      <c r="CG202" s="496"/>
      <c r="CH202" s="496"/>
      <c r="CI202" s="496"/>
      <c r="CJ202" s="496"/>
      <c r="CK202" s="496"/>
      <c r="CL202" s="496"/>
      <c r="CM202" s="496"/>
      <c r="CN202" s="496"/>
      <c r="CO202" s="496"/>
      <c r="CP202" s="496"/>
      <c r="CQ202" s="496"/>
      <c r="CR202" s="496"/>
    </row>
    <row r="203" spans="1:96" s="421" customFormat="1">
      <c r="A203" s="382" t="s">
        <v>40</v>
      </c>
      <c r="B203" s="428"/>
      <c r="C203" s="423"/>
      <c r="D203" s="423"/>
      <c r="E203" s="423"/>
      <c r="F203" s="423"/>
      <c r="G203" s="423"/>
      <c r="H203" s="423"/>
      <c r="I203" s="423"/>
      <c r="J203" s="423"/>
      <c r="K203" s="428"/>
      <c r="L203" s="423"/>
      <c r="M203" s="423"/>
      <c r="N203" s="423"/>
      <c r="O203" s="423"/>
      <c r="P203" s="423"/>
      <c r="Q203" s="423"/>
      <c r="R203" s="423"/>
      <c r="S203" s="423"/>
      <c r="T203" s="423"/>
      <c r="U203" s="423"/>
      <c r="V203" s="423"/>
      <c r="W203" s="423"/>
      <c r="X203" s="423"/>
      <c r="Y203" s="423"/>
      <c r="Z203" s="423"/>
      <c r="AA203" s="423"/>
      <c r="AB203" s="423"/>
      <c r="AC203" s="385"/>
      <c r="AD203" s="423"/>
      <c r="AE203" s="424"/>
      <c r="AF203" s="420"/>
      <c r="BP203" s="496"/>
      <c r="BQ203" s="496"/>
      <c r="BR203" s="496"/>
      <c r="BS203" s="496"/>
      <c r="BT203" s="496"/>
      <c r="BU203" s="496"/>
      <c r="BV203" s="496"/>
      <c r="BW203" s="496"/>
      <c r="BX203" s="496"/>
      <c r="BY203" s="496"/>
      <c r="BZ203" s="496"/>
      <c r="CA203" s="496"/>
      <c r="CB203" s="496"/>
      <c r="CC203" s="496"/>
      <c r="CD203" s="496"/>
      <c r="CE203" s="496"/>
      <c r="CF203" s="496"/>
      <c r="CG203" s="496"/>
      <c r="CH203" s="496"/>
      <c r="CI203" s="496"/>
      <c r="CJ203" s="496"/>
      <c r="CK203" s="496"/>
      <c r="CL203" s="496"/>
      <c r="CM203" s="496"/>
      <c r="CN203" s="496"/>
      <c r="CO203" s="496"/>
      <c r="CP203" s="496"/>
      <c r="CQ203" s="496"/>
      <c r="CR203" s="496"/>
    </row>
    <row r="204" spans="1:96">
      <c r="A204" s="48" t="s">
        <v>619</v>
      </c>
      <c r="B204" s="446" t="s">
        <v>478</v>
      </c>
      <c r="C204" s="191">
        <v>3213668</v>
      </c>
      <c r="D204" s="191"/>
      <c r="E204" s="191"/>
      <c r="F204" s="191"/>
      <c r="G204" s="191"/>
      <c r="H204" s="191"/>
      <c r="I204" s="191"/>
      <c r="J204" s="191"/>
      <c r="K204" s="191"/>
      <c r="L204" s="191"/>
      <c r="M204" s="191">
        <v>1023</v>
      </c>
      <c r="N204" s="191">
        <v>1240611</v>
      </c>
      <c r="O204" s="191"/>
      <c r="P204" s="191"/>
      <c r="Q204" s="191">
        <v>1152</v>
      </c>
      <c r="R204" s="191">
        <v>1854042</v>
      </c>
      <c r="S204" s="191">
        <v>76</v>
      </c>
      <c r="T204" s="191">
        <v>119015</v>
      </c>
      <c r="U204" s="191"/>
      <c r="V204" s="191"/>
      <c r="W204" s="191"/>
      <c r="X204" s="191"/>
      <c r="Y204" s="191"/>
      <c r="Z204" s="191"/>
      <c r="AA204" s="191"/>
      <c r="AB204" s="191"/>
      <c r="AC204" s="389"/>
      <c r="AD204" s="191"/>
      <c r="AE204" s="191"/>
      <c r="AF204" s="416"/>
      <c r="AJ204" s="416" t="s">
        <v>619</v>
      </c>
      <c r="AK204" s="416" t="s">
        <v>478</v>
      </c>
      <c r="AL204" s="486">
        <v>3154186</v>
      </c>
      <c r="AM204" s="486"/>
      <c r="AN204" s="486"/>
      <c r="AO204" s="486"/>
      <c r="AP204" s="486"/>
      <c r="AQ204" s="486"/>
      <c r="AR204" s="486"/>
      <c r="AS204" s="486"/>
      <c r="AT204" s="486"/>
      <c r="AU204" s="486"/>
      <c r="AV204" s="486">
        <v>1023</v>
      </c>
      <c r="AW204" s="486">
        <v>1240611</v>
      </c>
      <c r="AX204" s="486"/>
      <c r="AY204" s="486"/>
      <c r="AZ204" s="486">
        <v>1152</v>
      </c>
      <c r="BA204" s="486">
        <v>1779598</v>
      </c>
      <c r="BB204" s="486">
        <v>76</v>
      </c>
      <c r="BC204" s="486">
        <v>133977</v>
      </c>
      <c r="BD204" s="486"/>
      <c r="BE204" s="486"/>
      <c r="BF204" s="486"/>
      <c r="BG204" s="486"/>
      <c r="BH204" s="486"/>
      <c r="BI204" s="486"/>
      <c r="BJ204" s="486"/>
      <c r="BK204" s="486"/>
      <c r="BL204" s="486"/>
      <c r="BM204" s="486"/>
      <c r="BN204" s="447"/>
      <c r="BP204" s="497">
        <f>C204-AL204</f>
        <v>59482</v>
      </c>
      <c r="BQ204" s="497">
        <f t="shared" ref="BQ204:CR204" si="1">D204-AM204</f>
        <v>0</v>
      </c>
      <c r="BR204" s="497">
        <f t="shared" si="1"/>
        <v>0</v>
      </c>
      <c r="BS204" s="497">
        <f t="shared" si="1"/>
        <v>0</v>
      </c>
      <c r="BT204" s="497">
        <f t="shared" si="1"/>
        <v>0</v>
      </c>
      <c r="BU204" s="497">
        <f t="shared" si="1"/>
        <v>0</v>
      </c>
      <c r="BV204" s="497">
        <f t="shared" si="1"/>
        <v>0</v>
      </c>
      <c r="BW204" s="497">
        <f t="shared" si="1"/>
        <v>0</v>
      </c>
      <c r="BX204" s="497">
        <f t="shared" si="1"/>
        <v>0</v>
      </c>
      <c r="BY204" s="497">
        <f t="shared" si="1"/>
        <v>0</v>
      </c>
      <c r="BZ204" s="497">
        <f t="shared" si="1"/>
        <v>0</v>
      </c>
      <c r="CA204" s="497">
        <f t="shared" si="1"/>
        <v>0</v>
      </c>
      <c r="CB204" s="497">
        <f t="shared" si="1"/>
        <v>0</v>
      </c>
      <c r="CC204" s="497">
        <f t="shared" si="1"/>
        <v>0</v>
      </c>
      <c r="CD204" s="497">
        <f t="shared" si="1"/>
        <v>0</v>
      </c>
      <c r="CE204" s="497">
        <f t="shared" si="1"/>
        <v>74444</v>
      </c>
      <c r="CF204" s="497">
        <f t="shared" si="1"/>
        <v>0</v>
      </c>
      <c r="CG204" s="497">
        <f t="shared" si="1"/>
        <v>-14962</v>
      </c>
      <c r="CH204" s="497">
        <f t="shared" si="1"/>
        <v>0</v>
      </c>
      <c r="CI204" s="497">
        <f t="shared" si="1"/>
        <v>0</v>
      </c>
      <c r="CJ204" s="497">
        <f t="shared" si="1"/>
        <v>0</v>
      </c>
      <c r="CK204" s="497">
        <f t="shared" si="1"/>
        <v>0</v>
      </c>
      <c r="CL204" s="497">
        <f t="shared" si="1"/>
        <v>0</v>
      </c>
      <c r="CM204" s="497">
        <f t="shared" si="1"/>
        <v>0</v>
      </c>
      <c r="CN204" s="497">
        <f t="shared" si="1"/>
        <v>0</v>
      </c>
      <c r="CO204" s="497">
        <f t="shared" si="1"/>
        <v>0</v>
      </c>
      <c r="CP204" s="497">
        <f t="shared" si="1"/>
        <v>0</v>
      </c>
      <c r="CQ204" s="497">
        <f t="shared" si="1"/>
        <v>0</v>
      </c>
      <c r="CR204" s="497">
        <f t="shared" si="1"/>
        <v>0</v>
      </c>
    </row>
    <row r="205" spans="1:96">
      <c r="A205" s="48" t="s">
        <v>620</v>
      </c>
      <c r="B205" s="446" t="s">
        <v>880</v>
      </c>
      <c r="C205" s="191">
        <v>1419450</v>
      </c>
      <c r="D205" s="194"/>
      <c r="E205" s="191"/>
      <c r="F205" s="191"/>
      <c r="G205" s="191"/>
      <c r="H205" s="191"/>
      <c r="I205" s="191"/>
      <c r="J205" s="191"/>
      <c r="K205" s="191"/>
      <c r="L205" s="191"/>
      <c r="M205" s="191">
        <v>1651.1</v>
      </c>
      <c r="N205" s="191">
        <v>1419450</v>
      </c>
      <c r="O205" s="191"/>
      <c r="P205" s="191"/>
      <c r="Q205" s="191"/>
      <c r="R205" s="191"/>
      <c r="S205" s="191"/>
      <c r="T205" s="191"/>
      <c r="U205" s="191"/>
      <c r="V205" s="194"/>
      <c r="W205" s="191"/>
      <c r="X205" s="191"/>
      <c r="Y205" s="191"/>
      <c r="Z205" s="191"/>
      <c r="AA205" s="191"/>
      <c r="AB205" s="191"/>
      <c r="AC205" s="387"/>
      <c r="AD205" s="191"/>
      <c r="AE205" s="191"/>
      <c r="AF205" s="416"/>
      <c r="AJ205" s="416" t="s">
        <v>620</v>
      </c>
      <c r="AK205" s="416" t="s">
        <v>880</v>
      </c>
      <c r="AL205" s="486">
        <v>1419450</v>
      </c>
      <c r="AM205" s="486"/>
      <c r="AN205" s="486"/>
      <c r="AO205" s="486"/>
      <c r="AP205" s="486"/>
      <c r="AQ205" s="486"/>
      <c r="AR205" s="486"/>
      <c r="AS205" s="486"/>
      <c r="AT205" s="486"/>
      <c r="AU205" s="486"/>
      <c r="AV205" s="486">
        <v>1651.1</v>
      </c>
      <c r="AW205" s="486">
        <v>1419450</v>
      </c>
      <c r="AX205" s="486"/>
      <c r="AY205" s="486"/>
      <c r="AZ205" s="486"/>
      <c r="BA205" s="486"/>
      <c r="BB205" s="486"/>
      <c r="BC205" s="486"/>
      <c r="BD205" s="486"/>
      <c r="BE205" s="486"/>
      <c r="BF205" s="486"/>
      <c r="BG205" s="486"/>
      <c r="BH205" s="486"/>
      <c r="BI205" s="486"/>
      <c r="BJ205" s="486"/>
      <c r="BK205" s="486"/>
      <c r="BL205" s="486"/>
      <c r="BM205" s="486"/>
      <c r="BN205" s="447"/>
      <c r="BP205" s="497">
        <f t="shared" ref="BP205:BP268" si="2">C205-AL205</f>
        <v>0</v>
      </c>
      <c r="BQ205" s="497">
        <f t="shared" ref="BQ205:BQ268" si="3">D205-AM205</f>
        <v>0</v>
      </c>
      <c r="BR205" s="497">
        <f t="shared" ref="BR205:BR268" si="4">E205-AN205</f>
        <v>0</v>
      </c>
      <c r="BS205" s="497">
        <f t="shared" ref="BS205:BS268" si="5">F205-AO205</f>
        <v>0</v>
      </c>
      <c r="BT205" s="497">
        <f t="shared" ref="BT205:BT268" si="6">G205-AP205</f>
        <v>0</v>
      </c>
      <c r="BU205" s="497">
        <f t="shared" ref="BU205:BU268" si="7">H205-AQ205</f>
        <v>0</v>
      </c>
      <c r="BV205" s="497">
        <f t="shared" ref="BV205:BV268" si="8">I205-AR205</f>
        <v>0</v>
      </c>
      <c r="BW205" s="497">
        <f t="shared" ref="BW205:BW268" si="9">J205-AS205</f>
        <v>0</v>
      </c>
      <c r="BX205" s="497">
        <f t="shared" ref="BX205:BX268" si="10">K205-AT205</f>
        <v>0</v>
      </c>
      <c r="BY205" s="497">
        <f t="shared" ref="BY205:BY268" si="11">L205-AU205</f>
        <v>0</v>
      </c>
      <c r="BZ205" s="497">
        <f t="shared" ref="BZ205:BZ268" si="12">M205-AV205</f>
        <v>0</v>
      </c>
      <c r="CA205" s="497">
        <f t="shared" ref="CA205:CA268" si="13">N205-AW205</f>
        <v>0</v>
      </c>
      <c r="CB205" s="497">
        <f t="shared" ref="CB205:CB268" si="14">O205-AX205</f>
        <v>0</v>
      </c>
      <c r="CC205" s="497">
        <f t="shared" ref="CC205:CC268" si="15">P205-AY205</f>
        <v>0</v>
      </c>
      <c r="CD205" s="497">
        <f t="shared" ref="CD205:CD268" si="16">Q205-AZ205</f>
        <v>0</v>
      </c>
      <c r="CE205" s="497">
        <f t="shared" ref="CE205:CE268" si="17">R205-BA205</f>
        <v>0</v>
      </c>
      <c r="CF205" s="497">
        <f t="shared" ref="CF205:CF268" si="18">S205-BB205</f>
        <v>0</v>
      </c>
      <c r="CG205" s="497">
        <f t="shared" ref="CG205:CG268" si="19">T205-BC205</f>
        <v>0</v>
      </c>
      <c r="CH205" s="497">
        <f t="shared" ref="CH205:CH268" si="20">U205-BD205</f>
        <v>0</v>
      </c>
      <c r="CI205" s="497">
        <f t="shared" ref="CI205:CI268" si="21">V205-BE205</f>
        <v>0</v>
      </c>
      <c r="CJ205" s="497">
        <f t="shared" ref="CJ205:CJ268" si="22">W205-BF205</f>
        <v>0</v>
      </c>
      <c r="CK205" s="497">
        <f t="shared" ref="CK205:CK268" si="23">X205-BG205</f>
        <v>0</v>
      </c>
      <c r="CL205" s="497">
        <f t="shared" ref="CL205:CL268" si="24">Y205-BH205</f>
        <v>0</v>
      </c>
      <c r="CM205" s="497">
        <f t="shared" ref="CM205:CM268" si="25">Z205-BI205</f>
        <v>0</v>
      </c>
      <c r="CN205" s="497">
        <f t="shared" ref="CN205:CN268" si="26">AA205-BJ205</f>
        <v>0</v>
      </c>
      <c r="CO205" s="497">
        <f t="shared" ref="CO205:CO268" si="27">AB205-BK205</f>
        <v>0</v>
      </c>
      <c r="CP205" s="497">
        <f t="shared" ref="CP205:CP268" si="28">AC205-BL205</f>
        <v>0</v>
      </c>
      <c r="CQ205" s="497">
        <f t="shared" ref="CQ205:CQ268" si="29">AD205-BM205</f>
        <v>0</v>
      </c>
      <c r="CR205" s="497">
        <f t="shared" ref="CR205:CR268" si="30">AE205-BN205</f>
        <v>0</v>
      </c>
    </row>
    <row r="206" spans="1:96">
      <c r="A206" s="48" t="s">
        <v>621</v>
      </c>
      <c r="B206" s="446" t="s">
        <v>479</v>
      </c>
      <c r="C206" s="191">
        <v>2697100</v>
      </c>
      <c r="D206" s="194">
        <v>2697100</v>
      </c>
      <c r="E206" s="191">
        <v>2697100</v>
      </c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4"/>
      <c r="W206" s="191"/>
      <c r="X206" s="191"/>
      <c r="Y206" s="191"/>
      <c r="Z206" s="191"/>
      <c r="AA206" s="191"/>
      <c r="AB206" s="191"/>
      <c r="AC206" s="387"/>
      <c r="AD206" s="191"/>
      <c r="AE206" s="191"/>
      <c r="AF206" s="416"/>
      <c r="AJ206" s="416" t="s">
        <v>621</v>
      </c>
      <c r="AK206" s="416" t="s">
        <v>479</v>
      </c>
      <c r="AL206" s="486">
        <v>2697100</v>
      </c>
      <c r="AM206" s="486">
        <v>2697100</v>
      </c>
      <c r="AN206" s="486">
        <v>2697100</v>
      </c>
      <c r="AO206" s="486"/>
      <c r="AP206" s="486"/>
      <c r="AQ206" s="486"/>
      <c r="AR206" s="486"/>
      <c r="AS206" s="486"/>
      <c r="AT206" s="486"/>
      <c r="AU206" s="486"/>
      <c r="AV206" s="486"/>
      <c r="AW206" s="486"/>
      <c r="AX206" s="486"/>
      <c r="AY206" s="486"/>
      <c r="AZ206" s="486"/>
      <c r="BA206" s="486"/>
      <c r="BB206" s="486"/>
      <c r="BC206" s="486"/>
      <c r="BD206" s="486"/>
      <c r="BE206" s="486"/>
      <c r="BF206" s="486"/>
      <c r="BG206" s="486"/>
      <c r="BH206" s="486"/>
      <c r="BI206" s="486"/>
      <c r="BJ206" s="486"/>
      <c r="BK206" s="486"/>
      <c r="BL206" s="486"/>
      <c r="BM206" s="486"/>
      <c r="BN206" s="447"/>
      <c r="BP206" s="497">
        <f t="shared" si="2"/>
        <v>0</v>
      </c>
      <c r="BQ206" s="497">
        <f t="shared" si="3"/>
        <v>0</v>
      </c>
      <c r="BR206" s="497">
        <f t="shared" si="4"/>
        <v>0</v>
      </c>
      <c r="BS206" s="497">
        <f t="shared" si="5"/>
        <v>0</v>
      </c>
      <c r="BT206" s="497">
        <f t="shared" si="6"/>
        <v>0</v>
      </c>
      <c r="BU206" s="497">
        <f t="shared" si="7"/>
        <v>0</v>
      </c>
      <c r="BV206" s="497">
        <f t="shared" si="8"/>
        <v>0</v>
      </c>
      <c r="BW206" s="497">
        <f t="shared" si="9"/>
        <v>0</v>
      </c>
      <c r="BX206" s="497">
        <f t="shared" si="10"/>
        <v>0</v>
      </c>
      <c r="BY206" s="497">
        <f t="shared" si="11"/>
        <v>0</v>
      </c>
      <c r="BZ206" s="497">
        <f t="shared" si="12"/>
        <v>0</v>
      </c>
      <c r="CA206" s="497">
        <f t="shared" si="13"/>
        <v>0</v>
      </c>
      <c r="CB206" s="497">
        <f t="shared" si="14"/>
        <v>0</v>
      </c>
      <c r="CC206" s="497">
        <f t="shared" si="15"/>
        <v>0</v>
      </c>
      <c r="CD206" s="497">
        <f t="shared" si="16"/>
        <v>0</v>
      </c>
      <c r="CE206" s="497">
        <f t="shared" si="17"/>
        <v>0</v>
      </c>
      <c r="CF206" s="497">
        <f t="shared" si="18"/>
        <v>0</v>
      </c>
      <c r="CG206" s="497">
        <f t="shared" si="19"/>
        <v>0</v>
      </c>
      <c r="CH206" s="497">
        <f t="shared" si="20"/>
        <v>0</v>
      </c>
      <c r="CI206" s="497">
        <f t="shared" si="21"/>
        <v>0</v>
      </c>
      <c r="CJ206" s="497">
        <f t="shared" si="22"/>
        <v>0</v>
      </c>
      <c r="CK206" s="497">
        <f t="shared" si="23"/>
        <v>0</v>
      </c>
      <c r="CL206" s="497">
        <f t="shared" si="24"/>
        <v>0</v>
      </c>
      <c r="CM206" s="497">
        <f t="shared" si="25"/>
        <v>0</v>
      </c>
      <c r="CN206" s="497">
        <f t="shared" si="26"/>
        <v>0</v>
      </c>
      <c r="CO206" s="497">
        <f t="shared" si="27"/>
        <v>0</v>
      </c>
      <c r="CP206" s="497">
        <f t="shared" si="28"/>
        <v>0</v>
      </c>
      <c r="CQ206" s="497">
        <f t="shared" si="29"/>
        <v>0</v>
      </c>
      <c r="CR206" s="497">
        <f t="shared" si="30"/>
        <v>0</v>
      </c>
    </row>
    <row r="207" spans="1:96">
      <c r="A207" s="48" t="s">
        <v>622</v>
      </c>
      <c r="B207" s="446" t="s">
        <v>881</v>
      </c>
      <c r="C207" s="191">
        <v>320710</v>
      </c>
      <c r="D207" s="194">
        <v>320710</v>
      </c>
      <c r="E207" s="191">
        <v>320710</v>
      </c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4"/>
      <c r="W207" s="191"/>
      <c r="X207" s="191"/>
      <c r="Y207" s="191"/>
      <c r="Z207" s="191"/>
      <c r="AA207" s="191"/>
      <c r="AB207" s="191"/>
      <c r="AC207" s="387"/>
      <c r="AD207" s="191"/>
      <c r="AE207" s="191"/>
      <c r="AF207" s="416"/>
      <c r="AJ207" s="416" t="s">
        <v>622</v>
      </c>
      <c r="AK207" s="416" t="s">
        <v>881</v>
      </c>
      <c r="AL207" s="486">
        <v>332253</v>
      </c>
      <c r="AM207" s="486">
        <v>332253</v>
      </c>
      <c r="AN207" s="486">
        <v>332253</v>
      </c>
      <c r="AO207" s="486"/>
      <c r="AP207" s="486"/>
      <c r="AQ207" s="486"/>
      <c r="AR207" s="486"/>
      <c r="AS207" s="486"/>
      <c r="AT207" s="486"/>
      <c r="AU207" s="486"/>
      <c r="AV207" s="486"/>
      <c r="AW207" s="486"/>
      <c r="AX207" s="486"/>
      <c r="AY207" s="486"/>
      <c r="AZ207" s="486"/>
      <c r="BA207" s="486"/>
      <c r="BB207" s="486"/>
      <c r="BC207" s="486"/>
      <c r="BD207" s="486"/>
      <c r="BE207" s="486"/>
      <c r="BF207" s="486"/>
      <c r="BG207" s="486"/>
      <c r="BH207" s="486"/>
      <c r="BI207" s="486"/>
      <c r="BJ207" s="486"/>
      <c r="BK207" s="486"/>
      <c r="BL207" s="486"/>
      <c r="BM207" s="486"/>
      <c r="BN207" s="447"/>
      <c r="BP207" s="497">
        <f t="shared" si="2"/>
        <v>-11543</v>
      </c>
      <c r="BQ207" s="497">
        <f t="shared" si="3"/>
        <v>-11543</v>
      </c>
      <c r="BR207" s="497">
        <f t="shared" si="4"/>
        <v>-11543</v>
      </c>
      <c r="BS207" s="497">
        <f t="shared" si="5"/>
        <v>0</v>
      </c>
      <c r="BT207" s="497">
        <f t="shared" si="6"/>
        <v>0</v>
      </c>
      <c r="BU207" s="497">
        <f t="shared" si="7"/>
        <v>0</v>
      </c>
      <c r="BV207" s="497">
        <f t="shared" si="8"/>
        <v>0</v>
      </c>
      <c r="BW207" s="497">
        <f t="shared" si="9"/>
        <v>0</v>
      </c>
      <c r="BX207" s="497">
        <f t="shared" si="10"/>
        <v>0</v>
      </c>
      <c r="BY207" s="497">
        <f t="shared" si="11"/>
        <v>0</v>
      </c>
      <c r="BZ207" s="497">
        <f t="shared" si="12"/>
        <v>0</v>
      </c>
      <c r="CA207" s="497">
        <f t="shared" si="13"/>
        <v>0</v>
      </c>
      <c r="CB207" s="497">
        <f t="shared" si="14"/>
        <v>0</v>
      </c>
      <c r="CC207" s="497">
        <f t="shared" si="15"/>
        <v>0</v>
      </c>
      <c r="CD207" s="497">
        <f t="shared" si="16"/>
        <v>0</v>
      </c>
      <c r="CE207" s="497">
        <f t="shared" si="17"/>
        <v>0</v>
      </c>
      <c r="CF207" s="497">
        <f t="shared" si="18"/>
        <v>0</v>
      </c>
      <c r="CG207" s="497">
        <f t="shared" si="19"/>
        <v>0</v>
      </c>
      <c r="CH207" s="497">
        <f t="shared" si="20"/>
        <v>0</v>
      </c>
      <c r="CI207" s="497">
        <f t="shared" si="21"/>
        <v>0</v>
      </c>
      <c r="CJ207" s="497">
        <f t="shared" si="22"/>
        <v>0</v>
      </c>
      <c r="CK207" s="497">
        <f t="shared" si="23"/>
        <v>0</v>
      </c>
      <c r="CL207" s="497">
        <f t="shared" si="24"/>
        <v>0</v>
      </c>
      <c r="CM207" s="497">
        <f t="shared" si="25"/>
        <v>0</v>
      </c>
      <c r="CN207" s="497">
        <f t="shared" si="26"/>
        <v>0</v>
      </c>
      <c r="CO207" s="497">
        <f t="shared" si="27"/>
        <v>0</v>
      </c>
      <c r="CP207" s="497">
        <f t="shared" si="28"/>
        <v>0</v>
      </c>
      <c r="CQ207" s="497">
        <f t="shared" si="29"/>
        <v>0</v>
      </c>
      <c r="CR207" s="497">
        <f t="shared" si="30"/>
        <v>0</v>
      </c>
    </row>
    <row r="208" spans="1:96">
      <c r="A208" s="48" t="s">
        <v>623</v>
      </c>
      <c r="B208" s="446" t="s">
        <v>882</v>
      </c>
      <c r="C208" s="191">
        <v>4000</v>
      </c>
      <c r="D208" s="194">
        <v>0</v>
      </c>
      <c r="E208" s="191">
        <v>0</v>
      </c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4"/>
      <c r="W208" s="191"/>
      <c r="X208" s="191"/>
      <c r="Y208" s="191"/>
      <c r="Z208" s="191"/>
      <c r="AA208" s="191"/>
      <c r="AB208" s="191"/>
      <c r="AC208" s="387">
        <v>4000</v>
      </c>
      <c r="AD208" s="191">
        <v>4000</v>
      </c>
      <c r="AE208" s="191"/>
      <c r="AF208" s="416"/>
      <c r="AJ208" s="416" t="s">
        <v>623</v>
      </c>
      <c r="AK208" s="416" t="s">
        <v>882</v>
      </c>
      <c r="AL208" s="486">
        <v>8000</v>
      </c>
      <c r="AM208" s="486"/>
      <c r="AN208" s="486">
        <v>0</v>
      </c>
      <c r="AO208" s="486"/>
      <c r="AP208" s="486"/>
      <c r="AQ208" s="486"/>
      <c r="AR208" s="486"/>
      <c r="AS208" s="486"/>
      <c r="AT208" s="486"/>
      <c r="AU208" s="486"/>
      <c r="AV208" s="486"/>
      <c r="AW208" s="486"/>
      <c r="AX208" s="486"/>
      <c r="AY208" s="486"/>
      <c r="AZ208" s="486"/>
      <c r="BA208" s="486"/>
      <c r="BB208" s="486"/>
      <c r="BC208" s="486"/>
      <c r="BD208" s="486"/>
      <c r="BE208" s="486"/>
      <c r="BF208" s="486"/>
      <c r="BG208" s="486"/>
      <c r="BH208" s="486"/>
      <c r="BI208" s="486"/>
      <c r="BJ208" s="486"/>
      <c r="BK208" s="486"/>
      <c r="BL208" s="486">
        <v>4000</v>
      </c>
      <c r="BM208" s="486">
        <v>4000</v>
      </c>
      <c r="BN208" s="447"/>
      <c r="BP208" s="497">
        <f t="shared" si="2"/>
        <v>-4000</v>
      </c>
      <c r="BQ208" s="497">
        <f t="shared" si="3"/>
        <v>0</v>
      </c>
      <c r="BR208" s="497">
        <f t="shared" si="4"/>
        <v>0</v>
      </c>
      <c r="BS208" s="497">
        <f t="shared" si="5"/>
        <v>0</v>
      </c>
      <c r="BT208" s="497">
        <f t="shared" si="6"/>
        <v>0</v>
      </c>
      <c r="BU208" s="497">
        <f t="shared" si="7"/>
        <v>0</v>
      </c>
      <c r="BV208" s="497">
        <f t="shared" si="8"/>
        <v>0</v>
      </c>
      <c r="BW208" s="497">
        <f t="shared" si="9"/>
        <v>0</v>
      </c>
      <c r="BX208" s="497">
        <f t="shared" si="10"/>
        <v>0</v>
      </c>
      <c r="BY208" s="497">
        <f t="shared" si="11"/>
        <v>0</v>
      </c>
      <c r="BZ208" s="497">
        <f t="shared" si="12"/>
        <v>0</v>
      </c>
      <c r="CA208" s="497">
        <f t="shared" si="13"/>
        <v>0</v>
      </c>
      <c r="CB208" s="497">
        <f t="shared" si="14"/>
        <v>0</v>
      </c>
      <c r="CC208" s="497">
        <f t="shared" si="15"/>
        <v>0</v>
      </c>
      <c r="CD208" s="497">
        <f t="shared" si="16"/>
        <v>0</v>
      </c>
      <c r="CE208" s="497">
        <f t="shared" si="17"/>
        <v>0</v>
      </c>
      <c r="CF208" s="497">
        <f t="shared" si="18"/>
        <v>0</v>
      </c>
      <c r="CG208" s="497">
        <f t="shared" si="19"/>
        <v>0</v>
      </c>
      <c r="CH208" s="497">
        <f t="shared" si="20"/>
        <v>0</v>
      </c>
      <c r="CI208" s="497">
        <f t="shared" si="21"/>
        <v>0</v>
      </c>
      <c r="CJ208" s="497">
        <f t="shared" si="22"/>
        <v>0</v>
      </c>
      <c r="CK208" s="497">
        <f t="shared" si="23"/>
        <v>0</v>
      </c>
      <c r="CL208" s="497">
        <f t="shared" si="24"/>
        <v>0</v>
      </c>
      <c r="CM208" s="497">
        <f t="shared" si="25"/>
        <v>0</v>
      </c>
      <c r="CN208" s="497">
        <f t="shared" si="26"/>
        <v>0</v>
      </c>
      <c r="CO208" s="497">
        <f t="shared" si="27"/>
        <v>0</v>
      </c>
      <c r="CP208" s="497">
        <f t="shared" si="28"/>
        <v>0</v>
      </c>
      <c r="CQ208" s="497">
        <f t="shared" si="29"/>
        <v>0</v>
      </c>
      <c r="CR208" s="497">
        <f t="shared" si="30"/>
        <v>0</v>
      </c>
    </row>
    <row r="209" spans="1:96">
      <c r="A209" s="48" t="s">
        <v>624</v>
      </c>
      <c r="B209" s="446" t="s">
        <v>883</v>
      </c>
      <c r="C209" s="191">
        <v>183179</v>
      </c>
      <c r="D209" s="194">
        <v>183179</v>
      </c>
      <c r="E209" s="191">
        <v>183179</v>
      </c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4"/>
      <c r="W209" s="191"/>
      <c r="X209" s="191"/>
      <c r="Y209" s="191"/>
      <c r="Z209" s="191"/>
      <c r="AA209" s="191"/>
      <c r="AB209" s="191"/>
      <c r="AC209" s="387"/>
      <c r="AD209" s="191"/>
      <c r="AE209" s="191"/>
      <c r="AF209" s="416"/>
      <c r="AJ209" s="416" t="s">
        <v>624</v>
      </c>
      <c r="AK209" s="416" t="s">
        <v>883</v>
      </c>
      <c r="AL209" s="486">
        <v>188815</v>
      </c>
      <c r="AM209" s="486">
        <v>188815</v>
      </c>
      <c r="AN209" s="486">
        <v>188815</v>
      </c>
      <c r="AO209" s="486"/>
      <c r="AP209" s="486"/>
      <c r="AQ209" s="486"/>
      <c r="AR209" s="486"/>
      <c r="AS209" s="486"/>
      <c r="AT209" s="486"/>
      <c r="AU209" s="486"/>
      <c r="AV209" s="486"/>
      <c r="AW209" s="486"/>
      <c r="AX209" s="486"/>
      <c r="AY209" s="486"/>
      <c r="AZ209" s="486"/>
      <c r="BA209" s="486"/>
      <c r="BB209" s="486"/>
      <c r="BC209" s="486"/>
      <c r="BD209" s="486"/>
      <c r="BE209" s="486"/>
      <c r="BF209" s="486"/>
      <c r="BG209" s="486"/>
      <c r="BH209" s="486"/>
      <c r="BI209" s="486"/>
      <c r="BJ209" s="486"/>
      <c r="BK209" s="486"/>
      <c r="BL209" s="486"/>
      <c r="BM209" s="486"/>
      <c r="BN209" s="447"/>
      <c r="BP209" s="497">
        <f t="shared" si="2"/>
        <v>-5636</v>
      </c>
      <c r="BQ209" s="497">
        <f t="shared" si="3"/>
        <v>-5636</v>
      </c>
      <c r="BR209" s="497">
        <f t="shared" si="4"/>
        <v>-5636</v>
      </c>
      <c r="BS209" s="497">
        <f t="shared" si="5"/>
        <v>0</v>
      </c>
      <c r="BT209" s="497">
        <f t="shared" si="6"/>
        <v>0</v>
      </c>
      <c r="BU209" s="497">
        <f t="shared" si="7"/>
        <v>0</v>
      </c>
      <c r="BV209" s="497">
        <f t="shared" si="8"/>
        <v>0</v>
      </c>
      <c r="BW209" s="497">
        <f t="shared" si="9"/>
        <v>0</v>
      </c>
      <c r="BX209" s="497">
        <f t="shared" si="10"/>
        <v>0</v>
      </c>
      <c r="BY209" s="497">
        <f t="shared" si="11"/>
        <v>0</v>
      </c>
      <c r="BZ209" s="497">
        <f t="shared" si="12"/>
        <v>0</v>
      </c>
      <c r="CA209" s="497">
        <f t="shared" si="13"/>
        <v>0</v>
      </c>
      <c r="CB209" s="497">
        <f t="shared" si="14"/>
        <v>0</v>
      </c>
      <c r="CC209" s="497">
        <f t="shared" si="15"/>
        <v>0</v>
      </c>
      <c r="CD209" s="497">
        <f t="shared" si="16"/>
        <v>0</v>
      </c>
      <c r="CE209" s="497">
        <f t="shared" si="17"/>
        <v>0</v>
      </c>
      <c r="CF209" s="497">
        <f t="shared" si="18"/>
        <v>0</v>
      </c>
      <c r="CG209" s="497">
        <f t="shared" si="19"/>
        <v>0</v>
      </c>
      <c r="CH209" s="497">
        <f t="shared" si="20"/>
        <v>0</v>
      </c>
      <c r="CI209" s="497">
        <f t="shared" si="21"/>
        <v>0</v>
      </c>
      <c r="CJ209" s="497">
        <f t="shared" si="22"/>
        <v>0</v>
      </c>
      <c r="CK209" s="497">
        <f t="shared" si="23"/>
        <v>0</v>
      </c>
      <c r="CL209" s="497">
        <f t="shared" si="24"/>
        <v>0</v>
      </c>
      <c r="CM209" s="497">
        <f t="shared" si="25"/>
        <v>0</v>
      </c>
      <c r="CN209" s="497">
        <f t="shared" si="26"/>
        <v>0</v>
      </c>
      <c r="CO209" s="497">
        <f t="shared" si="27"/>
        <v>0</v>
      </c>
      <c r="CP209" s="497">
        <f t="shared" si="28"/>
        <v>0</v>
      </c>
      <c r="CQ209" s="497">
        <f t="shared" si="29"/>
        <v>0</v>
      </c>
      <c r="CR209" s="497">
        <f t="shared" si="30"/>
        <v>0</v>
      </c>
    </row>
    <row r="210" spans="1:96">
      <c r="A210" s="48" t="s">
        <v>625</v>
      </c>
      <c r="B210" s="446" t="s">
        <v>884</v>
      </c>
      <c r="C210" s="191">
        <v>202754</v>
      </c>
      <c r="D210" s="194">
        <v>202754</v>
      </c>
      <c r="E210" s="191">
        <v>202754</v>
      </c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4"/>
      <c r="W210" s="191"/>
      <c r="X210" s="191"/>
      <c r="Y210" s="191"/>
      <c r="Z210" s="191"/>
      <c r="AA210" s="191"/>
      <c r="AB210" s="191"/>
      <c r="AC210" s="387"/>
      <c r="AD210" s="191"/>
      <c r="AE210" s="191"/>
      <c r="AF210" s="416"/>
      <c r="AJ210" s="416" t="s">
        <v>625</v>
      </c>
      <c r="AK210" s="416" t="s">
        <v>884</v>
      </c>
      <c r="AL210" s="486">
        <v>214297</v>
      </c>
      <c r="AM210" s="486">
        <v>214297</v>
      </c>
      <c r="AN210" s="486">
        <v>214297</v>
      </c>
      <c r="AO210" s="486"/>
      <c r="AP210" s="486"/>
      <c r="AQ210" s="486"/>
      <c r="AR210" s="486"/>
      <c r="AS210" s="486"/>
      <c r="AT210" s="486"/>
      <c r="AU210" s="486"/>
      <c r="AV210" s="486"/>
      <c r="AW210" s="486"/>
      <c r="AX210" s="486"/>
      <c r="AY210" s="486"/>
      <c r="AZ210" s="486"/>
      <c r="BA210" s="486"/>
      <c r="BB210" s="486"/>
      <c r="BC210" s="486"/>
      <c r="BD210" s="486"/>
      <c r="BE210" s="486"/>
      <c r="BF210" s="486"/>
      <c r="BG210" s="486"/>
      <c r="BH210" s="486"/>
      <c r="BI210" s="486"/>
      <c r="BJ210" s="486"/>
      <c r="BK210" s="486"/>
      <c r="BL210" s="486"/>
      <c r="BM210" s="486"/>
      <c r="BN210" s="447"/>
      <c r="BP210" s="497">
        <f t="shared" si="2"/>
        <v>-11543</v>
      </c>
      <c r="BQ210" s="497">
        <f t="shared" si="3"/>
        <v>-11543</v>
      </c>
      <c r="BR210" s="497">
        <f t="shared" si="4"/>
        <v>-11543</v>
      </c>
      <c r="BS210" s="497">
        <f t="shared" si="5"/>
        <v>0</v>
      </c>
      <c r="BT210" s="497">
        <f t="shared" si="6"/>
        <v>0</v>
      </c>
      <c r="BU210" s="497">
        <f t="shared" si="7"/>
        <v>0</v>
      </c>
      <c r="BV210" s="497">
        <f t="shared" si="8"/>
        <v>0</v>
      </c>
      <c r="BW210" s="497">
        <f t="shared" si="9"/>
        <v>0</v>
      </c>
      <c r="BX210" s="497">
        <f t="shared" si="10"/>
        <v>0</v>
      </c>
      <c r="BY210" s="497">
        <f t="shared" si="11"/>
        <v>0</v>
      </c>
      <c r="BZ210" s="497">
        <f t="shared" si="12"/>
        <v>0</v>
      </c>
      <c r="CA210" s="497">
        <f t="shared" si="13"/>
        <v>0</v>
      </c>
      <c r="CB210" s="497">
        <f t="shared" si="14"/>
        <v>0</v>
      </c>
      <c r="CC210" s="497">
        <f t="shared" si="15"/>
        <v>0</v>
      </c>
      <c r="CD210" s="497">
        <f t="shared" si="16"/>
        <v>0</v>
      </c>
      <c r="CE210" s="497">
        <f t="shared" si="17"/>
        <v>0</v>
      </c>
      <c r="CF210" s="497">
        <f t="shared" si="18"/>
        <v>0</v>
      </c>
      <c r="CG210" s="497">
        <f t="shared" si="19"/>
        <v>0</v>
      </c>
      <c r="CH210" s="497">
        <f t="shared" si="20"/>
        <v>0</v>
      </c>
      <c r="CI210" s="497">
        <f t="shared" si="21"/>
        <v>0</v>
      </c>
      <c r="CJ210" s="497">
        <f t="shared" si="22"/>
        <v>0</v>
      </c>
      <c r="CK210" s="497">
        <f t="shared" si="23"/>
        <v>0</v>
      </c>
      <c r="CL210" s="497">
        <f t="shared" si="24"/>
        <v>0</v>
      </c>
      <c r="CM210" s="497">
        <f t="shared" si="25"/>
        <v>0</v>
      </c>
      <c r="CN210" s="497">
        <f t="shared" si="26"/>
        <v>0</v>
      </c>
      <c r="CO210" s="497">
        <f t="shared" si="27"/>
        <v>0</v>
      </c>
      <c r="CP210" s="497">
        <f t="shared" si="28"/>
        <v>0</v>
      </c>
      <c r="CQ210" s="497">
        <f t="shared" si="29"/>
        <v>0</v>
      </c>
      <c r="CR210" s="497">
        <f t="shared" si="30"/>
        <v>0</v>
      </c>
    </row>
    <row r="211" spans="1:96">
      <c r="A211" s="48" t="s">
        <v>626</v>
      </c>
      <c r="B211" s="446" t="s">
        <v>305</v>
      </c>
      <c r="C211" s="191">
        <v>2207993</v>
      </c>
      <c r="D211" s="194">
        <v>0</v>
      </c>
      <c r="E211" s="191"/>
      <c r="F211" s="191"/>
      <c r="G211" s="191"/>
      <c r="H211" s="191"/>
      <c r="I211" s="191"/>
      <c r="J211" s="191"/>
      <c r="K211" s="191"/>
      <c r="L211" s="191"/>
      <c r="M211" s="191">
        <v>1632</v>
      </c>
      <c r="N211" s="191">
        <v>2207993</v>
      </c>
      <c r="O211" s="191"/>
      <c r="P211" s="191"/>
      <c r="Q211" s="191"/>
      <c r="R211" s="191"/>
      <c r="S211" s="191"/>
      <c r="T211" s="191"/>
      <c r="U211" s="191"/>
      <c r="V211" s="194"/>
      <c r="W211" s="191"/>
      <c r="X211" s="191"/>
      <c r="Y211" s="191"/>
      <c r="Z211" s="191"/>
      <c r="AA211" s="191"/>
      <c r="AB211" s="191"/>
      <c r="AC211" s="387"/>
      <c r="AD211" s="191"/>
      <c r="AE211" s="191"/>
      <c r="AF211" s="416"/>
      <c r="AJ211" s="416" t="s">
        <v>626</v>
      </c>
      <c r="AK211" s="416" t="s">
        <v>305</v>
      </c>
      <c r="AL211" s="486">
        <v>1594050</v>
      </c>
      <c r="AM211" s="486"/>
      <c r="AN211" s="486"/>
      <c r="AO211" s="486"/>
      <c r="AP211" s="486"/>
      <c r="AQ211" s="486"/>
      <c r="AR211" s="486"/>
      <c r="AS211" s="486"/>
      <c r="AT211" s="486"/>
      <c r="AU211" s="486"/>
      <c r="AV211" s="486">
        <v>1632</v>
      </c>
      <c r="AW211" s="486">
        <v>1594050</v>
      </c>
      <c r="AX211" s="486"/>
      <c r="AY211" s="486"/>
      <c r="AZ211" s="486"/>
      <c r="BA211" s="486"/>
      <c r="BB211" s="486"/>
      <c r="BC211" s="486"/>
      <c r="BD211" s="486"/>
      <c r="BE211" s="486"/>
      <c r="BF211" s="486"/>
      <c r="BG211" s="486"/>
      <c r="BH211" s="486"/>
      <c r="BI211" s="486"/>
      <c r="BJ211" s="486"/>
      <c r="BK211" s="486"/>
      <c r="BL211" s="486"/>
      <c r="BM211" s="486"/>
      <c r="BN211" s="447"/>
      <c r="BP211" s="497">
        <f t="shared" si="2"/>
        <v>613943</v>
      </c>
      <c r="BQ211" s="497">
        <f t="shared" si="3"/>
        <v>0</v>
      </c>
      <c r="BR211" s="497">
        <f t="shared" si="4"/>
        <v>0</v>
      </c>
      <c r="BS211" s="497">
        <f t="shared" si="5"/>
        <v>0</v>
      </c>
      <c r="BT211" s="497">
        <f t="shared" si="6"/>
        <v>0</v>
      </c>
      <c r="BU211" s="497">
        <f t="shared" si="7"/>
        <v>0</v>
      </c>
      <c r="BV211" s="497">
        <f t="shared" si="8"/>
        <v>0</v>
      </c>
      <c r="BW211" s="497">
        <f t="shared" si="9"/>
        <v>0</v>
      </c>
      <c r="BX211" s="497">
        <f t="shared" si="10"/>
        <v>0</v>
      </c>
      <c r="BY211" s="497">
        <f t="shared" si="11"/>
        <v>0</v>
      </c>
      <c r="BZ211" s="497">
        <f t="shared" si="12"/>
        <v>0</v>
      </c>
      <c r="CA211" s="497">
        <f t="shared" si="13"/>
        <v>613943</v>
      </c>
      <c r="CB211" s="497">
        <f t="shared" si="14"/>
        <v>0</v>
      </c>
      <c r="CC211" s="497">
        <f t="shared" si="15"/>
        <v>0</v>
      </c>
      <c r="CD211" s="497">
        <f t="shared" si="16"/>
        <v>0</v>
      </c>
      <c r="CE211" s="497">
        <f t="shared" si="17"/>
        <v>0</v>
      </c>
      <c r="CF211" s="497">
        <f t="shared" si="18"/>
        <v>0</v>
      </c>
      <c r="CG211" s="497">
        <f t="shared" si="19"/>
        <v>0</v>
      </c>
      <c r="CH211" s="497">
        <f t="shared" si="20"/>
        <v>0</v>
      </c>
      <c r="CI211" s="497">
        <f t="shared" si="21"/>
        <v>0</v>
      </c>
      <c r="CJ211" s="497">
        <f t="shared" si="22"/>
        <v>0</v>
      </c>
      <c r="CK211" s="497">
        <f t="shared" si="23"/>
        <v>0</v>
      </c>
      <c r="CL211" s="497">
        <f t="shared" si="24"/>
        <v>0</v>
      </c>
      <c r="CM211" s="497">
        <f t="shared" si="25"/>
        <v>0</v>
      </c>
      <c r="CN211" s="497">
        <f t="shared" si="26"/>
        <v>0</v>
      </c>
      <c r="CO211" s="497">
        <f t="shared" si="27"/>
        <v>0</v>
      </c>
      <c r="CP211" s="497">
        <f t="shared" si="28"/>
        <v>0</v>
      </c>
      <c r="CQ211" s="497">
        <f t="shared" si="29"/>
        <v>0</v>
      </c>
      <c r="CR211" s="497">
        <f t="shared" si="30"/>
        <v>0</v>
      </c>
    </row>
    <row r="212" spans="1:96">
      <c r="A212" s="48" t="s">
        <v>627</v>
      </c>
      <c r="B212" s="446" t="s">
        <v>1021</v>
      </c>
      <c r="C212" s="191">
        <v>3918816</v>
      </c>
      <c r="D212" s="194">
        <v>0</v>
      </c>
      <c r="E212" s="191"/>
      <c r="F212" s="191"/>
      <c r="G212" s="191"/>
      <c r="H212" s="191"/>
      <c r="I212" s="191"/>
      <c r="J212" s="191"/>
      <c r="K212" s="191"/>
      <c r="L212" s="191"/>
      <c r="M212" s="191">
        <v>3614</v>
      </c>
      <c r="N212" s="191">
        <v>3918816</v>
      </c>
      <c r="O212" s="191"/>
      <c r="P212" s="191"/>
      <c r="Q212" s="191"/>
      <c r="R212" s="191"/>
      <c r="S212" s="191"/>
      <c r="T212" s="191"/>
      <c r="U212" s="191"/>
      <c r="V212" s="194"/>
      <c r="W212" s="191"/>
      <c r="X212" s="191"/>
      <c r="Y212" s="191"/>
      <c r="Z212" s="191"/>
      <c r="AA212" s="191"/>
      <c r="AB212" s="191"/>
      <c r="AC212" s="387"/>
      <c r="AD212" s="191"/>
      <c r="AE212" s="191"/>
      <c r="AF212" s="416"/>
      <c r="BN212" s="447"/>
      <c r="BP212" s="497">
        <f t="shared" si="2"/>
        <v>3918816</v>
      </c>
      <c r="BQ212" s="497">
        <f t="shared" si="3"/>
        <v>0</v>
      </c>
      <c r="BR212" s="497">
        <f t="shared" si="4"/>
        <v>0</v>
      </c>
      <c r="BS212" s="497">
        <f t="shared" si="5"/>
        <v>0</v>
      </c>
      <c r="BT212" s="497">
        <f t="shared" si="6"/>
        <v>0</v>
      </c>
      <c r="BU212" s="497">
        <f t="shared" si="7"/>
        <v>0</v>
      </c>
      <c r="BV212" s="497">
        <f t="shared" si="8"/>
        <v>0</v>
      </c>
      <c r="BW212" s="497">
        <f t="shared" si="9"/>
        <v>0</v>
      </c>
      <c r="BX212" s="497">
        <f t="shared" si="10"/>
        <v>0</v>
      </c>
      <c r="BY212" s="497">
        <f t="shared" si="11"/>
        <v>0</v>
      </c>
      <c r="BZ212" s="497">
        <f t="shared" si="12"/>
        <v>3614</v>
      </c>
      <c r="CA212" s="497">
        <f t="shared" si="13"/>
        <v>3918816</v>
      </c>
      <c r="CB212" s="497">
        <f t="shared" si="14"/>
        <v>0</v>
      </c>
      <c r="CC212" s="497">
        <f t="shared" si="15"/>
        <v>0</v>
      </c>
      <c r="CD212" s="497">
        <f t="shared" si="16"/>
        <v>0</v>
      </c>
      <c r="CE212" s="497">
        <f t="shared" si="17"/>
        <v>0</v>
      </c>
      <c r="CF212" s="497">
        <f t="shared" si="18"/>
        <v>0</v>
      </c>
      <c r="CG212" s="497">
        <f t="shared" si="19"/>
        <v>0</v>
      </c>
      <c r="CH212" s="497">
        <f t="shared" si="20"/>
        <v>0</v>
      </c>
      <c r="CI212" s="497">
        <f t="shared" si="21"/>
        <v>0</v>
      </c>
      <c r="CJ212" s="497">
        <f t="shared" si="22"/>
        <v>0</v>
      </c>
      <c r="CK212" s="497">
        <f t="shared" si="23"/>
        <v>0</v>
      </c>
      <c r="CL212" s="497">
        <f t="shared" si="24"/>
        <v>0</v>
      </c>
      <c r="CM212" s="497">
        <f t="shared" si="25"/>
        <v>0</v>
      </c>
      <c r="CN212" s="497">
        <f t="shared" si="26"/>
        <v>0</v>
      </c>
      <c r="CO212" s="497">
        <f t="shared" si="27"/>
        <v>0</v>
      </c>
      <c r="CP212" s="497">
        <f t="shared" si="28"/>
        <v>0</v>
      </c>
      <c r="CQ212" s="497">
        <f t="shared" si="29"/>
        <v>0</v>
      </c>
      <c r="CR212" s="497">
        <f t="shared" si="30"/>
        <v>0</v>
      </c>
    </row>
    <row r="213" spans="1:96">
      <c r="A213" s="48" t="s">
        <v>628</v>
      </c>
      <c r="B213" s="446" t="s">
        <v>480</v>
      </c>
      <c r="C213" s="191">
        <v>2368155</v>
      </c>
      <c r="D213" s="194">
        <v>2368155</v>
      </c>
      <c r="E213" s="191">
        <v>2368155</v>
      </c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4"/>
      <c r="W213" s="191"/>
      <c r="X213" s="191"/>
      <c r="Y213" s="191"/>
      <c r="Z213" s="191"/>
      <c r="AA213" s="191"/>
      <c r="AB213" s="191"/>
      <c r="AC213" s="387"/>
      <c r="AD213" s="191"/>
      <c r="AE213" s="191"/>
      <c r="AF213" s="416"/>
      <c r="AJ213" s="416" t="s">
        <v>627</v>
      </c>
      <c r="AK213" s="416" t="s">
        <v>480</v>
      </c>
      <c r="AL213" s="486">
        <v>2350601</v>
      </c>
      <c r="AM213" s="486">
        <v>2350601</v>
      </c>
      <c r="AN213" s="486">
        <v>2350601</v>
      </c>
      <c r="AO213" s="486"/>
      <c r="AP213" s="486"/>
      <c r="AQ213" s="486"/>
      <c r="AR213" s="486"/>
      <c r="AS213" s="486"/>
      <c r="AT213" s="486"/>
      <c r="AU213" s="486"/>
      <c r="AV213" s="486"/>
      <c r="AW213" s="486"/>
      <c r="AX213" s="486"/>
      <c r="AY213" s="486"/>
      <c r="AZ213" s="486"/>
      <c r="BA213" s="486"/>
      <c r="BB213" s="486"/>
      <c r="BC213" s="486"/>
      <c r="BD213" s="486"/>
      <c r="BE213" s="486"/>
      <c r="BF213" s="486"/>
      <c r="BG213" s="486"/>
      <c r="BH213" s="486"/>
      <c r="BI213" s="486"/>
      <c r="BJ213" s="486"/>
      <c r="BK213" s="486"/>
      <c r="BL213" s="486"/>
      <c r="BM213" s="486"/>
      <c r="BN213" s="447"/>
      <c r="BP213" s="497">
        <f t="shared" si="2"/>
        <v>17554</v>
      </c>
      <c r="BQ213" s="497">
        <f t="shared" si="3"/>
        <v>17554</v>
      </c>
      <c r="BR213" s="497">
        <f t="shared" si="4"/>
        <v>17554</v>
      </c>
      <c r="BS213" s="497">
        <f t="shared" si="5"/>
        <v>0</v>
      </c>
      <c r="BT213" s="497">
        <f t="shared" si="6"/>
        <v>0</v>
      </c>
      <c r="BU213" s="497">
        <f t="shared" si="7"/>
        <v>0</v>
      </c>
      <c r="BV213" s="497">
        <f t="shared" si="8"/>
        <v>0</v>
      </c>
      <c r="BW213" s="497">
        <f t="shared" si="9"/>
        <v>0</v>
      </c>
      <c r="BX213" s="497">
        <f t="shared" si="10"/>
        <v>0</v>
      </c>
      <c r="BY213" s="497">
        <f t="shared" si="11"/>
        <v>0</v>
      </c>
      <c r="BZ213" s="497">
        <f t="shared" si="12"/>
        <v>0</v>
      </c>
      <c r="CA213" s="497">
        <f t="shared" si="13"/>
        <v>0</v>
      </c>
      <c r="CB213" s="497">
        <f t="shared" si="14"/>
        <v>0</v>
      </c>
      <c r="CC213" s="497">
        <f t="shared" si="15"/>
        <v>0</v>
      </c>
      <c r="CD213" s="497">
        <f t="shared" si="16"/>
        <v>0</v>
      </c>
      <c r="CE213" s="497">
        <f t="shared" si="17"/>
        <v>0</v>
      </c>
      <c r="CF213" s="497">
        <f t="shared" si="18"/>
        <v>0</v>
      </c>
      <c r="CG213" s="497">
        <f t="shared" si="19"/>
        <v>0</v>
      </c>
      <c r="CH213" s="497">
        <f t="shared" si="20"/>
        <v>0</v>
      </c>
      <c r="CI213" s="497">
        <f t="shared" si="21"/>
        <v>0</v>
      </c>
      <c r="CJ213" s="497">
        <f t="shared" si="22"/>
        <v>0</v>
      </c>
      <c r="CK213" s="497">
        <f t="shared" si="23"/>
        <v>0</v>
      </c>
      <c r="CL213" s="497">
        <f t="shared" si="24"/>
        <v>0</v>
      </c>
      <c r="CM213" s="497">
        <f t="shared" si="25"/>
        <v>0</v>
      </c>
      <c r="CN213" s="497">
        <f t="shared" si="26"/>
        <v>0</v>
      </c>
      <c r="CO213" s="497">
        <f t="shared" si="27"/>
        <v>0</v>
      </c>
      <c r="CP213" s="497">
        <f t="shared" si="28"/>
        <v>0</v>
      </c>
      <c r="CQ213" s="497">
        <f t="shared" si="29"/>
        <v>0</v>
      </c>
      <c r="CR213" s="497">
        <f t="shared" si="30"/>
        <v>0</v>
      </c>
    </row>
    <row r="214" spans="1:96">
      <c r="A214" s="48" t="s">
        <v>629</v>
      </c>
      <c r="B214" s="446" t="s">
        <v>481</v>
      </c>
      <c r="C214" s="191">
        <v>668321</v>
      </c>
      <c r="D214" s="194">
        <v>668321</v>
      </c>
      <c r="E214" s="191">
        <v>668321</v>
      </c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4"/>
      <c r="W214" s="191"/>
      <c r="X214" s="191"/>
      <c r="Y214" s="191"/>
      <c r="Z214" s="191"/>
      <c r="AA214" s="191"/>
      <c r="AB214" s="191"/>
      <c r="AC214" s="387"/>
      <c r="AD214" s="191"/>
      <c r="AE214" s="191"/>
      <c r="AF214" s="416"/>
      <c r="AJ214" s="416" t="s">
        <v>628</v>
      </c>
      <c r="AK214" s="416" t="s">
        <v>481</v>
      </c>
      <c r="AL214" s="486">
        <v>496265</v>
      </c>
      <c r="AM214" s="486">
        <v>496265</v>
      </c>
      <c r="AN214" s="486">
        <v>496265</v>
      </c>
      <c r="AO214" s="486"/>
      <c r="AP214" s="486"/>
      <c r="AQ214" s="486"/>
      <c r="AR214" s="486"/>
      <c r="AS214" s="486"/>
      <c r="AT214" s="486"/>
      <c r="AU214" s="486"/>
      <c r="AV214" s="486"/>
      <c r="AW214" s="486"/>
      <c r="AX214" s="486"/>
      <c r="AY214" s="486"/>
      <c r="AZ214" s="486"/>
      <c r="BA214" s="486"/>
      <c r="BB214" s="486"/>
      <c r="BC214" s="486"/>
      <c r="BD214" s="486"/>
      <c r="BE214" s="486"/>
      <c r="BF214" s="486"/>
      <c r="BG214" s="486"/>
      <c r="BH214" s="486"/>
      <c r="BI214" s="486"/>
      <c r="BJ214" s="486"/>
      <c r="BK214" s="486"/>
      <c r="BL214" s="486"/>
      <c r="BM214" s="486"/>
      <c r="BN214" s="447"/>
      <c r="BP214" s="497">
        <f t="shared" si="2"/>
        <v>172056</v>
      </c>
      <c r="BQ214" s="497">
        <f t="shared" si="3"/>
        <v>172056</v>
      </c>
      <c r="BR214" s="497">
        <f t="shared" si="4"/>
        <v>172056</v>
      </c>
      <c r="BS214" s="497">
        <f t="shared" si="5"/>
        <v>0</v>
      </c>
      <c r="BT214" s="497">
        <f t="shared" si="6"/>
        <v>0</v>
      </c>
      <c r="BU214" s="497">
        <f t="shared" si="7"/>
        <v>0</v>
      </c>
      <c r="BV214" s="497">
        <f t="shared" si="8"/>
        <v>0</v>
      </c>
      <c r="BW214" s="497">
        <f t="shared" si="9"/>
        <v>0</v>
      </c>
      <c r="BX214" s="497">
        <f t="shared" si="10"/>
        <v>0</v>
      </c>
      <c r="BY214" s="497">
        <f t="shared" si="11"/>
        <v>0</v>
      </c>
      <c r="BZ214" s="497">
        <f t="shared" si="12"/>
        <v>0</v>
      </c>
      <c r="CA214" s="497">
        <f t="shared" si="13"/>
        <v>0</v>
      </c>
      <c r="CB214" s="497">
        <f t="shared" si="14"/>
        <v>0</v>
      </c>
      <c r="CC214" s="497">
        <f t="shared" si="15"/>
        <v>0</v>
      </c>
      <c r="CD214" s="497">
        <f t="shared" si="16"/>
        <v>0</v>
      </c>
      <c r="CE214" s="497">
        <f t="shared" si="17"/>
        <v>0</v>
      </c>
      <c r="CF214" s="497">
        <f t="shared" si="18"/>
        <v>0</v>
      </c>
      <c r="CG214" s="497">
        <f t="shared" si="19"/>
        <v>0</v>
      </c>
      <c r="CH214" s="497">
        <f t="shared" si="20"/>
        <v>0</v>
      </c>
      <c r="CI214" s="497">
        <f t="shared" si="21"/>
        <v>0</v>
      </c>
      <c r="CJ214" s="497">
        <f t="shared" si="22"/>
        <v>0</v>
      </c>
      <c r="CK214" s="497">
        <f t="shared" si="23"/>
        <v>0</v>
      </c>
      <c r="CL214" s="497">
        <f t="shared" si="24"/>
        <v>0</v>
      </c>
      <c r="CM214" s="497">
        <f t="shared" si="25"/>
        <v>0</v>
      </c>
      <c r="CN214" s="497">
        <f t="shared" si="26"/>
        <v>0</v>
      </c>
      <c r="CO214" s="497">
        <f t="shared" si="27"/>
        <v>0</v>
      </c>
      <c r="CP214" s="497">
        <f t="shared" si="28"/>
        <v>0</v>
      </c>
      <c r="CQ214" s="497">
        <f t="shared" si="29"/>
        <v>0</v>
      </c>
      <c r="CR214" s="497">
        <f t="shared" si="30"/>
        <v>0</v>
      </c>
    </row>
    <row r="215" spans="1:96">
      <c r="A215" s="48" t="s">
        <v>630</v>
      </c>
      <c r="B215" s="446" t="s">
        <v>482</v>
      </c>
      <c r="C215" s="191">
        <v>2160000</v>
      </c>
      <c r="D215" s="194">
        <v>2160000</v>
      </c>
      <c r="E215" s="191"/>
      <c r="F215" s="191"/>
      <c r="G215" s="191"/>
      <c r="H215" s="191">
        <v>2160000</v>
      </c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4"/>
      <c r="W215" s="191"/>
      <c r="X215" s="191"/>
      <c r="Y215" s="191"/>
      <c r="Z215" s="191"/>
      <c r="AA215" s="191"/>
      <c r="AB215" s="191"/>
      <c r="AC215" s="387"/>
      <c r="AD215" s="191"/>
      <c r="AE215" s="191"/>
      <c r="AF215" s="416"/>
      <c r="AJ215" s="416" t="s">
        <v>629</v>
      </c>
      <c r="AK215" s="416" t="s">
        <v>482</v>
      </c>
      <c r="AL215" s="486">
        <v>2160000</v>
      </c>
      <c r="AM215" s="486">
        <v>2160000</v>
      </c>
      <c r="AN215" s="486"/>
      <c r="AO215" s="486"/>
      <c r="AP215" s="486"/>
      <c r="AQ215" s="486">
        <v>2160000</v>
      </c>
      <c r="AR215" s="486"/>
      <c r="AS215" s="486"/>
      <c r="AT215" s="486"/>
      <c r="AU215" s="486"/>
      <c r="AV215" s="486"/>
      <c r="AW215" s="486"/>
      <c r="AX215" s="486"/>
      <c r="AY215" s="486"/>
      <c r="AZ215" s="486"/>
      <c r="BA215" s="486"/>
      <c r="BB215" s="486"/>
      <c r="BC215" s="486"/>
      <c r="BD215" s="486"/>
      <c r="BE215" s="486"/>
      <c r="BF215" s="486"/>
      <c r="BG215" s="486"/>
      <c r="BH215" s="486"/>
      <c r="BI215" s="486"/>
      <c r="BJ215" s="486"/>
      <c r="BK215" s="486"/>
      <c r="BL215" s="486"/>
      <c r="BM215" s="486"/>
      <c r="BN215" s="447"/>
      <c r="BP215" s="497">
        <f t="shared" si="2"/>
        <v>0</v>
      </c>
      <c r="BQ215" s="497">
        <f t="shared" si="3"/>
        <v>0</v>
      </c>
      <c r="BR215" s="497">
        <f t="shared" si="4"/>
        <v>0</v>
      </c>
      <c r="BS215" s="497">
        <f t="shared" si="5"/>
        <v>0</v>
      </c>
      <c r="BT215" s="497">
        <f t="shared" si="6"/>
        <v>0</v>
      </c>
      <c r="BU215" s="497">
        <f t="shared" si="7"/>
        <v>0</v>
      </c>
      <c r="BV215" s="497">
        <f t="shared" si="8"/>
        <v>0</v>
      </c>
      <c r="BW215" s="497">
        <f t="shared" si="9"/>
        <v>0</v>
      </c>
      <c r="BX215" s="497">
        <f t="shared" si="10"/>
        <v>0</v>
      </c>
      <c r="BY215" s="497">
        <f t="shared" si="11"/>
        <v>0</v>
      </c>
      <c r="BZ215" s="497">
        <f t="shared" si="12"/>
        <v>0</v>
      </c>
      <c r="CA215" s="497">
        <f t="shared" si="13"/>
        <v>0</v>
      </c>
      <c r="CB215" s="497">
        <f t="shared" si="14"/>
        <v>0</v>
      </c>
      <c r="CC215" s="497">
        <f t="shared" si="15"/>
        <v>0</v>
      </c>
      <c r="CD215" s="497">
        <f t="shared" si="16"/>
        <v>0</v>
      </c>
      <c r="CE215" s="497">
        <f t="shared" si="17"/>
        <v>0</v>
      </c>
      <c r="CF215" s="497">
        <f t="shared" si="18"/>
        <v>0</v>
      </c>
      <c r="CG215" s="497">
        <f t="shared" si="19"/>
        <v>0</v>
      </c>
      <c r="CH215" s="497">
        <f t="shared" si="20"/>
        <v>0</v>
      </c>
      <c r="CI215" s="497">
        <f t="shared" si="21"/>
        <v>0</v>
      </c>
      <c r="CJ215" s="497">
        <f t="shared" si="22"/>
        <v>0</v>
      </c>
      <c r="CK215" s="497">
        <f t="shared" si="23"/>
        <v>0</v>
      </c>
      <c r="CL215" s="497">
        <f t="shared" si="24"/>
        <v>0</v>
      </c>
      <c r="CM215" s="497">
        <f t="shared" si="25"/>
        <v>0</v>
      </c>
      <c r="CN215" s="497">
        <f t="shared" si="26"/>
        <v>0</v>
      </c>
      <c r="CO215" s="497">
        <f t="shared" si="27"/>
        <v>0</v>
      </c>
      <c r="CP215" s="497">
        <f t="shared" si="28"/>
        <v>0</v>
      </c>
      <c r="CQ215" s="497">
        <f t="shared" si="29"/>
        <v>0</v>
      </c>
      <c r="CR215" s="497">
        <f t="shared" si="30"/>
        <v>0</v>
      </c>
    </row>
    <row r="216" spans="1:96">
      <c r="A216" s="48" t="s">
        <v>631</v>
      </c>
      <c r="B216" s="446" t="s">
        <v>483</v>
      </c>
      <c r="C216" s="191">
        <v>2000000</v>
      </c>
      <c r="D216" s="194">
        <v>2000000</v>
      </c>
      <c r="E216" s="191"/>
      <c r="F216" s="191">
        <v>1000000</v>
      </c>
      <c r="G216" s="191">
        <v>1000000</v>
      </c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4"/>
      <c r="W216" s="191"/>
      <c r="X216" s="191"/>
      <c r="Y216" s="191"/>
      <c r="Z216" s="191"/>
      <c r="AA216" s="191"/>
      <c r="AB216" s="191"/>
      <c r="AC216" s="387"/>
      <c r="AD216" s="191"/>
      <c r="AE216" s="191"/>
      <c r="AF216" s="416"/>
      <c r="AJ216" s="416" t="s">
        <v>630</v>
      </c>
      <c r="AK216" s="416" t="s">
        <v>483</v>
      </c>
      <c r="AL216" s="486">
        <v>2000000</v>
      </c>
      <c r="AM216" s="486">
        <v>2000000</v>
      </c>
      <c r="AN216" s="486"/>
      <c r="AO216" s="486">
        <v>1000000</v>
      </c>
      <c r="AP216" s="486">
        <v>1000000</v>
      </c>
      <c r="AQ216" s="486"/>
      <c r="AR216" s="486"/>
      <c r="AS216" s="486"/>
      <c r="AT216" s="486"/>
      <c r="AU216" s="486"/>
      <c r="AV216" s="486"/>
      <c r="AW216" s="486"/>
      <c r="AX216" s="486"/>
      <c r="AY216" s="486"/>
      <c r="AZ216" s="486"/>
      <c r="BA216" s="486"/>
      <c r="BB216" s="486"/>
      <c r="BC216" s="486"/>
      <c r="BD216" s="486"/>
      <c r="BE216" s="486"/>
      <c r="BF216" s="486"/>
      <c r="BG216" s="486"/>
      <c r="BH216" s="486"/>
      <c r="BI216" s="486"/>
      <c r="BJ216" s="486"/>
      <c r="BK216" s="486"/>
      <c r="BL216" s="486"/>
      <c r="BM216" s="486"/>
      <c r="BN216" s="447"/>
      <c r="BP216" s="497">
        <f t="shared" si="2"/>
        <v>0</v>
      </c>
      <c r="BQ216" s="497">
        <f t="shared" si="3"/>
        <v>0</v>
      </c>
      <c r="BR216" s="497">
        <f t="shared" si="4"/>
        <v>0</v>
      </c>
      <c r="BS216" s="497">
        <f t="shared" si="5"/>
        <v>0</v>
      </c>
      <c r="BT216" s="497">
        <f t="shared" si="6"/>
        <v>0</v>
      </c>
      <c r="BU216" s="497">
        <f t="shared" si="7"/>
        <v>0</v>
      </c>
      <c r="BV216" s="497">
        <f t="shared" si="8"/>
        <v>0</v>
      </c>
      <c r="BW216" s="497">
        <f t="shared" si="9"/>
        <v>0</v>
      </c>
      <c r="BX216" s="497">
        <f t="shared" si="10"/>
        <v>0</v>
      </c>
      <c r="BY216" s="497">
        <f t="shared" si="11"/>
        <v>0</v>
      </c>
      <c r="BZ216" s="497">
        <f t="shared" si="12"/>
        <v>0</v>
      </c>
      <c r="CA216" s="497">
        <f t="shared" si="13"/>
        <v>0</v>
      </c>
      <c r="CB216" s="497">
        <f t="shared" si="14"/>
        <v>0</v>
      </c>
      <c r="CC216" s="497">
        <f t="shared" si="15"/>
        <v>0</v>
      </c>
      <c r="CD216" s="497">
        <f t="shared" si="16"/>
        <v>0</v>
      </c>
      <c r="CE216" s="497">
        <f t="shared" si="17"/>
        <v>0</v>
      </c>
      <c r="CF216" s="497">
        <f t="shared" si="18"/>
        <v>0</v>
      </c>
      <c r="CG216" s="497">
        <f t="shared" si="19"/>
        <v>0</v>
      </c>
      <c r="CH216" s="497">
        <f t="shared" si="20"/>
        <v>0</v>
      </c>
      <c r="CI216" s="497">
        <f t="shared" si="21"/>
        <v>0</v>
      </c>
      <c r="CJ216" s="497">
        <f t="shared" si="22"/>
        <v>0</v>
      </c>
      <c r="CK216" s="497">
        <f t="shared" si="23"/>
        <v>0</v>
      </c>
      <c r="CL216" s="497">
        <f t="shared" si="24"/>
        <v>0</v>
      </c>
      <c r="CM216" s="497">
        <f t="shared" si="25"/>
        <v>0</v>
      </c>
      <c r="CN216" s="497">
        <f t="shared" si="26"/>
        <v>0</v>
      </c>
      <c r="CO216" s="497">
        <f t="shared" si="27"/>
        <v>0</v>
      </c>
      <c r="CP216" s="497">
        <f t="shared" si="28"/>
        <v>0</v>
      </c>
      <c r="CQ216" s="497">
        <f t="shared" si="29"/>
        <v>0</v>
      </c>
      <c r="CR216" s="497">
        <f t="shared" si="30"/>
        <v>0</v>
      </c>
    </row>
    <row r="217" spans="1:96">
      <c r="A217" s="48" t="s">
        <v>632</v>
      </c>
      <c r="B217" s="446" t="s">
        <v>484</v>
      </c>
      <c r="C217" s="191">
        <v>541706</v>
      </c>
      <c r="D217" s="194"/>
      <c r="E217" s="191"/>
      <c r="F217" s="191"/>
      <c r="G217" s="191"/>
      <c r="H217" s="191"/>
      <c r="I217" s="191"/>
      <c r="J217" s="191"/>
      <c r="K217" s="191"/>
      <c r="L217" s="191"/>
      <c r="M217" s="191">
        <v>540</v>
      </c>
      <c r="N217" s="191">
        <v>541706</v>
      </c>
      <c r="O217" s="191"/>
      <c r="P217" s="191"/>
      <c r="Q217" s="191"/>
      <c r="R217" s="191"/>
      <c r="S217" s="191"/>
      <c r="T217" s="191"/>
      <c r="U217" s="191"/>
      <c r="V217" s="194"/>
      <c r="W217" s="191"/>
      <c r="X217" s="191"/>
      <c r="Y217" s="191"/>
      <c r="Z217" s="191"/>
      <c r="AA217" s="191"/>
      <c r="AB217" s="191"/>
      <c r="AC217" s="387"/>
      <c r="AD217" s="191"/>
      <c r="AE217" s="191"/>
      <c r="AF217" s="416"/>
      <c r="AJ217" s="416" t="s">
        <v>631</v>
      </c>
      <c r="AK217" s="416" t="s">
        <v>484</v>
      </c>
      <c r="AL217" s="486">
        <v>543255</v>
      </c>
      <c r="AM217" s="486"/>
      <c r="AN217" s="486"/>
      <c r="AO217" s="486"/>
      <c r="AP217" s="486"/>
      <c r="AQ217" s="486"/>
      <c r="AR217" s="486"/>
      <c r="AS217" s="486"/>
      <c r="AT217" s="486"/>
      <c r="AU217" s="486"/>
      <c r="AV217" s="486">
        <v>540</v>
      </c>
      <c r="AW217" s="486">
        <v>543255</v>
      </c>
      <c r="AX217" s="486"/>
      <c r="AY217" s="486"/>
      <c r="AZ217" s="486"/>
      <c r="BA217" s="486"/>
      <c r="BB217" s="486"/>
      <c r="BC217" s="486"/>
      <c r="BD217" s="486"/>
      <c r="BE217" s="486"/>
      <c r="BF217" s="486"/>
      <c r="BG217" s="486"/>
      <c r="BH217" s="486"/>
      <c r="BI217" s="486"/>
      <c r="BJ217" s="486"/>
      <c r="BK217" s="486"/>
      <c r="BL217" s="486"/>
      <c r="BM217" s="486"/>
      <c r="BN217" s="447"/>
      <c r="BP217" s="497">
        <f t="shared" si="2"/>
        <v>-1549</v>
      </c>
      <c r="BQ217" s="497">
        <f t="shared" si="3"/>
        <v>0</v>
      </c>
      <c r="BR217" s="497">
        <f t="shared" si="4"/>
        <v>0</v>
      </c>
      <c r="BS217" s="497">
        <f t="shared" si="5"/>
        <v>0</v>
      </c>
      <c r="BT217" s="497">
        <f t="shared" si="6"/>
        <v>0</v>
      </c>
      <c r="BU217" s="497">
        <f t="shared" si="7"/>
        <v>0</v>
      </c>
      <c r="BV217" s="497">
        <f t="shared" si="8"/>
        <v>0</v>
      </c>
      <c r="BW217" s="497">
        <f t="shared" si="9"/>
        <v>0</v>
      </c>
      <c r="BX217" s="497">
        <f t="shared" si="10"/>
        <v>0</v>
      </c>
      <c r="BY217" s="497">
        <f t="shared" si="11"/>
        <v>0</v>
      </c>
      <c r="BZ217" s="497">
        <f t="shared" si="12"/>
        <v>0</v>
      </c>
      <c r="CA217" s="497">
        <f t="shared" si="13"/>
        <v>-1549</v>
      </c>
      <c r="CB217" s="497">
        <f t="shared" si="14"/>
        <v>0</v>
      </c>
      <c r="CC217" s="497">
        <f t="shared" si="15"/>
        <v>0</v>
      </c>
      <c r="CD217" s="497">
        <f t="shared" si="16"/>
        <v>0</v>
      </c>
      <c r="CE217" s="497">
        <f t="shared" si="17"/>
        <v>0</v>
      </c>
      <c r="CF217" s="497">
        <f t="shared" si="18"/>
        <v>0</v>
      </c>
      <c r="CG217" s="497">
        <f t="shared" si="19"/>
        <v>0</v>
      </c>
      <c r="CH217" s="497">
        <f t="shared" si="20"/>
        <v>0</v>
      </c>
      <c r="CI217" s="497">
        <f t="shared" si="21"/>
        <v>0</v>
      </c>
      <c r="CJ217" s="497">
        <f t="shared" si="22"/>
        <v>0</v>
      </c>
      <c r="CK217" s="497">
        <f t="shared" si="23"/>
        <v>0</v>
      </c>
      <c r="CL217" s="497">
        <f t="shared" si="24"/>
        <v>0</v>
      </c>
      <c r="CM217" s="497">
        <f t="shared" si="25"/>
        <v>0</v>
      </c>
      <c r="CN217" s="497">
        <f t="shared" si="26"/>
        <v>0</v>
      </c>
      <c r="CO217" s="497">
        <f t="shared" si="27"/>
        <v>0</v>
      </c>
      <c r="CP217" s="497">
        <f t="shared" si="28"/>
        <v>0</v>
      </c>
      <c r="CQ217" s="497">
        <f t="shared" si="29"/>
        <v>0</v>
      </c>
      <c r="CR217" s="497">
        <f t="shared" si="30"/>
        <v>0</v>
      </c>
    </row>
    <row r="218" spans="1:96">
      <c r="A218" s="48" t="s">
        <v>633</v>
      </c>
      <c r="B218" s="446" t="s">
        <v>306</v>
      </c>
      <c r="C218" s="191">
        <v>1650408</v>
      </c>
      <c r="D218" s="194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>
        <v>446</v>
      </c>
      <c r="R218" s="191">
        <v>1650408</v>
      </c>
      <c r="S218" s="191"/>
      <c r="T218" s="191"/>
      <c r="U218" s="191"/>
      <c r="V218" s="194"/>
      <c r="W218" s="191"/>
      <c r="X218" s="191"/>
      <c r="Y218" s="191"/>
      <c r="Z218" s="191"/>
      <c r="AA218" s="191"/>
      <c r="AB218" s="191"/>
      <c r="AC218" s="387"/>
      <c r="AD218" s="191"/>
      <c r="AE218" s="191"/>
      <c r="AF218" s="416"/>
      <c r="AJ218" s="416" t="s">
        <v>632</v>
      </c>
      <c r="AK218" s="416" t="s">
        <v>306</v>
      </c>
      <c r="AL218" s="486">
        <v>1508363</v>
      </c>
      <c r="AM218" s="486"/>
      <c r="AN218" s="486"/>
      <c r="AO218" s="486"/>
      <c r="AP218" s="486"/>
      <c r="AQ218" s="486"/>
      <c r="AR218" s="486"/>
      <c r="AS218" s="486"/>
      <c r="AT218" s="486"/>
      <c r="AU218" s="486"/>
      <c r="AV218" s="486"/>
      <c r="AW218" s="486"/>
      <c r="AX218" s="486"/>
      <c r="AY218" s="486"/>
      <c r="AZ218" s="486">
        <v>446</v>
      </c>
      <c r="BA218" s="486">
        <v>1508363</v>
      </c>
      <c r="BB218" s="486"/>
      <c r="BC218" s="486"/>
      <c r="BD218" s="486"/>
      <c r="BE218" s="486"/>
      <c r="BF218" s="486"/>
      <c r="BG218" s="486"/>
      <c r="BH218" s="486"/>
      <c r="BI218" s="486"/>
      <c r="BJ218" s="486"/>
      <c r="BK218" s="486"/>
      <c r="BL218" s="486"/>
      <c r="BM218" s="486"/>
      <c r="BN218" s="447"/>
      <c r="BP218" s="497">
        <f t="shared" si="2"/>
        <v>142045</v>
      </c>
      <c r="BQ218" s="497">
        <f t="shared" si="3"/>
        <v>0</v>
      </c>
      <c r="BR218" s="497">
        <f t="shared" si="4"/>
        <v>0</v>
      </c>
      <c r="BS218" s="497">
        <f t="shared" si="5"/>
        <v>0</v>
      </c>
      <c r="BT218" s="497">
        <f t="shared" si="6"/>
        <v>0</v>
      </c>
      <c r="BU218" s="497">
        <f t="shared" si="7"/>
        <v>0</v>
      </c>
      <c r="BV218" s="497">
        <f t="shared" si="8"/>
        <v>0</v>
      </c>
      <c r="BW218" s="497">
        <f t="shared" si="9"/>
        <v>0</v>
      </c>
      <c r="BX218" s="497">
        <f t="shared" si="10"/>
        <v>0</v>
      </c>
      <c r="BY218" s="497">
        <f t="shared" si="11"/>
        <v>0</v>
      </c>
      <c r="BZ218" s="497">
        <f t="shared" si="12"/>
        <v>0</v>
      </c>
      <c r="CA218" s="497">
        <f t="shared" si="13"/>
        <v>0</v>
      </c>
      <c r="CB218" s="497">
        <f t="shared" si="14"/>
        <v>0</v>
      </c>
      <c r="CC218" s="497">
        <f t="shared" si="15"/>
        <v>0</v>
      </c>
      <c r="CD218" s="497">
        <f t="shared" si="16"/>
        <v>0</v>
      </c>
      <c r="CE218" s="497">
        <f t="shared" si="17"/>
        <v>142045</v>
      </c>
      <c r="CF218" s="497">
        <f t="shared" si="18"/>
        <v>0</v>
      </c>
      <c r="CG218" s="497">
        <f t="shared" si="19"/>
        <v>0</v>
      </c>
      <c r="CH218" s="497">
        <f t="shared" si="20"/>
        <v>0</v>
      </c>
      <c r="CI218" s="497">
        <f t="shared" si="21"/>
        <v>0</v>
      </c>
      <c r="CJ218" s="497">
        <f t="shared" si="22"/>
        <v>0</v>
      </c>
      <c r="CK218" s="497">
        <f t="shared" si="23"/>
        <v>0</v>
      </c>
      <c r="CL218" s="497">
        <f t="shared" si="24"/>
        <v>0</v>
      </c>
      <c r="CM218" s="497">
        <f t="shared" si="25"/>
        <v>0</v>
      </c>
      <c r="CN218" s="497">
        <f t="shared" si="26"/>
        <v>0</v>
      </c>
      <c r="CO218" s="497">
        <f t="shared" si="27"/>
        <v>0</v>
      </c>
      <c r="CP218" s="497">
        <f t="shared" si="28"/>
        <v>0</v>
      </c>
      <c r="CQ218" s="497">
        <f t="shared" si="29"/>
        <v>0</v>
      </c>
      <c r="CR218" s="497">
        <f t="shared" si="30"/>
        <v>0</v>
      </c>
    </row>
    <row r="219" spans="1:96">
      <c r="A219" s="48" t="s">
        <v>634</v>
      </c>
      <c r="B219" s="446" t="s">
        <v>885</v>
      </c>
      <c r="C219" s="191">
        <v>1258324</v>
      </c>
      <c r="D219" s="194">
        <v>1258324</v>
      </c>
      <c r="E219" s="191"/>
      <c r="F219" s="191">
        <v>629162</v>
      </c>
      <c r="G219" s="191">
        <v>629162</v>
      </c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4"/>
      <c r="W219" s="191"/>
      <c r="X219" s="191"/>
      <c r="Y219" s="191"/>
      <c r="Z219" s="191"/>
      <c r="AA219" s="191"/>
      <c r="AB219" s="191"/>
      <c r="AC219" s="387"/>
      <c r="AD219" s="191"/>
      <c r="AE219" s="191"/>
      <c r="AF219" s="416"/>
      <c r="AJ219" s="416" t="s">
        <v>633</v>
      </c>
      <c r="AK219" s="416" t="s">
        <v>885</v>
      </c>
      <c r="AL219" s="486">
        <v>579384</v>
      </c>
      <c r="AM219" s="486">
        <v>579384</v>
      </c>
      <c r="AN219" s="486"/>
      <c r="AO219" s="486">
        <v>355235</v>
      </c>
      <c r="AP219" s="486">
        <v>224149</v>
      </c>
      <c r="AQ219" s="486"/>
      <c r="AR219" s="486"/>
      <c r="AS219" s="486"/>
      <c r="AT219" s="486"/>
      <c r="AU219" s="486"/>
      <c r="AV219" s="486"/>
      <c r="AW219" s="486"/>
      <c r="AX219" s="486"/>
      <c r="AY219" s="486"/>
      <c r="AZ219" s="486"/>
      <c r="BA219" s="486"/>
      <c r="BB219" s="486"/>
      <c r="BC219" s="486"/>
      <c r="BD219" s="486"/>
      <c r="BE219" s="486"/>
      <c r="BF219" s="486"/>
      <c r="BG219" s="486"/>
      <c r="BH219" s="486"/>
      <c r="BI219" s="486"/>
      <c r="BJ219" s="486"/>
      <c r="BK219" s="486"/>
      <c r="BL219" s="486"/>
      <c r="BM219" s="486"/>
      <c r="BN219" s="447"/>
      <c r="BP219" s="497">
        <f t="shared" si="2"/>
        <v>678940</v>
      </c>
      <c r="BQ219" s="497">
        <f t="shared" si="3"/>
        <v>678940</v>
      </c>
      <c r="BR219" s="497">
        <f t="shared" si="4"/>
        <v>0</v>
      </c>
      <c r="BS219" s="497">
        <f t="shared" si="5"/>
        <v>273927</v>
      </c>
      <c r="BT219" s="497">
        <f t="shared" si="6"/>
        <v>405013</v>
      </c>
      <c r="BU219" s="497">
        <f t="shared" si="7"/>
        <v>0</v>
      </c>
      <c r="BV219" s="497">
        <f t="shared" si="8"/>
        <v>0</v>
      </c>
      <c r="BW219" s="497">
        <f t="shared" si="9"/>
        <v>0</v>
      </c>
      <c r="BX219" s="497">
        <f t="shared" si="10"/>
        <v>0</v>
      </c>
      <c r="BY219" s="497">
        <f t="shared" si="11"/>
        <v>0</v>
      </c>
      <c r="BZ219" s="497">
        <f t="shared" si="12"/>
        <v>0</v>
      </c>
      <c r="CA219" s="497">
        <f t="shared" si="13"/>
        <v>0</v>
      </c>
      <c r="CB219" s="497">
        <f t="shared" si="14"/>
        <v>0</v>
      </c>
      <c r="CC219" s="497">
        <f t="shared" si="15"/>
        <v>0</v>
      </c>
      <c r="CD219" s="497">
        <f t="shared" si="16"/>
        <v>0</v>
      </c>
      <c r="CE219" s="497">
        <f t="shared" si="17"/>
        <v>0</v>
      </c>
      <c r="CF219" s="497">
        <f t="shared" si="18"/>
        <v>0</v>
      </c>
      <c r="CG219" s="497">
        <f t="shared" si="19"/>
        <v>0</v>
      </c>
      <c r="CH219" s="497">
        <f t="shared" si="20"/>
        <v>0</v>
      </c>
      <c r="CI219" s="497">
        <f t="shared" si="21"/>
        <v>0</v>
      </c>
      <c r="CJ219" s="497">
        <f t="shared" si="22"/>
        <v>0</v>
      </c>
      <c r="CK219" s="497">
        <f t="shared" si="23"/>
        <v>0</v>
      </c>
      <c r="CL219" s="497">
        <f t="shared" si="24"/>
        <v>0</v>
      </c>
      <c r="CM219" s="497">
        <f t="shared" si="25"/>
        <v>0</v>
      </c>
      <c r="CN219" s="497">
        <f t="shared" si="26"/>
        <v>0</v>
      </c>
      <c r="CO219" s="497">
        <f t="shared" si="27"/>
        <v>0</v>
      </c>
      <c r="CP219" s="497">
        <f t="shared" si="28"/>
        <v>0</v>
      </c>
      <c r="CQ219" s="497">
        <f t="shared" si="29"/>
        <v>0</v>
      </c>
      <c r="CR219" s="497">
        <f t="shared" si="30"/>
        <v>0</v>
      </c>
    </row>
    <row r="220" spans="1:96">
      <c r="A220" s="48" t="s">
        <v>635</v>
      </c>
      <c r="B220" s="446" t="s">
        <v>485</v>
      </c>
      <c r="C220" s="191">
        <v>3100000</v>
      </c>
      <c r="D220" s="194"/>
      <c r="E220" s="191"/>
      <c r="F220" s="191"/>
      <c r="G220" s="191"/>
      <c r="H220" s="191"/>
      <c r="I220" s="191"/>
      <c r="J220" s="191"/>
      <c r="K220" s="191"/>
      <c r="L220" s="191"/>
      <c r="M220" s="191">
        <v>1350.7</v>
      </c>
      <c r="N220" s="191">
        <v>3100000</v>
      </c>
      <c r="O220" s="191"/>
      <c r="P220" s="191"/>
      <c r="Q220" s="191"/>
      <c r="R220" s="191"/>
      <c r="S220" s="191"/>
      <c r="T220" s="191"/>
      <c r="U220" s="191"/>
      <c r="V220" s="194"/>
      <c r="W220" s="191"/>
      <c r="X220" s="191"/>
      <c r="Y220" s="191"/>
      <c r="Z220" s="191"/>
      <c r="AA220" s="191"/>
      <c r="AB220" s="191"/>
      <c r="AC220" s="387"/>
      <c r="AD220" s="191"/>
      <c r="AE220" s="191"/>
      <c r="AF220" s="416"/>
      <c r="AJ220" s="416" t="s">
        <v>634</v>
      </c>
      <c r="AK220" s="416" t="s">
        <v>485</v>
      </c>
      <c r="AL220" s="486">
        <v>3100000</v>
      </c>
      <c r="AM220" s="486"/>
      <c r="AN220" s="486"/>
      <c r="AO220" s="486"/>
      <c r="AP220" s="486"/>
      <c r="AQ220" s="486"/>
      <c r="AR220" s="486"/>
      <c r="AS220" s="486"/>
      <c r="AT220" s="486"/>
      <c r="AU220" s="486"/>
      <c r="AV220" s="486">
        <v>1350.7</v>
      </c>
      <c r="AW220" s="486">
        <v>3100000</v>
      </c>
      <c r="AX220" s="486"/>
      <c r="AY220" s="486"/>
      <c r="AZ220" s="486"/>
      <c r="BA220" s="486"/>
      <c r="BB220" s="486"/>
      <c r="BC220" s="486"/>
      <c r="BD220" s="486"/>
      <c r="BE220" s="486"/>
      <c r="BF220" s="486"/>
      <c r="BG220" s="486"/>
      <c r="BH220" s="486"/>
      <c r="BI220" s="486"/>
      <c r="BJ220" s="486"/>
      <c r="BK220" s="486"/>
      <c r="BL220" s="486"/>
      <c r="BM220" s="486"/>
      <c r="BN220" s="447"/>
      <c r="BP220" s="497">
        <f t="shared" si="2"/>
        <v>0</v>
      </c>
      <c r="BQ220" s="497">
        <f t="shared" si="3"/>
        <v>0</v>
      </c>
      <c r="BR220" s="497">
        <f t="shared" si="4"/>
        <v>0</v>
      </c>
      <c r="BS220" s="497">
        <f t="shared" si="5"/>
        <v>0</v>
      </c>
      <c r="BT220" s="497">
        <f t="shared" si="6"/>
        <v>0</v>
      </c>
      <c r="BU220" s="497">
        <f t="shared" si="7"/>
        <v>0</v>
      </c>
      <c r="BV220" s="497">
        <f t="shared" si="8"/>
        <v>0</v>
      </c>
      <c r="BW220" s="497">
        <f t="shared" si="9"/>
        <v>0</v>
      </c>
      <c r="BX220" s="497">
        <f t="shared" si="10"/>
        <v>0</v>
      </c>
      <c r="BY220" s="497">
        <f t="shared" si="11"/>
        <v>0</v>
      </c>
      <c r="BZ220" s="497">
        <f t="shared" si="12"/>
        <v>0</v>
      </c>
      <c r="CA220" s="497">
        <f t="shared" si="13"/>
        <v>0</v>
      </c>
      <c r="CB220" s="497">
        <f t="shared" si="14"/>
        <v>0</v>
      </c>
      <c r="CC220" s="497">
        <f t="shared" si="15"/>
        <v>0</v>
      </c>
      <c r="CD220" s="497">
        <f t="shared" si="16"/>
        <v>0</v>
      </c>
      <c r="CE220" s="497">
        <f t="shared" si="17"/>
        <v>0</v>
      </c>
      <c r="CF220" s="497">
        <f t="shared" si="18"/>
        <v>0</v>
      </c>
      <c r="CG220" s="497">
        <f t="shared" si="19"/>
        <v>0</v>
      </c>
      <c r="CH220" s="497">
        <f t="shared" si="20"/>
        <v>0</v>
      </c>
      <c r="CI220" s="497">
        <f t="shared" si="21"/>
        <v>0</v>
      </c>
      <c r="CJ220" s="497">
        <f t="shared" si="22"/>
        <v>0</v>
      </c>
      <c r="CK220" s="497">
        <f t="shared" si="23"/>
        <v>0</v>
      </c>
      <c r="CL220" s="497">
        <f t="shared" si="24"/>
        <v>0</v>
      </c>
      <c r="CM220" s="497">
        <f t="shared" si="25"/>
        <v>0</v>
      </c>
      <c r="CN220" s="497">
        <f t="shared" si="26"/>
        <v>0</v>
      </c>
      <c r="CO220" s="497">
        <f t="shared" si="27"/>
        <v>0</v>
      </c>
      <c r="CP220" s="497">
        <f t="shared" si="28"/>
        <v>0</v>
      </c>
      <c r="CQ220" s="497">
        <f t="shared" si="29"/>
        <v>0</v>
      </c>
      <c r="CR220" s="497">
        <f t="shared" si="30"/>
        <v>0</v>
      </c>
    </row>
    <row r="221" spans="1:96">
      <c r="A221" s="48" t="s">
        <v>636</v>
      </c>
      <c r="B221" s="446" t="s">
        <v>486</v>
      </c>
      <c r="C221" s="191">
        <v>892262</v>
      </c>
      <c r="D221" s="194"/>
      <c r="E221" s="191"/>
      <c r="F221" s="191"/>
      <c r="G221" s="191"/>
      <c r="H221" s="191"/>
      <c r="I221" s="191"/>
      <c r="J221" s="191"/>
      <c r="K221" s="191"/>
      <c r="L221" s="191"/>
      <c r="M221" s="191">
        <v>960</v>
      </c>
      <c r="N221" s="191">
        <v>892262</v>
      </c>
      <c r="O221" s="191"/>
      <c r="P221" s="191"/>
      <c r="Q221" s="191"/>
      <c r="R221" s="191"/>
      <c r="S221" s="191"/>
      <c r="T221" s="191"/>
      <c r="U221" s="191"/>
      <c r="V221" s="194"/>
      <c r="W221" s="191"/>
      <c r="X221" s="191"/>
      <c r="Y221" s="191"/>
      <c r="Z221" s="191"/>
      <c r="AA221" s="191"/>
      <c r="AB221" s="191"/>
      <c r="AC221" s="387"/>
      <c r="AD221" s="191"/>
      <c r="AE221" s="191"/>
      <c r="AF221" s="416"/>
      <c r="AJ221" s="416" t="s">
        <v>635</v>
      </c>
      <c r="AK221" s="416" t="s">
        <v>486</v>
      </c>
      <c r="AL221" s="486">
        <v>806059</v>
      </c>
      <c r="AM221" s="486"/>
      <c r="AN221" s="486"/>
      <c r="AO221" s="486"/>
      <c r="AP221" s="486"/>
      <c r="AQ221" s="486"/>
      <c r="AR221" s="486"/>
      <c r="AS221" s="486"/>
      <c r="AT221" s="486"/>
      <c r="AU221" s="486"/>
      <c r="AV221" s="486">
        <v>960</v>
      </c>
      <c r="AW221" s="486">
        <v>806059</v>
      </c>
      <c r="AX221" s="486"/>
      <c r="AY221" s="486"/>
      <c r="AZ221" s="486"/>
      <c r="BA221" s="486"/>
      <c r="BB221" s="486"/>
      <c r="BC221" s="486"/>
      <c r="BD221" s="486"/>
      <c r="BE221" s="486"/>
      <c r="BF221" s="486"/>
      <c r="BG221" s="486"/>
      <c r="BH221" s="486"/>
      <c r="BI221" s="486"/>
      <c r="BJ221" s="486"/>
      <c r="BK221" s="486"/>
      <c r="BL221" s="486"/>
      <c r="BM221" s="486"/>
      <c r="BN221" s="447"/>
      <c r="BP221" s="497">
        <f t="shared" si="2"/>
        <v>86203</v>
      </c>
      <c r="BQ221" s="497">
        <f t="shared" si="3"/>
        <v>0</v>
      </c>
      <c r="BR221" s="497">
        <f t="shared" si="4"/>
        <v>0</v>
      </c>
      <c r="BS221" s="497">
        <f t="shared" si="5"/>
        <v>0</v>
      </c>
      <c r="BT221" s="497">
        <f t="shared" si="6"/>
        <v>0</v>
      </c>
      <c r="BU221" s="497">
        <f t="shared" si="7"/>
        <v>0</v>
      </c>
      <c r="BV221" s="497">
        <f t="shared" si="8"/>
        <v>0</v>
      </c>
      <c r="BW221" s="497">
        <f t="shared" si="9"/>
        <v>0</v>
      </c>
      <c r="BX221" s="497">
        <f t="shared" si="10"/>
        <v>0</v>
      </c>
      <c r="BY221" s="497">
        <f t="shared" si="11"/>
        <v>0</v>
      </c>
      <c r="BZ221" s="497">
        <f t="shared" si="12"/>
        <v>0</v>
      </c>
      <c r="CA221" s="497">
        <f t="shared" si="13"/>
        <v>86203</v>
      </c>
      <c r="CB221" s="497">
        <f t="shared" si="14"/>
        <v>0</v>
      </c>
      <c r="CC221" s="497">
        <f t="shared" si="15"/>
        <v>0</v>
      </c>
      <c r="CD221" s="497">
        <f t="shared" si="16"/>
        <v>0</v>
      </c>
      <c r="CE221" s="497">
        <f t="shared" si="17"/>
        <v>0</v>
      </c>
      <c r="CF221" s="497">
        <f t="shared" si="18"/>
        <v>0</v>
      </c>
      <c r="CG221" s="497">
        <f t="shared" si="19"/>
        <v>0</v>
      </c>
      <c r="CH221" s="497">
        <f t="shared" si="20"/>
        <v>0</v>
      </c>
      <c r="CI221" s="497">
        <f t="shared" si="21"/>
        <v>0</v>
      </c>
      <c r="CJ221" s="497">
        <f t="shared" si="22"/>
        <v>0</v>
      </c>
      <c r="CK221" s="497">
        <f t="shared" si="23"/>
        <v>0</v>
      </c>
      <c r="CL221" s="497">
        <f t="shared" si="24"/>
        <v>0</v>
      </c>
      <c r="CM221" s="497">
        <f t="shared" si="25"/>
        <v>0</v>
      </c>
      <c r="CN221" s="497">
        <f t="shared" si="26"/>
        <v>0</v>
      </c>
      <c r="CO221" s="497">
        <f t="shared" si="27"/>
        <v>0</v>
      </c>
      <c r="CP221" s="497">
        <f t="shared" si="28"/>
        <v>0</v>
      </c>
      <c r="CQ221" s="497">
        <f t="shared" si="29"/>
        <v>0</v>
      </c>
      <c r="CR221" s="497">
        <f t="shared" si="30"/>
        <v>0</v>
      </c>
    </row>
    <row r="222" spans="1:96">
      <c r="A222" s="48" t="s">
        <v>637</v>
      </c>
      <c r="B222" s="446" t="s">
        <v>307</v>
      </c>
      <c r="C222" s="191">
        <v>2397959</v>
      </c>
      <c r="D222" s="194"/>
      <c r="E222" s="191"/>
      <c r="F222" s="191"/>
      <c r="G222" s="191"/>
      <c r="H222" s="191"/>
      <c r="I222" s="191"/>
      <c r="J222" s="191"/>
      <c r="K222" s="191"/>
      <c r="L222" s="191"/>
      <c r="M222" s="191">
        <v>960</v>
      </c>
      <c r="N222" s="191">
        <v>899588</v>
      </c>
      <c r="O222" s="191"/>
      <c r="P222" s="191"/>
      <c r="Q222" s="191">
        <v>2636</v>
      </c>
      <c r="R222" s="191">
        <v>1498371</v>
      </c>
      <c r="S222" s="191"/>
      <c r="T222" s="191"/>
      <c r="U222" s="191"/>
      <c r="V222" s="194"/>
      <c r="W222" s="191"/>
      <c r="X222" s="191"/>
      <c r="Y222" s="191"/>
      <c r="Z222" s="191"/>
      <c r="AA222" s="191"/>
      <c r="AB222" s="191"/>
      <c r="AC222" s="387"/>
      <c r="AD222" s="191"/>
      <c r="AE222" s="191"/>
      <c r="AF222" s="416"/>
      <c r="AJ222" s="416" t="s">
        <v>636</v>
      </c>
      <c r="AK222" s="416" t="s">
        <v>307</v>
      </c>
      <c r="AL222" s="486">
        <v>2396021</v>
      </c>
      <c r="AM222" s="486"/>
      <c r="AN222" s="486"/>
      <c r="AO222" s="486"/>
      <c r="AP222" s="486"/>
      <c r="AQ222" s="486"/>
      <c r="AR222" s="486"/>
      <c r="AS222" s="486"/>
      <c r="AT222" s="486"/>
      <c r="AU222" s="486"/>
      <c r="AV222" s="486">
        <v>960</v>
      </c>
      <c r="AW222" s="486">
        <v>897650</v>
      </c>
      <c r="AX222" s="486"/>
      <c r="AY222" s="486"/>
      <c r="AZ222" s="486">
        <v>2636</v>
      </c>
      <c r="BA222" s="486">
        <v>1498371</v>
      </c>
      <c r="BB222" s="486"/>
      <c r="BC222" s="486"/>
      <c r="BD222" s="486"/>
      <c r="BE222" s="486"/>
      <c r="BF222" s="486"/>
      <c r="BG222" s="486"/>
      <c r="BH222" s="486"/>
      <c r="BI222" s="486"/>
      <c r="BJ222" s="486"/>
      <c r="BK222" s="486"/>
      <c r="BL222" s="486"/>
      <c r="BM222" s="486"/>
      <c r="BN222" s="447"/>
      <c r="BP222" s="497">
        <f t="shared" si="2"/>
        <v>1938</v>
      </c>
      <c r="BQ222" s="497">
        <f t="shared" si="3"/>
        <v>0</v>
      </c>
      <c r="BR222" s="497">
        <f t="shared" si="4"/>
        <v>0</v>
      </c>
      <c r="BS222" s="497">
        <f t="shared" si="5"/>
        <v>0</v>
      </c>
      <c r="BT222" s="497">
        <f t="shared" si="6"/>
        <v>0</v>
      </c>
      <c r="BU222" s="497">
        <f t="shared" si="7"/>
        <v>0</v>
      </c>
      <c r="BV222" s="497">
        <f t="shared" si="8"/>
        <v>0</v>
      </c>
      <c r="BW222" s="497">
        <f t="shared" si="9"/>
        <v>0</v>
      </c>
      <c r="BX222" s="497">
        <f t="shared" si="10"/>
        <v>0</v>
      </c>
      <c r="BY222" s="497">
        <f t="shared" si="11"/>
        <v>0</v>
      </c>
      <c r="BZ222" s="497">
        <f t="shared" si="12"/>
        <v>0</v>
      </c>
      <c r="CA222" s="497">
        <f t="shared" si="13"/>
        <v>1938</v>
      </c>
      <c r="CB222" s="497">
        <f t="shared" si="14"/>
        <v>0</v>
      </c>
      <c r="CC222" s="497">
        <f t="shared" si="15"/>
        <v>0</v>
      </c>
      <c r="CD222" s="497">
        <f t="shared" si="16"/>
        <v>0</v>
      </c>
      <c r="CE222" s="497">
        <f t="shared" si="17"/>
        <v>0</v>
      </c>
      <c r="CF222" s="497">
        <f t="shared" si="18"/>
        <v>0</v>
      </c>
      <c r="CG222" s="497">
        <f t="shared" si="19"/>
        <v>0</v>
      </c>
      <c r="CH222" s="497">
        <f t="shared" si="20"/>
        <v>0</v>
      </c>
      <c r="CI222" s="497">
        <f t="shared" si="21"/>
        <v>0</v>
      </c>
      <c r="CJ222" s="497">
        <f t="shared" si="22"/>
        <v>0</v>
      </c>
      <c r="CK222" s="497">
        <f t="shared" si="23"/>
        <v>0</v>
      </c>
      <c r="CL222" s="497">
        <f t="shared" si="24"/>
        <v>0</v>
      </c>
      <c r="CM222" s="497">
        <f t="shared" si="25"/>
        <v>0</v>
      </c>
      <c r="CN222" s="497">
        <f t="shared" si="26"/>
        <v>0</v>
      </c>
      <c r="CO222" s="497">
        <f t="shared" si="27"/>
        <v>0</v>
      </c>
      <c r="CP222" s="497">
        <f t="shared" si="28"/>
        <v>0</v>
      </c>
      <c r="CQ222" s="497">
        <f t="shared" si="29"/>
        <v>0</v>
      </c>
      <c r="CR222" s="497">
        <f t="shared" si="30"/>
        <v>0</v>
      </c>
    </row>
    <row r="223" spans="1:96">
      <c r="A223" s="48" t="s">
        <v>638</v>
      </c>
      <c r="B223" s="446" t="s">
        <v>487</v>
      </c>
      <c r="C223" s="191">
        <v>556914</v>
      </c>
      <c r="D223" s="194">
        <v>556914</v>
      </c>
      <c r="E223" s="191">
        <v>556914</v>
      </c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4"/>
      <c r="W223" s="191"/>
      <c r="X223" s="191"/>
      <c r="Y223" s="191"/>
      <c r="Z223" s="191"/>
      <c r="AA223" s="191"/>
      <c r="AB223" s="191"/>
      <c r="AC223" s="387"/>
      <c r="AD223" s="191"/>
      <c r="AE223" s="191"/>
      <c r="AF223" s="416"/>
      <c r="AJ223" s="416" t="s">
        <v>637</v>
      </c>
      <c r="AK223" s="416" t="s">
        <v>487</v>
      </c>
      <c r="AL223" s="486">
        <v>556914</v>
      </c>
      <c r="AM223" s="486">
        <v>556914</v>
      </c>
      <c r="AN223" s="486">
        <v>556914</v>
      </c>
      <c r="AO223" s="486"/>
      <c r="AP223" s="486"/>
      <c r="AQ223" s="486"/>
      <c r="AR223" s="486"/>
      <c r="AS223" s="486"/>
      <c r="AT223" s="486"/>
      <c r="AU223" s="486"/>
      <c r="AV223" s="486"/>
      <c r="AW223" s="486"/>
      <c r="AX223" s="486"/>
      <c r="AY223" s="486"/>
      <c r="AZ223" s="486"/>
      <c r="BA223" s="486"/>
      <c r="BB223" s="486"/>
      <c r="BC223" s="486"/>
      <c r="BD223" s="486"/>
      <c r="BE223" s="486"/>
      <c r="BF223" s="486"/>
      <c r="BG223" s="486"/>
      <c r="BH223" s="486"/>
      <c r="BI223" s="486"/>
      <c r="BJ223" s="486"/>
      <c r="BK223" s="486"/>
      <c r="BL223" s="486"/>
      <c r="BM223" s="486"/>
      <c r="BN223" s="447"/>
      <c r="BP223" s="497">
        <f t="shared" si="2"/>
        <v>0</v>
      </c>
      <c r="BQ223" s="497">
        <f t="shared" si="3"/>
        <v>0</v>
      </c>
      <c r="BR223" s="497">
        <f t="shared" si="4"/>
        <v>0</v>
      </c>
      <c r="BS223" s="497">
        <f t="shared" si="5"/>
        <v>0</v>
      </c>
      <c r="BT223" s="497">
        <f t="shared" si="6"/>
        <v>0</v>
      </c>
      <c r="BU223" s="497">
        <f t="shared" si="7"/>
        <v>0</v>
      </c>
      <c r="BV223" s="497">
        <f t="shared" si="8"/>
        <v>0</v>
      </c>
      <c r="BW223" s="497">
        <f t="shared" si="9"/>
        <v>0</v>
      </c>
      <c r="BX223" s="497">
        <f t="shared" si="10"/>
        <v>0</v>
      </c>
      <c r="BY223" s="497">
        <f t="shared" si="11"/>
        <v>0</v>
      </c>
      <c r="BZ223" s="497">
        <f t="shared" si="12"/>
        <v>0</v>
      </c>
      <c r="CA223" s="497">
        <f t="shared" si="13"/>
        <v>0</v>
      </c>
      <c r="CB223" s="497">
        <f t="shared" si="14"/>
        <v>0</v>
      </c>
      <c r="CC223" s="497">
        <f t="shared" si="15"/>
        <v>0</v>
      </c>
      <c r="CD223" s="497">
        <f t="shared" si="16"/>
        <v>0</v>
      </c>
      <c r="CE223" s="497">
        <f t="shared" si="17"/>
        <v>0</v>
      </c>
      <c r="CF223" s="497">
        <f t="shared" si="18"/>
        <v>0</v>
      </c>
      <c r="CG223" s="497">
        <f t="shared" si="19"/>
        <v>0</v>
      </c>
      <c r="CH223" s="497">
        <f t="shared" si="20"/>
        <v>0</v>
      </c>
      <c r="CI223" s="497">
        <f t="shared" si="21"/>
        <v>0</v>
      </c>
      <c r="CJ223" s="497">
        <f t="shared" si="22"/>
        <v>0</v>
      </c>
      <c r="CK223" s="497">
        <f t="shared" si="23"/>
        <v>0</v>
      </c>
      <c r="CL223" s="497">
        <f t="shared" si="24"/>
        <v>0</v>
      </c>
      <c r="CM223" s="497">
        <f t="shared" si="25"/>
        <v>0</v>
      </c>
      <c r="CN223" s="497">
        <f t="shared" si="26"/>
        <v>0</v>
      </c>
      <c r="CO223" s="497">
        <f t="shared" si="27"/>
        <v>0</v>
      </c>
      <c r="CP223" s="497">
        <f t="shared" si="28"/>
        <v>0</v>
      </c>
      <c r="CQ223" s="497">
        <f t="shared" si="29"/>
        <v>0</v>
      </c>
      <c r="CR223" s="497">
        <f t="shared" si="30"/>
        <v>0</v>
      </c>
    </row>
    <row r="224" spans="1:96">
      <c r="A224" s="48" t="s">
        <v>639</v>
      </c>
      <c r="B224" s="446" t="s">
        <v>488</v>
      </c>
      <c r="C224" s="191">
        <v>1680777</v>
      </c>
      <c r="D224" s="194">
        <v>1680777</v>
      </c>
      <c r="E224" s="191">
        <v>1169553</v>
      </c>
      <c r="F224" s="191">
        <v>261224</v>
      </c>
      <c r="G224" s="191">
        <v>250000</v>
      </c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4"/>
      <c r="W224" s="191"/>
      <c r="X224" s="191"/>
      <c r="Y224" s="191"/>
      <c r="Z224" s="191"/>
      <c r="AA224" s="191"/>
      <c r="AB224" s="191"/>
      <c r="AC224" s="387"/>
      <c r="AD224" s="191"/>
      <c r="AE224" s="191"/>
      <c r="AF224" s="416"/>
      <c r="AJ224" s="416" t="s">
        <v>638</v>
      </c>
      <c r="AK224" s="416" t="s">
        <v>488</v>
      </c>
      <c r="AL224" s="486">
        <v>1540873.2</v>
      </c>
      <c r="AM224" s="486">
        <v>1540873.2</v>
      </c>
      <c r="AN224" s="486">
        <v>1169553</v>
      </c>
      <c r="AO224" s="486">
        <v>197374.9</v>
      </c>
      <c r="AP224" s="486">
        <v>173945.3</v>
      </c>
      <c r="AQ224" s="486"/>
      <c r="AR224" s="486"/>
      <c r="AS224" s="486"/>
      <c r="AT224" s="486"/>
      <c r="AU224" s="486"/>
      <c r="AV224" s="486"/>
      <c r="AW224" s="486"/>
      <c r="AX224" s="486"/>
      <c r="AY224" s="486"/>
      <c r="AZ224" s="486"/>
      <c r="BA224" s="486"/>
      <c r="BB224" s="486"/>
      <c r="BC224" s="486"/>
      <c r="BD224" s="486"/>
      <c r="BE224" s="486"/>
      <c r="BF224" s="486"/>
      <c r="BG224" s="486"/>
      <c r="BH224" s="486"/>
      <c r="BI224" s="486"/>
      <c r="BJ224" s="486"/>
      <c r="BK224" s="486"/>
      <c r="BL224" s="486"/>
      <c r="BM224" s="486"/>
      <c r="BN224" s="447"/>
      <c r="BP224" s="497">
        <f t="shared" si="2"/>
        <v>139903.80000000005</v>
      </c>
      <c r="BQ224" s="497">
        <f t="shared" si="3"/>
        <v>139903.80000000005</v>
      </c>
      <c r="BR224" s="497">
        <f t="shared" si="4"/>
        <v>0</v>
      </c>
      <c r="BS224" s="497">
        <f t="shared" si="5"/>
        <v>63849.100000000006</v>
      </c>
      <c r="BT224" s="497">
        <f t="shared" si="6"/>
        <v>76054.700000000012</v>
      </c>
      <c r="BU224" s="497">
        <f t="shared" si="7"/>
        <v>0</v>
      </c>
      <c r="BV224" s="497">
        <f t="shared" si="8"/>
        <v>0</v>
      </c>
      <c r="BW224" s="497">
        <f t="shared" si="9"/>
        <v>0</v>
      </c>
      <c r="BX224" s="497">
        <f t="shared" si="10"/>
        <v>0</v>
      </c>
      <c r="BY224" s="497">
        <f t="shared" si="11"/>
        <v>0</v>
      </c>
      <c r="BZ224" s="497">
        <f t="shared" si="12"/>
        <v>0</v>
      </c>
      <c r="CA224" s="497">
        <f t="shared" si="13"/>
        <v>0</v>
      </c>
      <c r="CB224" s="497">
        <f t="shared" si="14"/>
        <v>0</v>
      </c>
      <c r="CC224" s="497">
        <f t="shared" si="15"/>
        <v>0</v>
      </c>
      <c r="CD224" s="497">
        <f t="shared" si="16"/>
        <v>0</v>
      </c>
      <c r="CE224" s="497">
        <f t="shared" si="17"/>
        <v>0</v>
      </c>
      <c r="CF224" s="497">
        <f t="shared" si="18"/>
        <v>0</v>
      </c>
      <c r="CG224" s="497">
        <f t="shared" si="19"/>
        <v>0</v>
      </c>
      <c r="CH224" s="497">
        <f t="shared" si="20"/>
        <v>0</v>
      </c>
      <c r="CI224" s="497">
        <f t="shared" si="21"/>
        <v>0</v>
      </c>
      <c r="CJ224" s="497">
        <f t="shared" si="22"/>
        <v>0</v>
      </c>
      <c r="CK224" s="497">
        <f t="shared" si="23"/>
        <v>0</v>
      </c>
      <c r="CL224" s="497">
        <f t="shared" si="24"/>
        <v>0</v>
      </c>
      <c r="CM224" s="497">
        <f t="shared" si="25"/>
        <v>0</v>
      </c>
      <c r="CN224" s="497">
        <f t="shared" si="26"/>
        <v>0</v>
      </c>
      <c r="CO224" s="497">
        <f t="shared" si="27"/>
        <v>0</v>
      </c>
      <c r="CP224" s="497">
        <f t="shared" si="28"/>
        <v>0</v>
      </c>
      <c r="CQ224" s="497">
        <f t="shared" si="29"/>
        <v>0</v>
      </c>
      <c r="CR224" s="497">
        <f t="shared" si="30"/>
        <v>0</v>
      </c>
    </row>
    <row r="225" spans="1:96">
      <c r="A225" s="48" t="s">
        <v>640</v>
      </c>
      <c r="B225" s="446" t="s">
        <v>886</v>
      </c>
      <c r="C225" s="191">
        <v>5014152</v>
      </c>
      <c r="D225" s="194">
        <v>3400000</v>
      </c>
      <c r="E225" s="191"/>
      <c r="F225" s="191"/>
      <c r="G225" s="191"/>
      <c r="H225" s="191">
        <v>3400000</v>
      </c>
      <c r="I225" s="191"/>
      <c r="J225" s="191"/>
      <c r="K225" s="191"/>
      <c r="L225" s="191"/>
      <c r="M225" s="191">
        <v>1898</v>
      </c>
      <c r="N225" s="191">
        <v>1614152</v>
      </c>
      <c r="O225" s="191"/>
      <c r="P225" s="191"/>
      <c r="Q225" s="191"/>
      <c r="R225" s="191"/>
      <c r="S225" s="191"/>
      <c r="T225" s="191"/>
      <c r="U225" s="191"/>
      <c r="V225" s="194"/>
      <c r="W225" s="191"/>
      <c r="X225" s="191"/>
      <c r="Y225" s="191"/>
      <c r="Z225" s="191"/>
      <c r="AA225" s="191"/>
      <c r="AB225" s="191"/>
      <c r="AC225" s="387"/>
      <c r="AD225" s="191"/>
      <c r="AE225" s="191"/>
      <c r="AF225" s="416"/>
      <c r="AJ225" s="416" t="s">
        <v>639</v>
      </c>
      <c r="AK225" s="416" t="s">
        <v>886</v>
      </c>
      <c r="AL225" s="486">
        <v>4821968</v>
      </c>
      <c r="AM225" s="486">
        <v>3126872</v>
      </c>
      <c r="AN225" s="486"/>
      <c r="AO225" s="486"/>
      <c r="AP225" s="486"/>
      <c r="AQ225" s="486">
        <v>3126872</v>
      </c>
      <c r="AR225" s="486"/>
      <c r="AS225" s="486"/>
      <c r="AT225" s="486"/>
      <c r="AU225" s="486"/>
      <c r="AV225" s="486">
        <v>1898</v>
      </c>
      <c r="AW225" s="486">
        <v>1695096</v>
      </c>
      <c r="AX225" s="486"/>
      <c r="AY225" s="486"/>
      <c r="AZ225" s="486"/>
      <c r="BA225" s="486"/>
      <c r="BB225" s="486"/>
      <c r="BC225" s="486"/>
      <c r="BD225" s="486"/>
      <c r="BE225" s="486"/>
      <c r="BF225" s="486"/>
      <c r="BG225" s="486"/>
      <c r="BH225" s="486"/>
      <c r="BI225" s="486"/>
      <c r="BJ225" s="486"/>
      <c r="BK225" s="486"/>
      <c r="BL225" s="486"/>
      <c r="BM225" s="486"/>
      <c r="BN225" s="447"/>
      <c r="BP225" s="497">
        <f t="shared" si="2"/>
        <v>192184</v>
      </c>
      <c r="BQ225" s="497">
        <f t="shared" si="3"/>
        <v>273128</v>
      </c>
      <c r="BR225" s="497">
        <f t="shared" si="4"/>
        <v>0</v>
      </c>
      <c r="BS225" s="497">
        <f t="shared" si="5"/>
        <v>0</v>
      </c>
      <c r="BT225" s="497">
        <f t="shared" si="6"/>
        <v>0</v>
      </c>
      <c r="BU225" s="497">
        <f t="shared" si="7"/>
        <v>273128</v>
      </c>
      <c r="BV225" s="497">
        <f t="shared" si="8"/>
        <v>0</v>
      </c>
      <c r="BW225" s="497">
        <f t="shared" si="9"/>
        <v>0</v>
      </c>
      <c r="BX225" s="497">
        <f t="shared" si="10"/>
        <v>0</v>
      </c>
      <c r="BY225" s="497">
        <f t="shared" si="11"/>
        <v>0</v>
      </c>
      <c r="BZ225" s="497">
        <f t="shared" si="12"/>
        <v>0</v>
      </c>
      <c r="CA225" s="497">
        <f t="shared" si="13"/>
        <v>-80944</v>
      </c>
      <c r="CB225" s="497">
        <f t="shared" si="14"/>
        <v>0</v>
      </c>
      <c r="CC225" s="497">
        <f t="shared" si="15"/>
        <v>0</v>
      </c>
      <c r="CD225" s="497">
        <f t="shared" si="16"/>
        <v>0</v>
      </c>
      <c r="CE225" s="497">
        <f t="shared" si="17"/>
        <v>0</v>
      </c>
      <c r="CF225" s="497">
        <f t="shared" si="18"/>
        <v>0</v>
      </c>
      <c r="CG225" s="497">
        <f t="shared" si="19"/>
        <v>0</v>
      </c>
      <c r="CH225" s="497">
        <f t="shared" si="20"/>
        <v>0</v>
      </c>
      <c r="CI225" s="497">
        <f t="shared" si="21"/>
        <v>0</v>
      </c>
      <c r="CJ225" s="497">
        <f t="shared" si="22"/>
        <v>0</v>
      </c>
      <c r="CK225" s="497">
        <f t="shared" si="23"/>
        <v>0</v>
      </c>
      <c r="CL225" s="497">
        <f t="shared" si="24"/>
        <v>0</v>
      </c>
      <c r="CM225" s="497">
        <f t="shared" si="25"/>
        <v>0</v>
      </c>
      <c r="CN225" s="497">
        <f t="shared" si="26"/>
        <v>0</v>
      </c>
      <c r="CO225" s="497">
        <f t="shared" si="27"/>
        <v>0</v>
      </c>
      <c r="CP225" s="497">
        <f t="shared" si="28"/>
        <v>0</v>
      </c>
      <c r="CQ225" s="497">
        <f t="shared" si="29"/>
        <v>0</v>
      </c>
      <c r="CR225" s="497">
        <f t="shared" si="30"/>
        <v>0</v>
      </c>
    </row>
    <row r="226" spans="1:96">
      <c r="A226" s="48" t="s">
        <v>641</v>
      </c>
      <c r="B226" s="446" t="s">
        <v>308</v>
      </c>
      <c r="C226" s="191">
        <v>3577271</v>
      </c>
      <c r="D226" s="194">
        <v>2703823</v>
      </c>
      <c r="E226" s="191"/>
      <c r="F226" s="191"/>
      <c r="G226" s="191"/>
      <c r="H226" s="191">
        <v>2703823</v>
      </c>
      <c r="I226" s="191"/>
      <c r="J226" s="191"/>
      <c r="K226" s="191"/>
      <c r="L226" s="191"/>
      <c r="M226" s="191">
        <v>854</v>
      </c>
      <c r="N226" s="292">
        <v>873448</v>
      </c>
      <c r="O226" s="191"/>
      <c r="P226" s="191"/>
      <c r="Q226" s="191"/>
      <c r="R226" s="191"/>
      <c r="S226" s="191"/>
      <c r="T226" s="191"/>
      <c r="U226" s="191"/>
      <c r="V226" s="194"/>
      <c r="W226" s="191"/>
      <c r="X226" s="191"/>
      <c r="Y226" s="191"/>
      <c r="Z226" s="191"/>
      <c r="AA226" s="191"/>
      <c r="AB226" s="191"/>
      <c r="AC226" s="387"/>
      <c r="AD226" s="191"/>
      <c r="AE226" s="191"/>
      <c r="AF226" s="416"/>
      <c r="AJ226" s="416" t="s">
        <v>640</v>
      </c>
      <c r="AK226" s="416" t="s">
        <v>308</v>
      </c>
      <c r="AL226" s="486">
        <v>4133050</v>
      </c>
      <c r="AM226" s="486">
        <v>3127503</v>
      </c>
      <c r="AN226" s="486"/>
      <c r="AO226" s="486"/>
      <c r="AP226" s="486"/>
      <c r="AQ226" s="486">
        <v>3127503</v>
      </c>
      <c r="AR226" s="486"/>
      <c r="AS226" s="486"/>
      <c r="AT226" s="486"/>
      <c r="AU226" s="486"/>
      <c r="AV226" s="486">
        <v>5100</v>
      </c>
      <c r="AW226" s="486">
        <v>1005547</v>
      </c>
      <c r="AX226" s="486"/>
      <c r="AY226" s="486"/>
      <c r="AZ226" s="486"/>
      <c r="BA226" s="486"/>
      <c r="BB226" s="486"/>
      <c r="BC226" s="486"/>
      <c r="BD226" s="486"/>
      <c r="BE226" s="486"/>
      <c r="BF226" s="486"/>
      <c r="BG226" s="486"/>
      <c r="BH226" s="486"/>
      <c r="BI226" s="486"/>
      <c r="BJ226" s="486"/>
      <c r="BK226" s="486"/>
      <c r="BL226" s="486"/>
      <c r="BM226" s="486"/>
      <c r="BN226" s="447"/>
      <c r="BP226" s="497">
        <f t="shared" si="2"/>
        <v>-555779</v>
      </c>
      <c r="BQ226" s="497">
        <f t="shared" si="3"/>
        <v>-423680</v>
      </c>
      <c r="BR226" s="497">
        <f t="shared" si="4"/>
        <v>0</v>
      </c>
      <c r="BS226" s="497">
        <f t="shared" si="5"/>
        <v>0</v>
      </c>
      <c r="BT226" s="497">
        <f t="shared" si="6"/>
        <v>0</v>
      </c>
      <c r="BU226" s="497">
        <f t="shared" si="7"/>
        <v>-423680</v>
      </c>
      <c r="BV226" s="497">
        <f t="shared" si="8"/>
        <v>0</v>
      </c>
      <c r="BW226" s="497">
        <f t="shared" si="9"/>
        <v>0</v>
      </c>
      <c r="BX226" s="497">
        <f t="shared" si="10"/>
        <v>0</v>
      </c>
      <c r="BY226" s="497">
        <f t="shared" si="11"/>
        <v>0</v>
      </c>
      <c r="BZ226" s="497">
        <f t="shared" si="12"/>
        <v>-4246</v>
      </c>
      <c r="CA226" s="497">
        <f t="shared" si="13"/>
        <v>-132099</v>
      </c>
      <c r="CB226" s="497">
        <f t="shared" si="14"/>
        <v>0</v>
      </c>
      <c r="CC226" s="497">
        <f t="shared" si="15"/>
        <v>0</v>
      </c>
      <c r="CD226" s="497">
        <f t="shared" si="16"/>
        <v>0</v>
      </c>
      <c r="CE226" s="497">
        <f t="shared" si="17"/>
        <v>0</v>
      </c>
      <c r="CF226" s="497">
        <f t="shared" si="18"/>
        <v>0</v>
      </c>
      <c r="CG226" s="497">
        <f t="shared" si="19"/>
        <v>0</v>
      </c>
      <c r="CH226" s="497">
        <f t="shared" si="20"/>
        <v>0</v>
      </c>
      <c r="CI226" s="497">
        <f t="shared" si="21"/>
        <v>0</v>
      </c>
      <c r="CJ226" s="497">
        <f t="shared" si="22"/>
        <v>0</v>
      </c>
      <c r="CK226" s="497">
        <f t="shared" si="23"/>
        <v>0</v>
      </c>
      <c r="CL226" s="497">
        <f t="shared" si="24"/>
        <v>0</v>
      </c>
      <c r="CM226" s="497">
        <f t="shared" si="25"/>
        <v>0</v>
      </c>
      <c r="CN226" s="497">
        <f t="shared" si="26"/>
        <v>0</v>
      </c>
      <c r="CO226" s="497">
        <f t="shared" si="27"/>
        <v>0</v>
      </c>
      <c r="CP226" s="497">
        <f t="shared" si="28"/>
        <v>0</v>
      </c>
      <c r="CQ226" s="497">
        <f t="shared" si="29"/>
        <v>0</v>
      </c>
      <c r="CR226" s="497">
        <f t="shared" si="30"/>
        <v>0</v>
      </c>
    </row>
    <row r="227" spans="1:96">
      <c r="A227" s="48" t="s">
        <v>642</v>
      </c>
      <c r="B227" s="446" t="s">
        <v>489</v>
      </c>
      <c r="C227" s="191">
        <v>1894976</v>
      </c>
      <c r="D227" s="194">
        <v>1894976</v>
      </c>
      <c r="E227" s="191">
        <v>1894976</v>
      </c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4"/>
      <c r="W227" s="191"/>
      <c r="X227" s="191"/>
      <c r="Y227" s="191"/>
      <c r="Z227" s="191"/>
      <c r="AA227" s="191"/>
      <c r="AB227" s="191"/>
      <c r="AC227" s="387"/>
      <c r="AD227" s="191"/>
      <c r="AE227" s="191"/>
      <c r="AF227" s="416"/>
      <c r="AJ227" s="416" t="s">
        <v>641</v>
      </c>
      <c r="AK227" s="416" t="s">
        <v>489</v>
      </c>
      <c r="AL227" s="486">
        <v>1687900</v>
      </c>
      <c r="AM227" s="486">
        <v>1687900</v>
      </c>
      <c r="AN227" s="486">
        <v>1687900</v>
      </c>
      <c r="AO227" s="486"/>
      <c r="AP227" s="486"/>
      <c r="AQ227" s="486"/>
      <c r="AR227" s="486"/>
      <c r="AS227" s="486"/>
      <c r="AT227" s="486"/>
      <c r="AU227" s="486"/>
      <c r="AV227" s="486"/>
      <c r="AW227" s="486"/>
      <c r="AX227" s="486"/>
      <c r="AY227" s="486"/>
      <c r="AZ227" s="486"/>
      <c r="BA227" s="486"/>
      <c r="BB227" s="486"/>
      <c r="BC227" s="486"/>
      <c r="BD227" s="486"/>
      <c r="BE227" s="486"/>
      <c r="BF227" s="486"/>
      <c r="BG227" s="486"/>
      <c r="BH227" s="486"/>
      <c r="BI227" s="486"/>
      <c r="BJ227" s="486"/>
      <c r="BK227" s="486"/>
      <c r="BL227" s="486"/>
      <c r="BM227" s="486"/>
      <c r="BN227" s="447"/>
      <c r="BP227" s="497">
        <f t="shared" si="2"/>
        <v>207076</v>
      </c>
      <c r="BQ227" s="497">
        <f t="shared" si="3"/>
        <v>207076</v>
      </c>
      <c r="BR227" s="497">
        <f t="shared" si="4"/>
        <v>207076</v>
      </c>
      <c r="BS227" s="497">
        <f t="shared" si="5"/>
        <v>0</v>
      </c>
      <c r="BT227" s="497">
        <f t="shared" si="6"/>
        <v>0</v>
      </c>
      <c r="BU227" s="497">
        <f t="shared" si="7"/>
        <v>0</v>
      </c>
      <c r="BV227" s="497">
        <f t="shared" si="8"/>
        <v>0</v>
      </c>
      <c r="BW227" s="497">
        <f t="shared" si="9"/>
        <v>0</v>
      </c>
      <c r="BX227" s="497">
        <f t="shared" si="10"/>
        <v>0</v>
      </c>
      <c r="BY227" s="497">
        <f t="shared" si="11"/>
        <v>0</v>
      </c>
      <c r="BZ227" s="497">
        <f t="shared" si="12"/>
        <v>0</v>
      </c>
      <c r="CA227" s="497">
        <f t="shared" si="13"/>
        <v>0</v>
      </c>
      <c r="CB227" s="497">
        <f t="shared" si="14"/>
        <v>0</v>
      </c>
      <c r="CC227" s="497">
        <f t="shared" si="15"/>
        <v>0</v>
      </c>
      <c r="CD227" s="497">
        <f t="shared" si="16"/>
        <v>0</v>
      </c>
      <c r="CE227" s="497">
        <f t="shared" si="17"/>
        <v>0</v>
      </c>
      <c r="CF227" s="497">
        <f t="shared" si="18"/>
        <v>0</v>
      </c>
      <c r="CG227" s="497">
        <f t="shared" si="19"/>
        <v>0</v>
      </c>
      <c r="CH227" s="497">
        <f t="shared" si="20"/>
        <v>0</v>
      </c>
      <c r="CI227" s="497">
        <f t="shared" si="21"/>
        <v>0</v>
      </c>
      <c r="CJ227" s="497">
        <f t="shared" si="22"/>
        <v>0</v>
      </c>
      <c r="CK227" s="497">
        <f t="shared" si="23"/>
        <v>0</v>
      </c>
      <c r="CL227" s="497">
        <f t="shared" si="24"/>
        <v>0</v>
      </c>
      <c r="CM227" s="497">
        <f t="shared" si="25"/>
        <v>0</v>
      </c>
      <c r="CN227" s="497">
        <f t="shared" si="26"/>
        <v>0</v>
      </c>
      <c r="CO227" s="497">
        <f t="shared" si="27"/>
        <v>0</v>
      </c>
      <c r="CP227" s="497">
        <f t="shared" si="28"/>
        <v>0</v>
      </c>
      <c r="CQ227" s="497">
        <f t="shared" si="29"/>
        <v>0</v>
      </c>
      <c r="CR227" s="497">
        <f t="shared" si="30"/>
        <v>0</v>
      </c>
    </row>
    <row r="228" spans="1:96">
      <c r="A228" s="48" t="s">
        <v>643</v>
      </c>
      <c r="B228" s="446" t="s">
        <v>490</v>
      </c>
      <c r="C228" s="191">
        <v>1295874</v>
      </c>
      <c r="D228" s="194"/>
      <c r="E228" s="191"/>
      <c r="F228" s="191"/>
      <c r="G228" s="191"/>
      <c r="H228" s="191"/>
      <c r="I228" s="191"/>
      <c r="J228" s="191"/>
      <c r="K228" s="191"/>
      <c r="L228" s="191"/>
      <c r="M228" s="191">
        <v>1410.63</v>
      </c>
      <c r="N228" s="191">
        <v>1295874</v>
      </c>
      <c r="O228" s="191"/>
      <c r="P228" s="191"/>
      <c r="Q228" s="191"/>
      <c r="R228" s="191"/>
      <c r="S228" s="191"/>
      <c r="T228" s="191"/>
      <c r="U228" s="191"/>
      <c r="V228" s="194"/>
      <c r="W228" s="191"/>
      <c r="X228" s="191"/>
      <c r="Y228" s="191"/>
      <c r="Z228" s="191"/>
      <c r="AA228" s="191"/>
      <c r="AB228" s="191"/>
      <c r="AC228" s="387"/>
      <c r="AD228" s="191"/>
      <c r="AE228" s="191"/>
      <c r="AF228" s="416"/>
      <c r="AJ228" s="416" t="s">
        <v>642</v>
      </c>
      <c r="AK228" s="416" t="s">
        <v>490</v>
      </c>
      <c r="AL228" s="486">
        <v>1259849</v>
      </c>
      <c r="AM228" s="486"/>
      <c r="AN228" s="486"/>
      <c r="AO228" s="486"/>
      <c r="AP228" s="486"/>
      <c r="AQ228" s="486"/>
      <c r="AR228" s="486"/>
      <c r="AS228" s="486"/>
      <c r="AT228" s="486"/>
      <c r="AU228" s="486"/>
      <c r="AV228" s="486">
        <v>1410.63</v>
      </c>
      <c r="AW228" s="486">
        <v>1259849</v>
      </c>
      <c r="AX228" s="486"/>
      <c r="AY228" s="486"/>
      <c r="AZ228" s="486"/>
      <c r="BA228" s="486"/>
      <c r="BB228" s="486"/>
      <c r="BC228" s="486"/>
      <c r="BD228" s="486"/>
      <c r="BE228" s="486"/>
      <c r="BF228" s="486"/>
      <c r="BG228" s="486"/>
      <c r="BH228" s="486"/>
      <c r="BI228" s="486"/>
      <c r="BJ228" s="486"/>
      <c r="BK228" s="486"/>
      <c r="BL228" s="486"/>
      <c r="BM228" s="486"/>
      <c r="BN228" s="447"/>
      <c r="BP228" s="497">
        <f t="shared" si="2"/>
        <v>36025</v>
      </c>
      <c r="BQ228" s="497">
        <f t="shared" si="3"/>
        <v>0</v>
      </c>
      <c r="BR228" s="497">
        <f t="shared" si="4"/>
        <v>0</v>
      </c>
      <c r="BS228" s="497">
        <f t="shared" si="5"/>
        <v>0</v>
      </c>
      <c r="BT228" s="497">
        <f t="shared" si="6"/>
        <v>0</v>
      </c>
      <c r="BU228" s="497">
        <f t="shared" si="7"/>
        <v>0</v>
      </c>
      <c r="BV228" s="497">
        <f t="shared" si="8"/>
        <v>0</v>
      </c>
      <c r="BW228" s="497">
        <f t="shared" si="9"/>
        <v>0</v>
      </c>
      <c r="BX228" s="497">
        <f t="shared" si="10"/>
        <v>0</v>
      </c>
      <c r="BY228" s="497">
        <f t="shared" si="11"/>
        <v>0</v>
      </c>
      <c r="BZ228" s="497">
        <f t="shared" si="12"/>
        <v>0</v>
      </c>
      <c r="CA228" s="497">
        <f t="shared" si="13"/>
        <v>36025</v>
      </c>
      <c r="CB228" s="497">
        <f t="shared" si="14"/>
        <v>0</v>
      </c>
      <c r="CC228" s="497">
        <f t="shared" si="15"/>
        <v>0</v>
      </c>
      <c r="CD228" s="497">
        <f t="shared" si="16"/>
        <v>0</v>
      </c>
      <c r="CE228" s="497">
        <f t="shared" si="17"/>
        <v>0</v>
      </c>
      <c r="CF228" s="497">
        <f t="shared" si="18"/>
        <v>0</v>
      </c>
      <c r="CG228" s="497">
        <f t="shared" si="19"/>
        <v>0</v>
      </c>
      <c r="CH228" s="497">
        <f t="shared" si="20"/>
        <v>0</v>
      </c>
      <c r="CI228" s="497">
        <f t="shared" si="21"/>
        <v>0</v>
      </c>
      <c r="CJ228" s="497">
        <f t="shared" si="22"/>
        <v>0</v>
      </c>
      <c r="CK228" s="497">
        <f t="shared" si="23"/>
        <v>0</v>
      </c>
      <c r="CL228" s="497">
        <f t="shared" si="24"/>
        <v>0</v>
      </c>
      <c r="CM228" s="497">
        <f t="shared" si="25"/>
        <v>0</v>
      </c>
      <c r="CN228" s="497">
        <f t="shared" si="26"/>
        <v>0</v>
      </c>
      <c r="CO228" s="497">
        <f t="shared" si="27"/>
        <v>0</v>
      </c>
      <c r="CP228" s="497">
        <f t="shared" si="28"/>
        <v>0</v>
      </c>
      <c r="CQ228" s="497">
        <f t="shared" si="29"/>
        <v>0</v>
      </c>
      <c r="CR228" s="497">
        <f t="shared" si="30"/>
        <v>0</v>
      </c>
    </row>
    <row r="229" spans="1:96">
      <c r="A229" s="48" t="s">
        <v>644</v>
      </c>
      <c r="B229" s="446" t="s">
        <v>491</v>
      </c>
      <c r="C229" s="191">
        <v>1602104</v>
      </c>
      <c r="D229" s="194"/>
      <c r="E229" s="191"/>
      <c r="F229" s="191"/>
      <c r="G229" s="191"/>
      <c r="H229" s="191"/>
      <c r="I229" s="191"/>
      <c r="J229" s="191"/>
      <c r="K229" s="191"/>
      <c r="L229" s="191"/>
      <c r="M229" s="191">
        <v>1412.32</v>
      </c>
      <c r="N229" s="191">
        <v>1602104</v>
      </c>
      <c r="O229" s="191"/>
      <c r="P229" s="191"/>
      <c r="Q229" s="191"/>
      <c r="R229" s="191"/>
      <c r="S229" s="191"/>
      <c r="T229" s="191"/>
      <c r="U229" s="191"/>
      <c r="V229" s="194"/>
      <c r="W229" s="191"/>
      <c r="X229" s="191"/>
      <c r="Y229" s="191"/>
      <c r="Z229" s="191"/>
      <c r="AA229" s="191"/>
      <c r="AB229" s="191"/>
      <c r="AC229" s="387"/>
      <c r="AD229" s="191"/>
      <c r="AE229" s="191"/>
      <c r="AF229" s="416"/>
      <c r="AJ229" s="416" t="s">
        <v>643</v>
      </c>
      <c r="AK229" s="416" t="s">
        <v>491</v>
      </c>
      <c r="AL229" s="486">
        <v>1840996</v>
      </c>
      <c r="AM229" s="486"/>
      <c r="AN229" s="486"/>
      <c r="AO229" s="486"/>
      <c r="AP229" s="486"/>
      <c r="AQ229" s="486"/>
      <c r="AR229" s="486"/>
      <c r="AS229" s="486"/>
      <c r="AT229" s="486"/>
      <c r="AU229" s="486"/>
      <c r="AV229" s="486">
        <v>1412.32</v>
      </c>
      <c r="AW229" s="486">
        <v>1840996</v>
      </c>
      <c r="AX229" s="486"/>
      <c r="AY229" s="486"/>
      <c r="AZ229" s="486"/>
      <c r="BA229" s="486"/>
      <c r="BB229" s="486"/>
      <c r="BC229" s="486"/>
      <c r="BD229" s="486"/>
      <c r="BE229" s="486"/>
      <c r="BF229" s="486"/>
      <c r="BG229" s="486"/>
      <c r="BH229" s="486"/>
      <c r="BI229" s="486"/>
      <c r="BJ229" s="486"/>
      <c r="BK229" s="486"/>
      <c r="BL229" s="486"/>
      <c r="BM229" s="486"/>
      <c r="BN229" s="447"/>
      <c r="BP229" s="497">
        <f t="shared" si="2"/>
        <v>-238892</v>
      </c>
      <c r="BQ229" s="497">
        <f t="shared" si="3"/>
        <v>0</v>
      </c>
      <c r="BR229" s="497">
        <f t="shared" si="4"/>
        <v>0</v>
      </c>
      <c r="BS229" s="497">
        <f t="shared" si="5"/>
        <v>0</v>
      </c>
      <c r="BT229" s="497">
        <f t="shared" si="6"/>
        <v>0</v>
      </c>
      <c r="BU229" s="497">
        <f t="shared" si="7"/>
        <v>0</v>
      </c>
      <c r="BV229" s="497">
        <f t="shared" si="8"/>
        <v>0</v>
      </c>
      <c r="BW229" s="497">
        <f t="shared" si="9"/>
        <v>0</v>
      </c>
      <c r="BX229" s="497">
        <f t="shared" si="10"/>
        <v>0</v>
      </c>
      <c r="BY229" s="497">
        <f t="shared" si="11"/>
        <v>0</v>
      </c>
      <c r="BZ229" s="497">
        <f t="shared" si="12"/>
        <v>0</v>
      </c>
      <c r="CA229" s="497">
        <f t="shared" si="13"/>
        <v>-238892</v>
      </c>
      <c r="CB229" s="497">
        <f t="shared" si="14"/>
        <v>0</v>
      </c>
      <c r="CC229" s="497">
        <f t="shared" si="15"/>
        <v>0</v>
      </c>
      <c r="CD229" s="497">
        <f t="shared" si="16"/>
        <v>0</v>
      </c>
      <c r="CE229" s="497">
        <f t="shared" si="17"/>
        <v>0</v>
      </c>
      <c r="CF229" s="497">
        <f t="shared" si="18"/>
        <v>0</v>
      </c>
      <c r="CG229" s="497">
        <f t="shared" si="19"/>
        <v>0</v>
      </c>
      <c r="CH229" s="497">
        <f t="shared" si="20"/>
        <v>0</v>
      </c>
      <c r="CI229" s="497">
        <f t="shared" si="21"/>
        <v>0</v>
      </c>
      <c r="CJ229" s="497">
        <f t="shared" si="22"/>
        <v>0</v>
      </c>
      <c r="CK229" s="497">
        <f t="shared" si="23"/>
        <v>0</v>
      </c>
      <c r="CL229" s="497">
        <f t="shared" si="24"/>
        <v>0</v>
      </c>
      <c r="CM229" s="497">
        <f t="shared" si="25"/>
        <v>0</v>
      </c>
      <c r="CN229" s="497">
        <f t="shared" si="26"/>
        <v>0</v>
      </c>
      <c r="CO229" s="497">
        <f t="shared" si="27"/>
        <v>0</v>
      </c>
      <c r="CP229" s="497">
        <f t="shared" si="28"/>
        <v>0</v>
      </c>
      <c r="CQ229" s="497">
        <f t="shared" si="29"/>
        <v>0</v>
      </c>
      <c r="CR229" s="497">
        <f t="shared" si="30"/>
        <v>0</v>
      </c>
    </row>
    <row r="230" spans="1:96">
      <c r="A230" s="48" t="s">
        <v>645</v>
      </c>
      <c r="B230" s="446" t="s">
        <v>309</v>
      </c>
      <c r="C230" s="191">
        <v>1169223</v>
      </c>
      <c r="D230" s="194"/>
      <c r="E230" s="191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>
        <v>1651.8</v>
      </c>
      <c r="R230" s="191">
        <v>1169223</v>
      </c>
      <c r="S230" s="191"/>
      <c r="T230" s="191"/>
      <c r="U230" s="191"/>
      <c r="V230" s="194"/>
      <c r="W230" s="191"/>
      <c r="X230" s="191"/>
      <c r="Y230" s="191"/>
      <c r="Z230" s="191"/>
      <c r="AA230" s="191"/>
      <c r="AB230" s="191"/>
      <c r="AC230" s="387"/>
      <c r="AD230" s="191"/>
      <c r="AE230" s="191"/>
      <c r="AF230" s="416"/>
      <c r="AJ230" s="416" t="s">
        <v>644</v>
      </c>
      <c r="AK230" s="416" t="s">
        <v>309</v>
      </c>
      <c r="AL230" s="486">
        <v>1169046</v>
      </c>
      <c r="AM230" s="486"/>
      <c r="AN230" s="486"/>
      <c r="AO230" s="486"/>
      <c r="AP230" s="486"/>
      <c r="AQ230" s="486"/>
      <c r="AR230" s="486"/>
      <c r="AS230" s="486"/>
      <c r="AT230" s="486"/>
      <c r="AU230" s="486"/>
      <c r="AV230" s="486"/>
      <c r="AW230" s="486"/>
      <c r="AX230" s="486"/>
      <c r="AY230" s="486"/>
      <c r="AZ230" s="486">
        <v>1651.8</v>
      </c>
      <c r="BA230" s="486">
        <v>1169046</v>
      </c>
      <c r="BB230" s="486"/>
      <c r="BC230" s="486"/>
      <c r="BD230" s="486"/>
      <c r="BE230" s="486"/>
      <c r="BF230" s="486"/>
      <c r="BG230" s="486"/>
      <c r="BH230" s="486"/>
      <c r="BI230" s="486"/>
      <c r="BJ230" s="486"/>
      <c r="BK230" s="486"/>
      <c r="BL230" s="486"/>
      <c r="BM230" s="486"/>
      <c r="BN230" s="447"/>
      <c r="BP230" s="497">
        <f t="shared" si="2"/>
        <v>177</v>
      </c>
      <c r="BQ230" s="497">
        <f t="shared" si="3"/>
        <v>0</v>
      </c>
      <c r="BR230" s="497">
        <f t="shared" si="4"/>
        <v>0</v>
      </c>
      <c r="BS230" s="497">
        <f t="shared" si="5"/>
        <v>0</v>
      </c>
      <c r="BT230" s="497">
        <f t="shared" si="6"/>
        <v>0</v>
      </c>
      <c r="BU230" s="497">
        <f t="shared" si="7"/>
        <v>0</v>
      </c>
      <c r="BV230" s="497">
        <f t="shared" si="8"/>
        <v>0</v>
      </c>
      <c r="BW230" s="497">
        <f t="shared" si="9"/>
        <v>0</v>
      </c>
      <c r="BX230" s="497">
        <f t="shared" si="10"/>
        <v>0</v>
      </c>
      <c r="BY230" s="497">
        <f t="shared" si="11"/>
        <v>0</v>
      </c>
      <c r="BZ230" s="497">
        <f t="shared" si="12"/>
        <v>0</v>
      </c>
      <c r="CA230" s="497">
        <f t="shared" si="13"/>
        <v>0</v>
      </c>
      <c r="CB230" s="497">
        <f t="shared" si="14"/>
        <v>0</v>
      </c>
      <c r="CC230" s="497">
        <f t="shared" si="15"/>
        <v>0</v>
      </c>
      <c r="CD230" s="497">
        <f t="shared" si="16"/>
        <v>0</v>
      </c>
      <c r="CE230" s="497">
        <f t="shared" si="17"/>
        <v>177</v>
      </c>
      <c r="CF230" s="497">
        <f t="shared" si="18"/>
        <v>0</v>
      </c>
      <c r="CG230" s="497">
        <f t="shared" si="19"/>
        <v>0</v>
      </c>
      <c r="CH230" s="497">
        <f t="shared" si="20"/>
        <v>0</v>
      </c>
      <c r="CI230" s="497">
        <f t="shared" si="21"/>
        <v>0</v>
      </c>
      <c r="CJ230" s="497">
        <f t="shared" si="22"/>
        <v>0</v>
      </c>
      <c r="CK230" s="497">
        <f t="shared" si="23"/>
        <v>0</v>
      </c>
      <c r="CL230" s="497">
        <f t="shared" si="24"/>
        <v>0</v>
      </c>
      <c r="CM230" s="497">
        <f t="shared" si="25"/>
        <v>0</v>
      </c>
      <c r="CN230" s="497">
        <f t="shared" si="26"/>
        <v>0</v>
      </c>
      <c r="CO230" s="497">
        <f t="shared" si="27"/>
        <v>0</v>
      </c>
      <c r="CP230" s="497">
        <f t="shared" si="28"/>
        <v>0</v>
      </c>
      <c r="CQ230" s="497">
        <f t="shared" si="29"/>
        <v>0</v>
      </c>
      <c r="CR230" s="497">
        <f t="shared" si="30"/>
        <v>0</v>
      </c>
    </row>
    <row r="231" spans="1:96">
      <c r="A231" s="48" t="s">
        <v>1034</v>
      </c>
      <c r="B231" s="446" t="s">
        <v>310</v>
      </c>
      <c r="C231" s="191">
        <v>3355297</v>
      </c>
      <c r="D231" s="194">
        <v>1623610</v>
      </c>
      <c r="E231" s="191">
        <v>1623610</v>
      </c>
      <c r="F231" s="191"/>
      <c r="G231" s="191"/>
      <c r="H231" s="191"/>
      <c r="I231" s="191"/>
      <c r="J231" s="191"/>
      <c r="K231" s="191"/>
      <c r="L231" s="191"/>
      <c r="M231" s="191">
        <v>1450</v>
      </c>
      <c r="N231" s="191">
        <v>1731687</v>
      </c>
      <c r="O231" s="191"/>
      <c r="P231" s="191"/>
      <c r="Q231" s="191"/>
      <c r="R231" s="191"/>
      <c r="S231" s="191"/>
      <c r="T231" s="191"/>
      <c r="U231" s="191"/>
      <c r="V231" s="194"/>
      <c r="W231" s="191"/>
      <c r="X231" s="191"/>
      <c r="Y231" s="191"/>
      <c r="Z231" s="191"/>
      <c r="AA231" s="191"/>
      <c r="AB231" s="191"/>
      <c r="AC231" s="387"/>
      <c r="AD231" s="191"/>
      <c r="AE231" s="191"/>
      <c r="AF231" s="416"/>
      <c r="AJ231" s="416" t="s">
        <v>645</v>
      </c>
      <c r="AK231" s="416" t="s">
        <v>310</v>
      </c>
      <c r="AL231" s="486">
        <v>3190384</v>
      </c>
      <c r="AM231" s="486">
        <v>1458697</v>
      </c>
      <c r="AN231" s="486">
        <v>1458697</v>
      </c>
      <c r="AO231" s="486"/>
      <c r="AP231" s="486"/>
      <c r="AQ231" s="486"/>
      <c r="AR231" s="486"/>
      <c r="AS231" s="486"/>
      <c r="AT231" s="486"/>
      <c r="AU231" s="486"/>
      <c r="AV231" s="486">
        <v>1450</v>
      </c>
      <c r="AW231" s="486">
        <v>1731687</v>
      </c>
      <c r="AX231" s="486"/>
      <c r="AY231" s="486"/>
      <c r="AZ231" s="486"/>
      <c r="BA231" s="486"/>
      <c r="BB231" s="486"/>
      <c r="BC231" s="486"/>
      <c r="BD231" s="486"/>
      <c r="BE231" s="486"/>
      <c r="BF231" s="486"/>
      <c r="BG231" s="486"/>
      <c r="BH231" s="486"/>
      <c r="BI231" s="486"/>
      <c r="BJ231" s="486"/>
      <c r="BK231" s="486"/>
      <c r="BL231" s="486"/>
      <c r="BM231" s="486"/>
      <c r="BN231" s="447"/>
      <c r="BP231" s="497">
        <f t="shared" si="2"/>
        <v>164913</v>
      </c>
      <c r="BQ231" s="497">
        <f t="shared" si="3"/>
        <v>164913</v>
      </c>
      <c r="BR231" s="497">
        <f t="shared" si="4"/>
        <v>164913</v>
      </c>
      <c r="BS231" s="497">
        <f t="shared" si="5"/>
        <v>0</v>
      </c>
      <c r="BT231" s="497">
        <f t="shared" si="6"/>
        <v>0</v>
      </c>
      <c r="BU231" s="497">
        <f t="shared" si="7"/>
        <v>0</v>
      </c>
      <c r="BV231" s="497">
        <f t="shared" si="8"/>
        <v>0</v>
      </c>
      <c r="BW231" s="497">
        <f t="shared" si="9"/>
        <v>0</v>
      </c>
      <c r="BX231" s="497">
        <f t="shared" si="10"/>
        <v>0</v>
      </c>
      <c r="BY231" s="497">
        <f t="shared" si="11"/>
        <v>0</v>
      </c>
      <c r="BZ231" s="497">
        <f t="shared" si="12"/>
        <v>0</v>
      </c>
      <c r="CA231" s="497">
        <f t="shared" si="13"/>
        <v>0</v>
      </c>
      <c r="CB231" s="497">
        <f t="shared" si="14"/>
        <v>0</v>
      </c>
      <c r="CC231" s="497">
        <f t="shared" si="15"/>
        <v>0</v>
      </c>
      <c r="CD231" s="497">
        <f t="shared" si="16"/>
        <v>0</v>
      </c>
      <c r="CE231" s="497">
        <f t="shared" si="17"/>
        <v>0</v>
      </c>
      <c r="CF231" s="497">
        <f t="shared" si="18"/>
        <v>0</v>
      </c>
      <c r="CG231" s="497">
        <f t="shared" si="19"/>
        <v>0</v>
      </c>
      <c r="CH231" s="497">
        <f t="shared" si="20"/>
        <v>0</v>
      </c>
      <c r="CI231" s="497">
        <f t="shared" si="21"/>
        <v>0</v>
      </c>
      <c r="CJ231" s="497">
        <f t="shared" si="22"/>
        <v>0</v>
      </c>
      <c r="CK231" s="497">
        <f t="shared" si="23"/>
        <v>0</v>
      </c>
      <c r="CL231" s="497">
        <f t="shared" si="24"/>
        <v>0</v>
      </c>
      <c r="CM231" s="497">
        <f t="shared" si="25"/>
        <v>0</v>
      </c>
      <c r="CN231" s="497">
        <f t="shared" si="26"/>
        <v>0</v>
      </c>
      <c r="CO231" s="497">
        <f t="shared" si="27"/>
        <v>0</v>
      </c>
      <c r="CP231" s="497">
        <f t="shared" si="28"/>
        <v>0</v>
      </c>
      <c r="CQ231" s="497">
        <f t="shared" si="29"/>
        <v>0</v>
      </c>
      <c r="CR231" s="497">
        <f t="shared" si="30"/>
        <v>0</v>
      </c>
    </row>
    <row r="232" spans="1:96">
      <c r="A232" s="48" t="s">
        <v>646</v>
      </c>
      <c r="B232" s="446" t="s">
        <v>492</v>
      </c>
      <c r="C232" s="191">
        <v>2508931</v>
      </c>
      <c r="D232" s="194"/>
      <c r="E232" s="191"/>
      <c r="F232" s="191"/>
      <c r="G232" s="191"/>
      <c r="H232" s="191"/>
      <c r="I232" s="191"/>
      <c r="J232" s="191"/>
      <c r="K232" s="417"/>
      <c r="L232" s="191"/>
      <c r="M232" s="191">
        <v>1833</v>
      </c>
      <c r="N232" s="191">
        <v>2508931</v>
      </c>
      <c r="O232" s="191"/>
      <c r="P232" s="191"/>
      <c r="Q232" s="191"/>
      <c r="R232" s="191"/>
      <c r="S232" s="191"/>
      <c r="T232" s="191"/>
      <c r="U232" s="191"/>
      <c r="V232" s="194"/>
      <c r="W232" s="191"/>
      <c r="X232" s="191"/>
      <c r="Y232" s="191"/>
      <c r="Z232" s="191"/>
      <c r="AA232" s="191"/>
      <c r="AB232" s="191"/>
      <c r="AC232" s="387"/>
      <c r="AD232" s="191"/>
      <c r="AE232" s="191"/>
      <c r="AF232" s="416"/>
      <c r="AJ232" s="416" t="s">
        <v>646</v>
      </c>
      <c r="AK232" s="416" t="s">
        <v>492</v>
      </c>
      <c r="AL232" s="486">
        <v>2116845</v>
      </c>
      <c r="AM232" s="486"/>
      <c r="AN232" s="486"/>
      <c r="AO232" s="486"/>
      <c r="AP232" s="486"/>
      <c r="AQ232" s="486"/>
      <c r="AR232" s="486"/>
      <c r="AS232" s="486"/>
      <c r="AT232" s="486"/>
      <c r="AU232" s="486"/>
      <c r="AV232" s="486">
        <v>1833</v>
      </c>
      <c r="AW232" s="486">
        <v>2116845</v>
      </c>
      <c r="AX232" s="486"/>
      <c r="AY232" s="486"/>
      <c r="AZ232" s="486"/>
      <c r="BA232" s="486"/>
      <c r="BB232" s="486"/>
      <c r="BC232" s="486"/>
      <c r="BD232" s="486"/>
      <c r="BE232" s="486"/>
      <c r="BF232" s="486"/>
      <c r="BG232" s="486"/>
      <c r="BH232" s="486"/>
      <c r="BI232" s="486"/>
      <c r="BJ232" s="486"/>
      <c r="BK232" s="486"/>
      <c r="BL232" s="486"/>
      <c r="BM232" s="486"/>
      <c r="BN232" s="447"/>
      <c r="BP232" s="497">
        <f t="shared" si="2"/>
        <v>392086</v>
      </c>
      <c r="BQ232" s="497">
        <f t="shared" si="3"/>
        <v>0</v>
      </c>
      <c r="BR232" s="497">
        <f t="shared" si="4"/>
        <v>0</v>
      </c>
      <c r="BS232" s="497">
        <f t="shared" si="5"/>
        <v>0</v>
      </c>
      <c r="BT232" s="497">
        <f t="shared" si="6"/>
        <v>0</v>
      </c>
      <c r="BU232" s="497">
        <f t="shared" si="7"/>
        <v>0</v>
      </c>
      <c r="BV232" s="497">
        <f t="shared" si="8"/>
        <v>0</v>
      </c>
      <c r="BW232" s="497">
        <f t="shared" si="9"/>
        <v>0</v>
      </c>
      <c r="BX232" s="497">
        <f t="shared" si="10"/>
        <v>0</v>
      </c>
      <c r="BY232" s="497">
        <f t="shared" si="11"/>
        <v>0</v>
      </c>
      <c r="BZ232" s="497">
        <f t="shared" si="12"/>
        <v>0</v>
      </c>
      <c r="CA232" s="497">
        <f t="shared" si="13"/>
        <v>392086</v>
      </c>
      <c r="CB232" s="497">
        <f t="shared" si="14"/>
        <v>0</v>
      </c>
      <c r="CC232" s="497">
        <f t="shared" si="15"/>
        <v>0</v>
      </c>
      <c r="CD232" s="497">
        <f t="shared" si="16"/>
        <v>0</v>
      </c>
      <c r="CE232" s="497">
        <f t="shared" si="17"/>
        <v>0</v>
      </c>
      <c r="CF232" s="497">
        <f t="shared" si="18"/>
        <v>0</v>
      </c>
      <c r="CG232" s="497">
        <f t="shared" si="19"/>
        <v>0</v>
      </c>
      <c r="CH232" s="497">
        <f t="shared" si="20"/>
        <v>0</v>
      </c>
      <c r="CI232" s="497">
        <f t="shared" si="21"/>
        <v>0</v>
      </c>
      <c r="CJ232" s="497">
        <f t="shared" si="22"/>
        <v>0</v>
      </c>
      <c r="CK232" s="497">
        <f t="shared" si="23"/>
        <v>0</v>
      </c>
      <c r="CL232" s="497">
        <f t="shared" si="24"/>
        <v>0</v>
      </c>
      <c r="CM232" s="497">
        <f t="shared" si="25"/>
        <v>0</v>
      </c>
      <c r="CN232" s="497">
        <f t="shared" si="26"/>
        <v>0</v>
      </c>
      <c r="CO232" s="497">
        <f t="shared" si="27"/>
        <v>0</v>
      </c>
      <c r="CP232" s="497">
        <f t="shared" si="28"/>
        <v>0</v>
      </c>
      <c r="CQ232" s="497">
        <f t="shared" si="29"/>
        <v>0</v>
      </c>
      <c r="CR232" s="497">
        <f t="shared" si="30"/>
        <v>0</v>
      </c>
    </row>
    <row r="233" spans="1:96">
      <c r="A233" s="48" t="s">
        <v>647</v>
      </c>
      <c r="B233" s="446" t="s">
        <v>493</v>
      </c>
      <c r="C233" s="191">
        <v>787180</v>
      </c>
      <c r="D233" s="194">
        <v>787180</v>
      </c>
      <c r="E233" s="191"/>
      <c r="F233" s="191">
        <v>402630</v>
      </c>
      <c r="G233" s="191">
        <v>384550</v>
      </c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4"/>
      <c r="W233" s="191"/>
      <c r="X233" s="191"/>
      <c r="Y233" s="191"/>
      <c r="Z233" s="191"/>
      <c r="AA233" s="191"/>
      <c r="AB233" s="191"/>
      <c r="AC233" s="387"/>
      <c r="AD233" s="191"/>
      <c r="AE233" s="191"/>
      <c r="AF233" s="416"/>
      <c r="AJ233" s="416" t="s">
        <v>647</v>
      </c>
      <c r="AK233" s="416" t="s">
        <v>493</v>
      </c>
      <c r="AL233" s="486">
        <v>787180</v>
      </c>
      <c r="AM233" s="486">
        <v>787180</v>
      </c>
      <c r="AN233" s="486"/>
      <c r="AO233" s="486">
        <v>402630</v>
      </c>
      <c r="AP233" s="486">
        <v>384550</v>
      </c>
      <c r="AQ233" s="486"/>
      <c r="AR233" s="486"/>
      <c r="AS233" s="486"/>
      <c r="AT233" s="486"/>
      <c r="AU233" s="486"/>
      <c r="AV233" s="486"/>
      <c r="AW233" s="486"/>
      <c r="AX233" s="486"/>
      <c r="AY233" s="486"/>
      <c r="AZ233" s="486"/>
      <c r="BA233" s="486"/>
      <c r="BB233" s="486"/>
      <c r="BC233" s="486"/>
      <c r="BD233" s="486"/>
      <c r="BE233" s="486"/>
      <c r="BF233" s="486"/>
      <c r="BG233" s="486"/>
      <c r="BH233" s="486"/>
      <c r="BI233" s="486"/>
      <c r="BJ233" s="486"/>
      <c r="BK233" s="486"/>
      <c r="BL233" s="486"/>
      <c r="BM233" s="486"/>
      <c r="BN233" s="447"/>
      <c r="BP233" s="497">
        <f t="shared" si="2"/>
        <v>0</v>
      </c>
      <c r="BQ233" s="497">
        <f t="shared" si="3"/>
        <v>0</v>
      </c>
      <c r="BR233" s="497">
        <f t="shared" si="4"/>
        <v>0</v>
      </c>
      <c r="BS233" s="497">
        <f t="shared" si="5"/>
        <v>0</v>
      </c>
      <c r="BT233" s="497">
        <f t="shared" si="6"/>
        <v>0</v>
      </c>
      <c r="BU233" s="497">
        <f t="shared" si="7"/>
        <v>0</v>
      </c>
      <c r="BV233" s="497">
        <f t="shared" si="8"/>
        <v>0</v>
      </c>
      <c r="BW233" s="497">
        <f t="shared" si="9"/>
        <v>0</v>
      </c>
      <c r="BX233" s="497">
        <f t="shared" si="10"/>
        <v>0</v>
      </c>
      <c r="BY233" s="497">
        <f t="shared" si="11"/>
        <v>0</v>
      </c>
      <c r="BZ233" s="497">
        <f t="shared" si="12"/>
        <v>0</v>
      </c>
      <c r="CA233" s="497">
        <f t="shared" si="13"/>
        <v>0</v>
      </c>
      <c r="CB233" s="497">
        <f t="shared" si="14"/>
        <v>0</v>
      </c>
      <c r="CC233" s="497">
        <f t="shared" si="15"/>
        <v>0</v>
      </c>
      <c r="CD233" s="497">
        <f t="shared" si="16"/>
        <v>0</v>
      </c>
      <c r="CE233" s="497">
        <f t="shared" si="17"/>
        <v>0</v>
      </c>
      <c r="CF233" s="497">
        <f t="shared" si="18"/>
        <v>0</v>
      </c>
      <c r="CG233" s="497">
        <f t="shared" si="19"/>
        <v>0</v>
      </c>
      <c r="CH233" s="497">
        <f t="shared" si="20"/>
        <v>0</v>
      </c>
      <c r="CI233" s="497">
        <f t="shared" si="21"/>
        <v>0</v>
      </c>
      <c r="CJ233" s="497">
        <f t="shared" si="22"/>
        <v>0</v>
      </c>
      <c r="CK233" s="497">
        <f t="shared" si="23"/>
        <v>0</v>
      </c>
      <c r="CL233" s="497">
        <f t="shared" si="24"/>
        <v>0</v>
      </c>
      <c r="CM233" s="497">
        <f t="shared" si="25"/>
        <v>0</v>
      </c>
      <c r="CN233" s="497">
        <f t="shared" si="26"/>
        <v>0</v>
      </c>
      <c r="CO233" s="497">
        <f t="shared" si="27"/>
        <v>0</v>
      </c>
      <c r="CP233" s="497">
        <f t="shared" si="28"/>
        <v>0</v>
      </c>
      <c r="CQ233" s="497">
        <f t="shared" si="29"/>
        <v>0</v>
      </c>
      <c r="CR233" s="497">
        <f t="shared" si="30"/>
        <v>0</v>
      </c>
    </row>
    <row r="234" spans="1:96">
      <c r="A234" s="48" t="s">
        <v>648</v>
      </c>
      <c r="B234" s="446" t="s">
        <v>494</v>
      </c>
      <c r="C234" s="191">
        <v>1630241</v>
      </c>
      <c r="D234" s="194"/>
      <c r="E234" s="191"/>
      <c r="F234" s="191"/>
      <c r="G234" s="191"/>
      <c r="H234" s="191"/>
      <c r="I234" s="191"/>
      <c r="J234" s="191"/>
      <c r="K234" s="191"/>
      <c r="L234" s="191"/>
      <c r="M234" s="191">
        <v>1264</v>
      </c>
      <c r="N234" s="191">
        <v>1630241</v>
      </c>
      <c r="O234" s="191"/>
      <c r="P234" s="191"/>
      <c r="Q234" s="191"/>
      <c r="R234" s="191"/>
      <c r="S234" s="191"/>
      <c r="T234" s="191"/>
      <c r="U234" s="191"/>
      <c r="V234" s="194"/>
      <c r="W234" s="191"/>
      <c r="X234" s="191"/>
      <c r="Y234" s="191"/>
      <c r="Z234" s="191"/>
      <c r="AA234" s="191"/>
      <c r="AB234" s="191"/>
      <c r="AC234" s="387"/>
      <c r="AD234" s="191"/>
      <c r="AE234" s="191"/>
      <c r="AF234" s="416"/>
      <c r="AJ234" s="416" t="s">
        <v>648</v>
      </c>
      <c r="AK234" s="416" t="s">
        <v>494</v>
      </c>
      <c r="AL234" s="486">
        <v>1191455</v>
      </c>
      <c r="AM234" s="486"/>
      <c r="AN234" s="486"/>
      <c r="AO234" s="486"/>
      <c r="AP234" s="486"/>
      <c r="AQ234" s="486"/>
      <c r="AR234" s="486"/>
      <c r="AS234" s="486"/>
      <c r="AT234" s="486"/>
      <c r="AU234" s="486"/>
      <c r="AV234" s="486">
        <v>1264</v>
      </c>
      <c r="AW234" s="486">
        <v>1191455</v>
      </c>
      <c r="AX234" s="486"/>
      <c r="AY234" s="486"/>
      <c r="AZ234" s="486"/>
      <c r="BA234" s="486"/>
      <c r="BB234" s="486"/>
      <c r="BC234" s="486"/>
      <c r="BD234" s="486"/>
      <c r="BE234" s="486"/>
      <c r="BF234" s="486"/>
      <c r="BG234" s="486"/>
      <c r="BH234" s="486"/>
      <c r="BI234" s="486"/>
      <c r="BJ234" s="486"/>
      <c r="BK234" s="486"/>
      <c r="BL234" s="486"/>
      <c r="BM234" s="486"/>
      <c r="BN234" s="447"/>
      <c r="BP234" s="497">
        <f t="shared" si="2"/>
        <v>438786</v>
      </c>
      <c r="BQ234" s="497">
        <f t="shared" si="3"/>
        <v>0</v>
      </c>
      <c r="BR234" s="497">
        <f t="shared" si="4"/>
        <v>0</v>
      </c>
      <c r="BS234" s="497">
        <f t="shared" si="5"/>
        <v>0</v>
      </c>
      <c r="BT234" s="497">
        <f t="shared" si="6"/>
        <v>0</v>
      </c>
      <c r="BU234" s="497">
        <f t="shared" si="7"/>
        <v>0</v>
      </c>
      <c r="BV234" s="497">
        <f t="shared" si="8"/>
        <v>0</v>
      </c>
      <c r="BW234" s="497">
        <f t="shared" si="9"/>
        <v>0</v>
      </c>
      <c r="BX234" s="497">
        <f t="shared" si="10"/>
        <v>0</v>
      </c>
      <c r="BY234" s="497">
        <f t="shared" si="11"/>
        <v>0</v>
      </c>
      <c r="BZ234" s="497">
        <f t="shared" si="12"/>
        <v>0</v>
      </c>
      <c r="CA234" s="497">
        <f t="shared" si="13"/>
        <v>438786</v>
      </c>
      <c r="CB234" s="497">
        <f t="shared" si="14"/>
        <v>0</v>
      </c>
      <c r="CC234" s="497">
        <f t="shared" si="15"/>
        <v>0</v>
      </c>
      <c r="CD234" s="497">
        <f t="shared" si="16"/>
        <v>0</v>
      </c>
      <c r="CE234" s="497">
        <f t="shared" si="17"/>
        <v>0</v>
      </c>
      <c r="CF234" s="497">
        <f t="shared" si="18"/>
        <v>0</v>
      </c>
      <c r="CG234" s="497">
        <f t="shared" si="19"/>
        <v>0</v>
      </c>
      <c r="CH234" s="497">
        <f t="shared" si="20"/>
        <v>0</v>
      </c>
      <c r="CI234" s="497">
        <f t="shared" si="21"/>
        <v>0</v>
      </c>
      <c r="CJ234" s="497">
        <f t="shared" si="22"/>
        <v>0</v>
      </c>
      <c r="CK234" s="497">
        <f t="shared" si="23"/>
        <v>0</v>
      </c>
      <c r="CL234" s="497">
        <f t="shared" si="24"/>
        <v>0</v>
      </c>
      <c r="CM234" s="497">
        <f t="shared" si="25"/>
        <v>0</v>
      </c>
      <c r="CN234" s="497">
        <f t="shared" si="26"/>
        <v>0</v>
      </c>
      <c r="CO234" s="497">
        <f t="shared" si="27"/>
        <v>0</v>
      </c>
      <c r="CP234" s="497">
        <f t="shared" si="28"/>
        <v>0</v>
      </c>
      <c r="CQ234" s="497">
        <f t="shared" si="29"/>
        <v>0</v>
      </c>
      <c r="CR234" s="497">
        <f t="shared" si="30"/>
        <v>0</v>
      </c>
    </row>
    <row r="235" spans="1:96">
      <c r="A235" s="48" t="s">
        <v>649</v>
      </c>
      <c r="B235" s="446" t="s">
        <v>496</v>
      </c>
      <c r="C235" s="191">
        <v>157131</v>
      </c>
      <c r="D235" s="194">
        <v>155781</v>
      </c>
      <c r="E235" s="191"/>
      <c r="F235" s="191">
        <v>0</v>
      </c>
      <c r="G235" s="191">
        <v>155781</v>
      </c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4"/>
      <c r="W235" s="191"/>
      <c r="X235" s="191"/>
      <c r="Y235" s="191"/>
      <c r="Z235" s="191"/>
      <c r="AA235" s="191"/>
      <c r="AB235" s="191"/>
      <c r="AC235" s="387">
        <v>1350</v>
      </c>
      <c r="AD235" s="191"/>
      <c r="AE235" s="191"/>
      <c r="AF235" s="416"/>
      <c r="AJ235" s="416" t="s">
        <v>649</v>
      </c>
      <c r="AK235" s="416" t="s">
        <v>496</v>
      </c>
      <c r="AL235" s="486">
        <v>143540</v>
      </c>
      <c r="AM235" s="486">
        <v>140840</v>
      </c>
      <c r="AN235" s="486"/>
      <c r="AO235" s="486">
        <v>0</v>
      </c>
      <c r="AP235" s="486">
        <v>140840</v>
      </c>
      <c r="AQ235" s="486"/>
      <c r="AR235" s="486"/>
      <c r="AS235" s="486"/>
      <c r="AT235" s="486"/>
      <c r="AU235" s="486"/>
      <c r="AV235" s="486"/>
      <c r="AW235" s="486"/>
      <c r="AX235" s="486"/>
      <c r="AY235" s="486"/>
      <c r="AZ235" s="486"/>
      <c r="BA235" s="486"/>
      <c r="BB235" s="486"/>
      <c r="BC235" s="486"/>
      <c r="BD235" s="486"/>
      <c r="BE235" s="486"/>
      <c r="BF235" s="486"/>
      <c r="BG235" s="486"/>
      <c r="BH235" s="486"/>
      <c r="BI235" s="486"/>
      <c r="BJ235" s="486"/>
      <c r="BK235" s="486"/>
      <c r="BL235" s="486">
        <v>1350</v>
      </c>
      <c r="BM235" s="486">
        <v>1350</v>
      </c>
      <c r="BN235" s="447"/>
      <c r="BP235" s="497">
        <f t="shared" si="2"/>
        <v>13591</v>
      </c>
      <c r="BQ235" s="497">
        <f t="shared" si="3"/>
        <v>14941</v>
      </c>
      <c r="BR235" s="497">
        <f t="shared" si="4"/>
        <v>0</v>
      </c>
      <c r="BS235" s="497">
        <f t="shared" si="5"/>
        <v>0</v>
      </c>
      <c r="BT235" s="497">
        <f t="shared" si="6"/>
        <v>14941</v>
      </c>
      <c r="BU235" s="497">
        <f t="shared" si="7"/>
        <v>0</v>
      </c>
      <c r="BV235" s="497">
        <f t="shared" si="8"/>
        <v>0</v>
      </c>
      <c r="BW235" s="497">
        <f t="shared" si="9"/>
        <v>0</v>
      </c>
      <c r="BX235" s="497">
        <f t="shared" si="10"/>
        <v>0</v>
      </c>
      <c r="BY235" s="497">
        <f t="shared" si="11"/>
        <v>0</v>
      </c>
      <c r="BZ235" s="497">
        <f t="shared" si="12"/>
        <v>0</v>
      </c>
      <c r="CA235" s="497">
        <f t="shared" si="13"/>
        <v>0</v>
      </c>
      <c r="CB235" s="497">
        <f t="shared" si="14"/>
        <v>0</v>
      </c>
      <c r="CC235" s="497">
        <f t="shared" si="15"/>
        <v>0</v>
      </c>
      <c r="CD235" s="497">
        <f t="shared" si="16"/>
        <v>0</v>
      </c>
      <c r="CE235" s="497">
        <f t="shared" si="17"/>
        <v>0</v>
      </c>
      <c r="CF235" s="497">
        <f t="shared" si="18"/>
        <v>0</v>
      </c>
      <c r="CG235" s="497">
        <f t="shared" si="19"/>
        <v>0</v>
      </c>
      <c r="CH235" s="497">
        <f t="shared" si="20"/>
        <v>0</v>
      </c>
      <c r="CI235" s="497">
        <f t="shared" si="21"/>
        <v>0</v>
      </c>
      <c r="CJ235" s="497">
        <f t="shared" si="22"/>
        <v>0</v>
      </c>
      <c r="CK235" s="497">
        <f t="shared" si="23"/>
        <v>0</v>
      </c>
      <c r="CL235" s="497">
        <f t="shared" si="24"/>
        <v>0</v>
      </c>
      <c r="CM235" s="497">
        <f t="shared" si="25"/>
        <v>0</v>
      </c>
      <c r="CN235" s="497">
        <f t="shared" si="26"/>
        <v>0</v>
      </c>
      <c r="CO235" s="497">
        <f t="shared" si="27"/>
        <v>0</v>
      </c>
      <c r="CP235" s="497">
        <f t="shared" si="28"/>
        <v>0</v>
      </c>
      <c r="CQ235" s="497">
        <f t="shared" si="29"/>
        <v>-1350</v>
      </c>
      <c r="CR235" s="497">
        <f t="shared" si="30"/>
        <v>0</v>
      </c>
    </row>
    <row r="236" spans="1:96">
      <c r="A236" s="48" t="s">
        <v>650</v>
      </c>
      <c r="B236" s="446" t="s">
        <v>311</v>
      </c>
      <c r="C236" s="191">
        <v>484873</v>
      </c>
      <c r="D236" s="194">
        <v>484873</v>
      </c>
      <c r="E236" s="191"/>
      <c r="F236" s="191">
        <v>253364</v>
      </c>
      <c r="G236" s="191">
        <v>231509</v>
      </c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4"/>
      <c r="W236" s="191"/>
      <c r="X236" s="191"/>
      <c r="Y236" s="191"/>
      <c r="Z236" s="191"/>
      <c r="AA236" s="191"/>
      <c r="AB236" s="191"/>
      <c r="AC236" s="387"/>
      <c r="AD236" s="191"/>
      <c r="AE236" s="191"/>
      <c r="AF236" s="416"/>
      <c r="AJ236" s="416" t="s">
        <v>650</v>
      </c>
      <c r="AK236" s="416" t="s">
        <v>311</v>
      </c>
      <c r="AL236" s="486">
        <v>226921</v>
      </c>
      <c r="AM236" s="486">
        <v>226921</v>
      </c>
      <c r="AN236" s="486"/>
      <c r="AO236" s="486">
        <v>120474</v>
      </c>
      <c r="AP236" s="486">
        <v>106447</v>
      </c>
      <c r="AQ236" s="486"/>
      <c r="AR236" s="486"/>
      <c r="AS236" s="486"/>
      <c r="AT236" s="486"/>
      <c r="AU236" s="486"/>
      <c r="AV236" s="486"/>
      <c r="AW236" s="486"/>
      <c r="AX236" s="486"/>
      <c r="AY236" s="486"/>
      <c r="AZ236" s="486"/>
      <c r="BA236" s="486"/>
      <c r="BB236" s="486"/>
      <c r="BC236" s="486"/>
      <c r="BD236" s="486"/>
      <c r="BE236" s="486"/>
      <c r="BF236" s="486"/>
      <c r="BG236" s="486"/>
      <c r="BH236" s="486"/>
      <c r="BI236" s="486"/>
      <c r="BJ236" s="486"/>
      <c r="BK236" s="486"/>
      <c r="BL236" s="486"/>
      <c r="BM236" s="486"/>
      <c r="BN236" s="447"/>
      <c r="BP236" s="497">
        <f t="shared" si="2"/>
        <v>257952</v>
      </c>
      <c r="BQ236" s="497">
        <f t="shared" si="3"/>
        <v>257952</v>
      </c>
      <c r="BR236" s="497">
        <f t="shared" si="4"/>
        <v>0</v>
      </c>
      <c r="BS236" s="497">
        <f t="shared" si="5"/>
        <v>132890</v>
      </c>
      <c r="BT236" s="497">
        <f t="shared" si="6"/>
        <v>125062</v>
      </c>
      <c r="BU236" s="497">
        <f t="shared" si="7"/>
        <v>0</v>
      </c>
      <c r="BV236" s="497">
        <f t="shared" si="8"/>
        <v>0</v>
      </c>
      <c r="BW236" s="497">
        <f t="shared" si="9"/>
        <v>0</v>
      </c>
      <c r="BX236" s="497">
        <f t="shared" si="10"/>
        <v>0</v>
      </c>
      <c r="BY236" s="497">
        <f t="shared" si="11"/>
        <v>0</v>
      </c>
      <c r="BZ236" s="497">
        <f t="shared" si="12"/>
        <v>0</v>
      </c>
      <c r="CA236" s="497">
        <f t="shared" si="13"/>
        <v>0</v>
      </c>
      <c r="CB236" s="497">
        <f t="shared" si="14"/>
        <v>0</v>
      </c>
      <c r="CC236" s="497">
        <f t="shared" si="15"/>
        <v>0</v>
      </c>
      <c r="CD236" s="497">
        <f t="shared" si="16"/>
        <v>0</v>
      </c>
      <c r="CE236" s="497">
        <f t="shared" si="17"/>
        <v>0</v>
      </c>
      <c r="CF236" s="497">
        <f t="shared" si="18"/>
        <v>0</v>
      </c>
      <c r="CG236" s="497">
        <f t="shared" si="19"/>
        <v>0</v>
      </c>
      <c r="CH236" s="497">
        <f t="shared" si="20"/>
        <v>0</v>
      </c>
      <c r="CI236" s="497">
        <f t="shared" si="21"/>
        <v>0</v>
      </c>
      <c r="CJ236" s="497">
        <f t="shared" si="22"/>
        <v>0</v>
      </c>
      <c r="CK236" s="497">
        <f t="shared" si="23"/>
        <v>0</v>
      </c>
      <c r="CL236" s="497">
        <f t="shared" si="24"/>
        <v>0</v>
      </c>
      <c r="CM236" s="497">
        <f t="shared" si="25"/>
        <v>0</v>
      </c>
      <c r="CN236" s="497">
        <f t="shared" si="26"/>
        <v>0</v>
      </c>
      <c r="CO236" s="497">
        <f t="shared" si="27"/>
        <v>0</v>
      </c>
      <c r="CP236" s="497">
        <f t="shared" si="28"/>
        <v>0</v>
      </c>
      <c r="CQ236" s="497">
        <f t="shared" si="29"/>
        <v>0</v>
      </c>
      <c r="CR236" s="497">
        <f t="shared" si="30"/>
        <v>0</v>
      </c>
    </row>
    <row r="237" spans="1:96">
      <c r="A237" s="48" t="s">
        <v>651</v>
      </c>
      <c r="B237" s="446" t="s">
        <v>495</v>
      </c>
      <c r="C237" s="191">
        <v>1109633</v>
      </c>
      <c r="D237" s="194">
        <v>1109633</v>
      </c>
      <c r="E237" s="191"/>
      <c r="F237" s="191"/>
      <c r="G237" s="191"/>
      <c r="H237" s="191">
        <v>1109633</v>
      </c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4"/>
      <c r="W237" s="191"/>
      <c r="X237" s="191"/>
      <c r="Y237" s="191"/>
      <c r="Z237" s="191"/>
      <c r="AA237" s="191"/>
      <c r="AB237" s="191"/>
      <c r="AC237" s="387"/>
      <c r="AD237" s="191"/>
      <c r="AE237" s="191"/>
      <c r="AF237" s="416"/>
      <c r="AJ237" s="416" t="s">
        <v>651</v>
      </c>
      <c r="AK237" s="416" t="s">
        <v>495</v>
      </c>
      <c r="AL237" s="486">
        <v>1109633</v>
      </c>
      <c r="AM237" s="486">
        <v>1109633</v>
      </c>
      <c r="AN237" s="486"/>
      <c r="AO237" s="486"/>
      <c r="AP237" s="486"/>
      <c r="AQ237" s="486">
        <v>1109633</v>
      </c>
      <c r="AR237" s="486"/>
      <c r="AS237" s="486"/>
      <c r="AT237" s="486"/>
      <c r="AU237" s="486"/>
      <c r="AV237" s="486"/>
      <c r="AW237" s="486"/>
      <c r="AX237" s="486"/>
      <c r="AY237" s="486"/>
      <c r="AZ237" s="486"/>
      <c r="BA237" s="486"/>
      <c r="BB237" s="486"/>
      <c r="BC237" s="486"/>
      <c r="BD237" s="486"/>
      <c r="BE237" s="486"/>
      <c r="BF237" s="486"/>
      <c r="BG237" s="486"/>
      <c r="BH237" s="486"/>
      <c r="BI237" s="486"/>
      <c r="BJ237" s="486"/>
      <c r="BK237" s="486"/>
      <c r="BL237" s="486"/>
      <c r="BM237" s="486"/>
      <c r="BN237" s="447"/>
      <c r="BP237" s="497">
        <f t="shared" si="2"/>
        <v>0</v>
      </c>
      <c r="BQ237" s="497">
        <f t="shared" si="3"/>
        <v>0</v>
      </c>
      <c r="BR237" s="497">
        <f t="shared" si="4"/>
        <v>0</v>
      </c>
      <c r="BS237" s="497">
        <f t="shared" si="5"/>
        <v>0</v>
      </c>
      <c r="BT237" s="497">
        <f t="shared" si="6"/>
        <v>0</v>
      </c>
      <c r="BU237" s="497">
        <f t="shared" si="7"/>
        <v>0</v>
      </c>
      <c r="BV237" s="497">
        <f t="shared" si="8"/>
        <v>0</v>
      </c>
      <c r="BW237" s="497">
        <f t="shared" si="9"/>
        <v>0</v>
      </c>
      <c r="BX237" s="497">
        <f t="shared" si="10"/>
        <v>0</v>
      </c>
      <c r="BY237" s="497">
        <f t="shared" si="11"/>
        <v>0</v>
      </c>
      <c r="BZ237" s="497">
        <f t="shared" si="12"/>
        <v>0</v>
      </c>
      <c r="CA237" s="497">
        <f t="shared" si="13"/>
        <v>0</v>
      </c>
      <c r="CB237" s="497">
        <f t="shared" si="14"/>
        <v>0</v>
      </c>
      <c r="CC237" s="497">
        <f t="shared" si="15"/>
        <v>0</v>
      </c>
      <c r="CD237" s="497">
        <f t="shared" si="16"/>
        <v>0</v>
      </c>
      <c r="CE237" s="497">
        <f t="shared" si="17"/>
        <v>0</v>
      </c>
      <c r="CF237" s="497">
        <f t="shared" si="18"/>
        <v>0</v>
      </c>
      <c r="CG237" s="497">
        <f t="shared" si="19"/>
        <v>0</v>
      </c>
      <c r="CH237" s="497">
        <f t="shared" si="20"/>
        <v>0</v>
      </c>
      <c r="CI237" s="497">
        <f t="shared" si="21"/>
        <v>0</v>
      </c>
      <c r="CJ237" s="497">
        <f t="shared" si="22"/>
        <v>0</v>
      </c>
      <c r="CK237" s="497">
        <f t="shared" si="23"/>
        <v>0</v>
      </c>
      <c r="CL237" s="497">
        <f t="shared" si="24"/>
        <v>0</v>
      </c>
      <c r="CM237" s="497">
        <f t="shared" si="25"/>
        <v>0</v>
      </c>
      <c r="CN237" s="497">
        <f t="shared" si="26"/>
        <v>0</v>
      </c>
      <c r="CO237" s="497">
        <f t="shared" si="27"/>
        <v>0</v>
      </c>
      <c r="CP237" s="497">
        <f t="shared" si="28"/>
        <v>0</v>
      </c>
      <c r="CQ237" s="497">
        <f t="shared" si="29"/>
        <v>0</v>
      </c>
      <c r="CR237" s="497">
        <f t="shared" si="30"/>
        <v>0</v>
      </c>
    </row>
    <row r="238" spans="1:96">
      <c r="A238" s="48" t="s">
        <v>652</v>
      </c>
      <c r="B238" s="446" t="s">
        <v>497</v>
      </c>
      <c r="C238" s="191">
        <v>949747</v>
      </c>
      <c r="D238" s="194">
        <v>949747</v>
      </c>
      <c r="E238" s="191"/>
      <c r="F238" s="191">
        <v>346653</v>
      </c>
      <c r="G238" s="191">
        <v>203094</v>
      </c>
      <c r="H238" s="191"/>
      <c r="I238" s="191">
        <v>400000</v>
      </c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4"/>
      <c r="W238" s="191"/>
      <c r="X238" s="191"/>
      <c r="Y238" s="191"/>
      <c r="Z238" s="191"/>
      <c r="AA238" s="191"/>
      <c r="AB238" s="191"/>
      <c r="AC238" s="387"/>
      <c r="AD238" s="191"/>
      <c r="AE238" s="191"/>
      <c r="AF238" s="416"/>
      <c r="AJ238" s="416" t="s">
        <v>652</v>
      </c>
      <c r="AK238" s="416" t="s">
        <v>497</v>
      </c>
      <c r="AL238" s="486">
        <v>813895</v>
      </c>
      <c r="AM238" s="486">
        <v>813895</v>
      </c>
      <c r="AN238" s="486"/>
      <c r="AO238" s="486">
        <v>335555</v>
      </c>
      <c r="AP238" s="486">
        <v>175467</v>
      </c>
      <c r="AQ238" s="486">
        <v>0</v>
      </c>
      <c r="AR238" s="486">
        <v>302873</v>
      </c>
      <c r="AS238" s="486"/>
      <c r="AT238" s="486"/>
      <c r="AU238" s="486"/>
      <c r="AV238" s="486"/>
      <c r="AW238" s="486"/>
      <c r="AX238" s="486"/>
      <c r="AY238" s="486"/>
      <c r="AZ238" s="486"/>
      <c r="BA238" s="486"/>
      <c r="BB238" s="486"/>
      <c r="BC238" s="486"/>
      <c r="BD238" s="486"/>
      <c r="BE238" s="486"/>
      <c r="BF238" s="486"/>
      <c r="BG238" s="486"/>
      <c r="BH238" s="486"/>
      <c r="BI238" s="486"/>
      <c r="BJ238" s="486"/>
      <c r="BK238" s="486"/>
      <c r="BL238" s="486"/>
      <c r="BM238" s="486"/>
      <c r="BN238" s="447"/>
      <c r="BP238" s="497">
        <f t="shared" si="2"/>
        <v>135852</v>
      </c>
      <c r="BQ238" s="497">
        <f t="shared" si="3"/>
        <v>135852</v>
      </c>
      <c r="BR238" s="497">
        <f t="shared" si="4"/>
        <v>0</v>
      </c>
      <c r="BS238" s="497">
        <f t="shared" si="5"/>
        <v>11098</v>
      </c>
      <c r="BT238" s="497">
        <f t="shared" si="6"/>
        <v>27627</v>
      </c>
      <c r="BU238" s="497">
        <f t="shared" si="7"/>
        <v>0</v>
      </c>
      <c r="BV238" s="497">
        <f t="shared" si="8"/>
        <v>97127</v>
      </c>
      <c r="BW238" s="497">
        <f t="shared" si="9"/>
        <v>0</v>
      </c>
      <c r="BX238" s="497">
        <f t="shared" si="10"/>
        <v>0</v>
      </c>
      <c r="BY238" s="497">
        <f t="shared" si="11"/>
        <v>0</v>
      </c>
      <c r="BZ238" s="497">
        <f t="shared" si="12"/>
        <v>0</v>
      </c>
      <c r="CA238" s="497">
        <f t="shared" si="13"/>
        <v>0</v>
      </c>
      <c r="CB238" s="497">
        <f t="shared" si="14"/>
        <v>0</v>
      </c>
      <c r="CC238" s="497">
        <f t="shared" si="15"/>
        <v>0</v>
      </c>
      <c r="CD238" s="497">
        <f t="shared" si="16"/>
        <v>0</v>
      </c>
      <c r="CE238" s="497">
        <f t="shared" si="17"/>
        <v>0</v>
      </c>
      <c r="CF238" s="497">
        <f t="shared" si="18"/>
        <v>0</v>
      </c>
      <c r="CG238" s="497">
        <f t="shared" si="19"/>
        <v>0</v>
      </c>
      <c r="CH238" s="497">
        <f t="shared" si="20"/>
        <v>0</v>
      </c>
      <c r="CI238" s="497">
        <f t="shared" si="21"/>
        <v>0</v>
      </c>
      <c r="CJ238" s="497">
        <f t="shared" si="22"/>
        <v>0</v>
      </c>
      <c r="CK238" s="497">
        <f t="shared" si="23"/>
        <v>0</v>
      </c>
      <c r="CL238" s="497">
        <f t="shared" si="24"/>
        <v>0</v>
      </c>
      <c r="CM238" s="497">
        <f t="shared" si="25"/>
        <v>0</v>
      </c>
      <c r="CN238" s="497">
        <f t="shared" si="26"/>
        <v>0</v>
      </c>
      <c r="CO238" s="497">
        <f t="shared" si="27"/>
        <v>0</v>
      </c>
      <c r="CP238" s="497">
        <f t="shared" si="28"/>
        <v>0</v>
      </c>
      <c r="CQ238" s="497">
        <f t="shared" si="29"/>
        <v>0</v>
      </c>
      <c r="CR238" s="497">
        <f t="shared" si="30"/>
        <v>0</v>
      </c>
    </row>
    <row r="239" spans="1:96">
      <c r="A239" s="48" t="s">
        <v>653</v>
      </c>
      <c r="B239" s="446" t="s">
        <v>498</v>
      </c>
      <c r="C239" s="191">
        <v>2879270</v>
      </c>
      <c r="D239" s="194">
        <v>2879270</v>
      </c>
      <c r="E239" s="191"/>
      <c r="F239" s="191"/>
      <c r="G239" s="191"/>
      <c r="H239" s="191">
        <v>2879270</v>
      </c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4"/>
      <c r="W239" s="191"/>
      <c r="X239" s="191"/>
      <c r="Y239" s="191"/>
      <c r="Z239" s="191"/>
      <c r="AA239" s="191"/>
      <c r="AB239" s="191"/>
      <c r="AC239" s="387"/>
      <c r="AD239" s="191"/>
      <c r="AE239" s="191"/>
      <c r="AF239" s="416"/>
      <c r="AJ239" s="416" t="s">
        <v>653</v>
      </c>
      <c r="AK239" s="416" t="s">
        <v>498</v>
      </c>
      <c r="AL239" s="486">
        <v>2879270</v>
      </c>
      <c r="AM239" s="486">
        <v>2879270</v>
      </c>
      <c r="AN239" s="486"/>
      <c r="AO239" s="486"/>
      <c r="AP239" s="486"/>
      <c r="AQ239" s="486">
        <v>2879270</v>
      </c>
      <c r="AR239" s="486"/>
      <c r="AS239" s="486"/>
      <c r="AT239" s="486"/>
      <c r="AU239" s="486"/>
      <c r="AV239" s="486"/>
      <c r="AW239" s="486"/>
      <c r="AX239" s="486"/>
      <c r="AY239" s="486"/>
      <c r="AZ239" s="486"/>
      <c r="BA239" s="486"/>
      <c r="BB239" s="486"/>
      <c r="BC239" s="486"/>
      <c r="BD239" s="486"/>
      <c r="BE239" s="486"/>
      <c r="BF239" s="486"/>
      <c r="BG239" s="486"/>
      <c r="BH239" s="486"/>
      <c r="BI239" s="486"/>
      <c r="BJ239" s="486"/>
      <c r="BK239" s="486"/>
      <c r="BL239" s="486"/>
      <c r="BM239" s="486"/>
      <c r="BN239" s="447"/>
      <c r="BP239" s="497">
        <f t="shared" si="2"/>
        <v>0</v>
      </c>
      <c r="BQ239" s="497">
        <f t="shared" si="3"/>
        <v>0</v>
      </c>
      <c r="BR239" s="497">
        <f t="shared" si="4"/>
        <v>0</v>
      </c>
      <c r="BS239" s="497">
        <f t="shared" si="5"/>
        <v>0</v>
      </c>
      <c r="BT239" s="497">
        <f t="shared" si="6"/>
        <v>0</v>
      </c>
      <c r="BU239" s="497">
        <f t="shared" si="7"/>
        <v>0</v>
      </c>
      <c r="BV239" s="497">
        <f t="shared" si="8"/>
        <v>0</v>
      </c>
      <c r="BW239" s="497">
        <f t="shared" si="9"/>
        <v>0</v>
      </c>
      <c r="BX239" s="497">
        <f t="shared" si="10"/>
        <v>0</v>
      </c>
      <c r="BY239" s="497">
        <f t="shared" si="11"/>
        <v>0</v>
      </c>
      <c r="BZ239" s="497">
        <f t="shared" si="12"/>
        <v>0</v>
      </c>
      <c r="CA239" s="497">
        <f t="shared" si="13"/>
        <v>0</v>
      </c>
      <c r="CB239" s="497">
        <f t="shared" si="14"/>
        <v>0</v>
      </c>
      <c r="CC239" s="497">
        <f t="shared" si="15"/>
        <v>0</v>
      </c>
      <c r="CD239" s="497">
        <f t="shared" si="16"/>
        <v>0</v>
      </c>
      <c r="CE239" s="497">
        <f t="shared" si="17"/>
        <v>0</v>
      </c>
      <c r="CF239" s="497">
        <f t="shared" si="18"/>
        <v>0</v>
      </c>
      <c r="CG239" s="497">
        <f t="shared" si="19"/>
        <v>0</v>
      </c>
      <c r="CH239" s="497">
        <f t="shared" si="20"/>
        <v>0</v>
      </c>
      <c r="CI239" s="497">
        <f t="shared" si="21"/>
        <v>0</v>
      </c>
      <c r="CJ239" s="497">
        <f t="shared" si="22"/>
        <v>0</v>
      </c>
      <c r="CK239" s="497">
        <f t="shared" si="23"/>
        <v>0</v>
      </c>
      <c r="CL239" s="497">
        <f t="shared" si="24"/>
        <v>0</v>
      </c>
      <c r="CM239" s="497">
        <f t="shared" si="25"/>
        <v>0</v>
      </c>
      <c r="CN239" s="497">
        <f t="shared" si="26"/>
        <v>0</v>
      </c>
      <c r="CO239" s="497">
        <f t="shared" si="27"/>
        <v>0</v>
      </c>
      <c r="CP239" s="497">
        <f t="shared" si="28"/>
        <v>0</v>
      </c>
      <c r="CQ239" s="497">
        <f t="shared" si="29"/>
        <v>0</v>
      </c>
      <c r="CR239" s="497">
        <f t="shared" si="30"/>
        <v>0</v>
      </c>
    </row>
    <row r="240" spans="1:96">
      <c r="A240" s="48" t="s">
        <v>654</v>
      </c>
      <c r="B240" s="446" t="s">
        <v>887</v>
      </c>
      <c r="C240" s="191">
        <v>2906446</v>
      </c>
      <c r="D240" s="194">
        <v>2906446</v>
      </c>
      <c r="E240" s="191"/>
      <c r="F240" s="191"/>
      <c r="G240" s="191"/>
      <c r="H240" s="191">
        <v>2906446</v>
      </c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4"/>
      <c r="W240" s="191"/>
      <c r="X240" s="191"/>
      <c r="Y240" s="191"/>
      <c r="Z240" s="191"/>
      <c r="AA240" s="191"/>
      <c r="AB240" s="191"/>
      <c r="AC240" s="387"/>
      <c r="AD240" s="191"/>
      <c r="AE240" s="191"/>
      <c r="AF240" s="416"/>
      <c r="AJ240" s="416" t="s">
        <v>654</v>
      </c>
      <c r="AK240" s="416" t="s">
        <v>887</v>
      </c>
      <c r="AL240" s="486">
        <v>2906446</v>
      </c>
      <c r="AM240" s="486">
        <v>2906446</v>
      </c>
      <c r="AN240" s="486"/>
      <c r="AO240" s="486"/>
      <c r="AP240" s="486"/>
      <c r="AQ240" s="486">
        <v>2906446</v>
      </c>
      <c r="AR240" s="486"/>
      <c r="AS240" s="486"/>
      <c r="AT240" s="486"/>
      <c r="AU240" s="486"/>
      <c r="AV240" s="486"/>
      <c r="AW240" s="486"/>
      <c r="AX240" s="486"/>
      <c r="AY240" s="486"/>
      <c r="AZ240" s="486"/>
      <c r="BA240" s="486"/>
      <c r="BB240" s="486"/>
      <c r="BC240" s="486"/>
      <c r="BD240" s="486"/>
      <c r="BE240" s="486"/>
      <c r="BF240" s="486"/>
      <c r="BG240" s="486"/>
      <c r="BH240" s="486"/>
      <c r="BI240" s="486"/>
      <c r="BJ240" s="486"/>
      <c r="BK240" s="486"/>
      <c r="BL240" s="486"/>
      <c r="BM240" s="486"/>
      <c r="BN240" s="447"/>
      <c r="BP240" s="497">
        <f t="shared" si="2"/>
        <v>0</v>
      </c>
      <c r="BQ240" s="497">
        <f t="shared" si="3"/>
        <v>0</v>
      </c>
      <c r="BR240" s="497">
        <f t="shared" si="4"/>
        <v>0</v>
      </c>
      <c r="BS240" s="497">
        <f t="shared" si="5"/>
        <v>0</v>
      </c>
      <c r="BT240" s="497">
        <f t="shared" si="6"/>
        <v>0</v>
      </c>
      <c r="BU240" s="497">
        <f t="shared" si="7"/>
        <v>0</v>
      </c>
      <c r="BV240" s="497">
        <f t="shared" si="8"/>
        <v>0</v>
      </c>
      <c r="BW240" s="497">
        <f t="shared" si="9"/>
        <v>0</v>
      </c>
      <c r="BX240" s="497">
        <f t="shared" si="10"/>
        <v>0</v>
      </c>
      <c r="BY240" s="497">
        <f t="shared" si="11"/>
        <v>0</v>
      </c>
      <c r="BZ240" s="497">
        <f t="shared" si="12"/>
        <v>0</v>
      </c>
      <c r="CA240" s="497">
        <f t="shared" si="13"/>
        <v>0</v>
      </c>
      <c r="CB240" s="497">
        <f t="shared" si="14"/>
        <v>0</v>
      </c>
      <c r="CC240" s="497">
        <f t="shared" si="15"/>
        <v>0</v>
      </c>
      <c r="CD240" s="497">
        <f t="shared" si="16"/>
        <v>0</v>
      </c>
      <c r="CE240" s="497">
        <f t="shared" si="17"/>
        <v>0</v>
      </c>
      <c r="CF240" s="497">
        <f t="shared" si="18"/>
        <v>0</v>
      </c>
      <c r="CG240" s="497">
        <f t="shared" si="19"/>
        <v>0</v>
      </c>
      <c r="CH240" s="497">
        <f t="shared" si="20"/>
        <v>0</v>
      </c>
      <c r="CI240" s="497">
        <f t="shared" si="21"/>
        <v>0</v>
      </c>
      <c r="CJ240" s="497">
        <f t="shared" si="22"/>
        <v>0</v>
      </c>
      <c r="CK240" s="497">
        <f t="shared" si="23"/>
        <v>0</v>
      </c>
      <c r="CL240" s="497">
        <f t="shared" si="24"/>
        <v>0</v>
      </c>
      <c r="CM240" s="497">
        <f t="shared" si="25"/>
        <v>0</v>
      </c>
      <c r="CN240" s="497">
        <f t="shared" si="26"/>
        <v>0</v>
      </c>
      <c r="CO240" s="497">
        <f t="shared" si="27"/>
        <v>0</v>
      </c>
      <c r="CP240" s="497">
        <f t="shared" si="28"/>
        <v>0</v>
      </c>
      <c r="CQ240" s="497">
        <f t="shared" si="29"/>
        <v>0</v>
      </c>
      <c r="CR240" s="497">
        <f t="shared" si="30"/>
        <v>0</v>
      </c>
    </row>
    <row r="241" spans="1:96">
      <c r="A241" s="48" t="s">
        <v>655</v>
      </c>
      <c r="B241" s="446" t="s">
        <v>888</v>
      </c>
      <c r="C241" s="191">
        <v>1101747</v>
      </c>
      <c r="D241" s="194">
        <v>1101747</v>
      </c>
      <c r="E241" s="191">
        <v>1101747</v>
      </c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4"/>
      <c r="W241" s="191"/>
      <c r="X241" s="191"/>
      <c r="Y241" s="191"/>
      <c r="Z241" s="191"/>
      <c r="AA241" s="191"/>
      <c r="AB241" s="191"/>
      <c r="AC241" s="387"/>
      <c r="AD241" s="191"/>
      <c r="AE241" s="191"/>
      <c r="AF241" s="416"/>
      <c r="AJ241" s="416" t="s">
        <v>655</v>
      </c>
      <c r="AK241" s="416" t="s">
        <v>888</v>
      </c>
      <c r="AL241" s="486">
        <v>902538</v>
      </c>
      <c r="AM241" s="486">
        <v>902538</v>
      </c>
      <c r="AN241" s="486">
        <v>902538</v>
      </c>
      <c r="AO241" s="486"/>
      <c r="AP241" s="486"/>
      <c r="AQ241" s="486"/>
      <c r="AR241" s="486"/>
      <c r="AS241" s="486"/>
      <c r="AT241" s="486"/>
      <c r="AU241" s="486"/>
      <c r="AV241" s="486"/>
      <c r="AW241" s="486"/>
      <c r="AX241" s="486"/>
      <c r="AY241" s="486"/>
      <c r="AZ241" s="486"/>
      <c r="BA241" s="486"/>
      <c r="BB241" s="486"/>
      <c r="BC241" s="486"/>
      <c r="BD241" s="486"/>
      <c r="BE241" s="486"/>
      <c r="BF241" s="486"/>
      <c r="BG241" s="486"/>
      <c r="BH241" s="486"/>
      <c r="BI241" s="486"/>
      <c r="BJ241" s="486"/>
      <c r="BK241" s="486"/>
      <c r="BL241" s="486"/>
      <c r="BM241" s="486"/>
      <c r="BN241" s="447"/>
      <c r="BP241" s="497">
        <f t="shared" si="2"/>
        <v>199209</v>
      </c>
      <c r="BQ241" s="497">
        <f t="shared" si="3"/>
        <v>199209</v>
      </c>
      <c r="BR241" s="497">
        <f t="shared" si="4"/>
        <v>199209</v>
      </c>
      <c r="BS241" s="497">
        <f t="shared" si="5"/>
        <v>0</v>
      </c>
      <c r="BT241" s="497">
        <f t="shared" si="6"/>
        <v>0</v>
      </c>
      <c r="BU241" s="497">
        <f t="shared" si="7"/>
        <v>0</v>
      </c>
      <c r="BV241" s="497">
        <f t="shared" si="8"/>
        <v>0</v>
      </c>
      <c r="BW241" s="497">
        <f t="shared" si="9"/>
        <v>0</v>
      </c>
      <c r="BX241" s="497">
        <f t="shared" si="10"/>
        <v>0</v>
      </c>
      <c r="BY241" s="497">
        <f t="shared" si="11"/>
        <v>0</v>
      </c>
      <c r="BZ241" s="497">
        <f t="shared" si="12"/>
        <v>0</v>
      </c>
      <c r="CA241" s="497">
        <f t="shared" si="13"/>
        <v>0</v>
      </c>
      <c r="CB241" s="497">
        <f t="shared" si="14"/>
        <v>0</v>
      </c>
      <c r="CC241" s="497">
        <f t="shared" si="15"/>
        <v>0</v>
      </c>
      <c r="CD241" s="497">
        <f t="shared" si="16"/>
        <v>0</v>
      </c>
      <c r="CE241" s="497">
        <f t="shared" si="17"/>
        <v>0</v>
      </c>
      <c r="CF241" s="497">
        <f t="shared" si="18"/>
        <v>0</v>
      </c>
      <c r="CG241" s="497">
        <f t="shared" si="19"/>
        <v>0</v>
      </c>
      <c r="CH241" s="497">
        <f t="shared" si="20"/>
        <v>0</v>
      </c>
      <c r="CI241" s="497">
        <f t="shared" si="21"/>
        <v>0</v>
      </c>
      <c r="CJ241" s="497">
        <f t="shared" si="22"/>
        <v>0</v>
      </c>
      <c r="CK241" s="497">
        <f t="shared" si="23"/>
        <v>0</v>
      </c>
      <c r="CL241" s="497">
        <f t="shared" si="24"/>
        <v>0</v>
      </c>
      <c r="CM241" s="497">
        <f t="shared" si="25"/>
        <v>0</v>
      </c>
      <c r="CN241" s="497">
        <f t="shared" si="26"/>
        <v>0</v>
      </c>
      <c r="CO241" s="497">
        <f t="shared" si="27"/>
        <v>0</v>
      </c>
      <c r="CP241" s="497">
        <f t="shared" si="28"/>
        <v>0</v>
      </c>
      <c r="CQ241" s="497">
        <f t="shared" si="29"/>
        <v>0</v>
      </c>
      <c r="CR241" s="497">
        <f t="shared" si="30"/>
        <v>0</v>
      </c>
    </row>
    <row r="242" spans="1:96">
      <c r="A242" s="48" t="s">
        <v>656</v>
      </c>
      <c r="B242" s="446" t="s">
        <v>312</v>
      </c>
      <c r="C242" s="191">
        <v>2140740</v>
      </c>
      <c r="D242" s="194"/>
      <c r="E242" s="191"/>
      <c r="F242" s="191"/>
      <c r="G242" s="191"/>
      <c r="H242" s="191"/>
      <c r="I242" s="191"/>
      <c r="J242" s="191"/>
      <c r="K242" s="191"/>
      <c r="L242" s="191"/>
      <c r="M242" s="191">
        <v>975</v>
      </c>
      <c r="N242" s="191">
        <v>2140740</v>
      </c>
      <c r="O242" s="191"/>
      <c r="P242" s="191"/>
      <c r="Q242" s="191"/>
      <c r="R242" s="191"/>
      <c r="S242" s="191"/>
      <c r="T242" s="191"/>
      <c r="U242" s="191"/>
      <c r="V242" s="194"/>
      <c r="W242" s="191"/>
      <c r="X242" s="191"/>
      <c r="Y242" s="191"/>
      <c r="Z242" s="191"/>
      <c r="AA242" s="191"/>
      <c r="AB242" s="191"/>
      <c r="AC242" s="387"/>
      <c r="AD242" s="191"/>
      <c r="AE242" s="191"/>
      <c r="AF242" s="416"/>
      <c r="AJ242" s="416" t="s">
        <v>656</v>
      </c>
      <c r="AK242" s="416" t="s">
        <v>312</v>
      </c>
      <c r="AL242" s="486">
        <v>2082956</v>
      </c>
      <c r="AM242" s="486"/>
      <c r="AN242" s="486"/>
      <c r="AO242" s="486"/>
      <c r="AP242" s="486"/>
      <c r="AQ242" s="486"/>
      <c r="AR242" s="486"/>
      <c r="AS242" s="486"/>
      <c r="AT242" s="486"/>
      <c r="AU242" s="486"/>
      <c r="AV242" s="486">
        <v>975</v>
      </c>
      <c r="AW242" s="486">
        <v>2082956</v>
      </c>
      <c r="AX242" s="486"/>
      <c r="AY242" s="486"/>
      <c r="AZ242" s="486"/>
      <c r="BA242" s="486"/>
      <c r="BB242" s="486"/>
      <c r="BC242" s="486"/>
      <c r="BD242" s="486"/>
      <c r="BE242" s="486"/>
      <c r="BF242" s="486"/>
      <c r="BG242" s="486"/>
      <c r="BH242" s="486"/>
      <c r="BI242" s="486"/>
      <c r="BJ242" s="486"/>
      <c r="BK242" s="486"/>
      <c r="BL242" s="486"/>
      <c r="BM242" s="486"/>
      <c r="BN242" s="447"/>
      <c r="BP242" s="497">
        <f t="shared" si="2"/>
        <v>57784</v>
      </c>
      <c r="BQ242" s="497">
        <f t="shared" si="3"/>
        <v>0</v>
      </c>
      <c r="BR242" s="497">
        <f t="shared" si="4"/>
        <v>0</v>
      </c>
      <c r="BS242" s="497">
        <f t="shared" si="5"/>
        <v>0</v>
      </c>
      <c r="BT242" s="497">
        <f t="shared" si="6"/>
        <v>0</v>
      </c>
      <c r="BU242" s="497">
        <f t="shared" si="7"/>
        <v>0</v>
      </c>
      <c r="BV242" s="497">
        <f t="shared" si="8"/>
        <v>0</v>
      </c>
      <c r="BW242" s="497">
        <f t="shared" si="9"/>
        <v>0</v>
      </c>
      <c r="BX242" s="497">
        <f t="shared" si="10"/>
        <v>0</v>
      </c>
      <c r="BY242" s="497">
        <f t="shared" si="11"/>
        <v>0</v>
      </c>
      <c r="BZ242" s="497">
        <f t="shared" si="12"/>
        <v>0</v>
      </c>
      <c r="CA242" s="497">
        <f t="shared" si="13"/>
        <v>57784</v>
      </c>
      <c r="CB242" s="497">
        <f t="shared" si="14"/>
        <v>0</v>
      </c>
      <c r="CC242" s="497">
        <f t="shared" si="15"/>
        <v>0</v>
      </c>
      <c r="CD242" s="497">
        <f t="shared" si="16"/>
        <v>0</v>
      </c>
      <c r="CE242" s="497">
        <f t="shared" si="17"/>
        <v>0</v>
      </c>
      <c r="CF242" s="497">
        <f t="shared" si="18"/>
        <v>0</v>
      </c>
      <c r="CG242" s="497">
        <f t="shared" si="19"/>
        <v>0</v>
      </c>
      <c r="CH242" s="497">
        <f t="shared" si="20"/>
        <v>0</v>
      </c>
      <c r="CI242" s="497">
        <f t="shared" si="21"/>
        <v>0</v>
      </c>
      <c r="CJ242" s="497">
        <f t="shared" si="22"/>
        <v>0</v>
      </c>
      <c r="CK242" s="497">
        <f t="shared" si="23"/>
        <v>0</v>
      </c>
      <c r="CL242" s="497">
        <f t="shared" si="24"/>
        <v>0</v>
      </c>
      <c r="CM242" s="497">
        <f t="shared" si="25"/>
        <v>0</v>
      </c>
      <c r="CN242" s="497">
        <f t="shared" si="26"/>
        <v>0</v>
      </c>
      <c r="CO242" s="497">
        <f t="shared" si="27"/>
        <v>0</v>
      </c>
      <c r="CP242" s="497">
        <f t="shared" si="28"/>
        <v>0</v>
      </c>
      <c r="CQ242" s="497">
        <f t="shared" si="29"/>
        <v>0</v>
      </c>
      <c r="CR242" s="497">
        <f t="shared" si="30"/>
        <v>0</v>
      </c>
    </row>
    <row r="243" spans="1:96">
      <c r="A243" s="48" t="s">
        <v>657</v>
      </c>
      <c r="B243" s="446" t="s">
        <v>313</v>
      </c>
      <c r="C243" s="191">
        <v>2651444</v>
      </c>
      <c r="D243" s="194">
        <v>510704</v>
      </c>
      <c r="E243" s="191"/>
      <c r="F243" s="191">
        <v>250518</v>
      </c>
      <c r="G243" s="191">
        <v>260186</v>
      </c>
      <c r="H243" s="191"/>
      <c r="I243" s="191"/>
      <c r="J243" s="191"/>
      <c r="K243" s="191"/>
      <c r="L243" s="191"/>
      <c r="M243" s="191">
        <v>689.6</v>
      </c>
      <c r="N243" s="191">
        <v>2140740</v>
      </c>
      <c r="O243" s="191"/>
      <c r="P243" s="191"/>
      <c r="Q243" s="191"/>
      <c r="R243" s="191"/>
      <c r="S243" s="191"/>
      <c r="T243" s="191"/>
      <c r="U243" s="191"/>
      <c r="V243" s="194"/>
      <c r="W243" s="191"/>
      <c r="X243" s="191"/>
      <c r="Y243" s="191"/>
      <c r="Z243" s="191"/>
      <c r="AA243" s="191"/>
      <c r="AB243" s="191"/>
      <c r="AC243" s="387"/>
      <c r="AD243" s="191"/>
      <c r="AE243" s="191"/>
      <c r="AF243" s="416"/>
      <c r="AJ243" s="416" t="s">
        <v>657</v>
      </c>
      <c r="AK243" s="416" t="s">
        <v>313</v>
      </c>
      <c r="AL243" s="486">
        <v>2540065</v>
      </c>
      <c r="AM243" s="486">
        <v>659566</v>
      </c>
      <c r="AN243" s="486"/>
      <c r="AO243" s="486">
        <v>400000</v>
      </c>
      <c r="AP243" s="486">
        <v>259566</v>
      </c>
      <c r="AQ243" s="486"/>
      <c r="AR243" s="486"/>
      <c r="AS243" s="486"/>
      <c r="AT243" s="486"/>
      <c r="AU243" s="486"/>
      <c r="AV243" s="486">
        <v>689.6</v>
      </c>
      <c r="AW243" s="486">
        <v>1880499</v>
      </c>
      <c r="AX243" s="486"/>
      <c r="AY243" s="486"/>
      <c r="AZ243" s="486"/>
      <c r="BA243" s="486"/>
      <c r="BB243" s="486"/>
      <c r="BC243" s="486"/>
      <c r="BD243" s="486"/>
      <c r="BE243" s="486"/>
      <c r="BF243" s="486"/>
      <c r="BG243" s="486"/>
      <c r="BH243" s="486"/>
      <c r="BI243" s="486"/>
      <c r="BJ243" s="486"/>
      <c r="BK243" s="486"/>
      <c r="BL243" s="486"/>
      <c r="BM243" s="486"/>
      <c r="BN243" s="447"/>
      <c r="BP243" s="497">
        <f t="shared" si="2"/>
        <v>111379</v>
      </c>
      <c r="BQ243" s="497">
        <f t="shared" si="3"/>
        <v>-148862</v>
      </c>
      <c r="BR243" s="497">
        <f t="shared" si="4"/>
        <v>0</v>
      </c>
      <c r="BS243" s="497">
        <f t="shared" si="5"/>
        <v>-149482</v>
      </c>
      <c r="BT243" s="497">
        <f t="shared" si="6"/>
        <v>620</v>
      </c>
      <c r="BU243" s="497">
        <f t="shared" si="7"/>
        <v>0</v>
      </c>
      <c r="BV243" s="497">
        <f t="shared" si="8"/>
        <v>0</v>
      </c>
      <c r="BW243" s="497">
        <f t="shared" si="9"/>
        <v>0</v>
      </c>
      <c r="BX243" s="497">
        <f t="shared" si="10"/>
        <v>0</v>
      </c>
      <c r="BY243" s="497">
        <f t="shared" si="11"/>
        <v>0</v>
      </c>
      <c r="BZ243" s="497">
        <f t="shared" si="12"/>
        <v>0</v>
      </c>
      <c r="CA243" s="497">
        <f t="shared" si="13"/>
        <v>260241</v>
      </c>
      <c r="CB243" s="497">
        <f t="shared" si="14"/>
        <v>0</v>
      </c>
      <c r="CC243" s="497">
        <f t="shared" si="15"/>
        <v>0</v>
      </c>
      <c r="CD243" s="497">
        <f t="shared" si="16"/>
        <v>0</v>
      </c>
      <c r="CE243" s="497">
        <f t="shared" si="17"/>
        <v>0</v>
      </c>
      <c r="CF243" s="497">
        <f t="shared" si="18"/>
        <v>0</v>
      </c>
      <c r="CG243" s="497">
        <f t="shared" si="19"/>
        <v>0</v>
      </c>
      <c r="CH243" s="497">
        <f t="shared" si="20"/>
        <v>0</v>
      </c>
      <c r="CI243" s="497">
        <f t="shared" si="21"/>
        <v>0</v>
      </c>
      <c r="CJ243" s="497">
        <f t="shared" si="22"/>
        <v>0</v>
      </c>
      <c r="CK243" s="497">
        <f t="shared" si="23"/>
        <v>0</v>
      </c>
      <c r="CL243" s="497">
        <f t="shared" si="24"/>
        <v>0</v>
      </c>
      <c r="CM243" s="497">
        <f t="shared" si="25"/>
        <v>0</v>
      </c>
      <c r="CN243" s="497">
        <f t="shared" si="26"/>
        <v>0</v>
      </c>
      <c r="CO243" s="497">
        <f t="shared" si="27"/>
        <v>0</v>
      </c>
      <c r="CP243" s="497">
        <f t="shared" si="28"/>
        <v>0</v>
      </c>
      <c r="CQ243" s="497">
        <f t="shared" si="29"/>
        <v>0</v>
      </c>
      <c r="CR243" s="497">
        <f t="shared" si="30"/>
        <v>0</v>
      </c>
    </row>
    <row r="244" spans="1:96">
      <c r="A244" s="48" t="s">
        <v>658</v>
      </c>
      <c r="B244" s="446" t="s">
        <v>314</v>
      </c>
      <c r="C244" s="191">
        <v>1222838</v>
      </c>
      <c r="D244" s="194"/>
      <c r="E244" s="191"/>
      <c r="F244" s="191"/>
      <c r="G244" s="191"/>
      <c r="H244" s="191"/>
      <c r="I244" s="191"/>
      <c r="J244" s="191"/>
      <c r="K244" s="191"/>
      <c r="L244" s="191"/>
      <c r="M244" s="191">
        <v>677.3</v>
      </c>
      <c r="N244" s="191">
        <v>1222838</v>
      </c>
      <c r="O244" s="191"/>
      <c r="P244" s="191"/>
      <c r="Q244" s="191"/>
      <c r="R244" s="191"/>
      <c r="S244" s="191"/>
      <c r="T244" s="191"/>
      <c r="U244" s="191"/>
      <c r="V244" s="194"/>
      <c r="W244" s="191"/>
      <c r="X244" s="191"/>
      <c r="Y244" s="191"/>
      <c r="Z244" s="191"/>
      <c r="AA244" s="191"/>
      <c r="AB244" s="191"/>
      <c r="AC244" s="387"/>
      <c r="AD244" s="191"/>
      <c r="AE244" s="191"/>
      <c r="AF244" s="416"/>
      <c r="AJ244" s="416" t="s">
        <v>658</v>
      </c>
      <c r="AK244" s="416" t="s">
        <v>314</v>
      </c>
      <c r="AL244" s="486">
        <v>1222838</v>
      </c>
      <c r="AM244" s="486"/>
      <c r="AN244" s="486"/>
      <c r="AO244" s="486"/>
      <c r="AP244" s="486"/>
      <c r="AQ244" s="486"/>
      <c r="AR244" s="486"/>
      <c r="AS244" s="486"/>
      <c r="AT244" s="486"/>
      <c r="AU244" s="486"/>
      <c r="AV244" s="486">
        <v>677.3</v>
      </c>
      <c r="AW244" s="486">
        <v>1222838</v>
      </c>
      <c r="AX244" s="486"/>
      <c r="AY244" s="486"/>
      <c r="AZ244" s="486"/>
      <c r="BA244" s="486"/>
      <c r="BB244" s="486"/>
      <c r="BC244" s="486"/>
      <c r="BD244" s="486"/>
      <c r="BE244" s="486"/>
      <c r="BF244" s="486"/>
      <c r="BG244" s="486"/>
      <c r="BH244" s="486"/>
      <c r="BI244" s="486"/>
      <c r="BJ244" s="486"/>
      <c r="BK244" s="486"/>
      <c r="BL244" s="486"/>
      <c r="BM244" s="486"/>
      <c r="BN244" s="447"/>
      <c r="BP244" s="497">
        <f t="shared" si="2"/>
        <v>0</v>
      </c>
      <c r="BQ244" s="497">
        <f t="shared" si="3"/>
        <v>0</v>
      </c>
      <c r="BR244" s="497">
        <f t="shared" si="4"/>
        <v>0</v>
      </c>
      <c r="BS244" s="497">
        <f t="shared" si="5"/>
        <v>0</v>
      </c>
      <c r="BT244" s="497">
        <f t="shared" si="6"/>
        <v>0</v>
      </c>
      <c r="BU244" s="497">
        <f t="shared" si="7"/>
        <v>0</v>
      </c>
      <c r="BV244" s="497">
        <f t="shared" si="8"/>
        <v>0</v>
      </c>
      <c r="BW244" s="497">
        <f t="shared" si="9"/>
        <v>0</v>
      </c>
      <c r="BX244" s="497">
        <f t="shared" si="10"/>
        <v>0</v>
      </c>
      <c r="BY244" s="497">
        <f t="shared" si="11"/>
        <v>0</v>
      </c>
      <c r="BZ244" s="497">
        <f t="shared" si="12"/>
        <v>0</v>
      </c>
      <c r="CA244" s="497">
        <f t="shared" si="13"/>
        <v>0</v>
      </c>
      <c r="CB244" s="497">
        <f t="shared" si="14"/>
        <v>0</v>
      </c>
      <c r="CC244" s="497">
        <f t="shared" si="15"/>
        <v>0</v>
      </c>
      <c r="CD244" s="497">
        <f t="shared" si="16"/>
        <v>0</v>
      </c>
      <c r="CE244" s="497">
        <f t="shared" si="17"/>
        <v>0</v>
      </c>
      <c r="CF244" s="497">
        <f t="shared" si="18"/>
        <v>0</v>
      </c>
      <c r="CG244" s="497">
        <f t="shared" si="19"/>
        <v>0</v>
      </c>
      <c r="CH244" s="497">
        <f t="shared" si="20"/>
        <v>0</v>
      </c>
      <c r="CI244" s="497">
        <f t="shared" si="21"/>
        <v>0</v>
      </c>
      <c r="CJ244" s="497">
        <f t="shared" si="22"/>
        <v>0</v>
      </c>
      <c r="CK244" s="497">
        <f t="shared" si="23"/>
        <v>0</v>
      </c>
      <c r="CL244" s="497">
        <f t="shared" si="24"/>
        <v>0</v>
      </c>
      <c r="CM244" s="497">
        <f t="shared" si="25"/>
        <v>0</v>
      </c>
      <c r="CN244" s="497">
        <f t="shared" si="26"/>
        <v>0</v>
      </c>
      <c r="CO244" s="497">
        <f t="shared" si="27"/>
        <v>0</v>
      </c>
      <c r="CP244" s="497">
        <f t="shared" si="28"/>
        <v>0</v>
      </c>
      <c r="CQ244" s="497">
        <f t="shared" si="29"/>
        <v>0</v>
      </c>
      <c r="CR244" s="497">
        <f t="shared" si="30"/>
        <v>0</v>
      </c>
    </row>
    <row r="245" spans="1:96">
      <c r="A245" s="48" t="s">
        <v>659</v>
      </c>
      <c r="B245" s="446" t="s">
        <v>315</v>
      </c>
      <c r="C245" s="191">
        <v>1690693</v>
      </c>
      <c r="D245" s="194"/>
      <c r="E245" s="191"/>
      <c r="F245" s="191"/>
      <c r="G245" s="191"/>
      <c r="H245" s="191"/>
      <c r="I245" s="191"/>
      <c r="J245" s="191"/>
      <c r="K245" s="191"/>
      <c r="L245" s="191"/>
      <c r="M245" s="191">
        <v>690.3</v>
      </c>
      <c r="N245" s="191">
        <v>1222838</v>
      </c>
      <c r="O245" s="191"/>
      <c r="P245" s="191"/>
      <c r="Q245" s="191">
        <v>1077</v>
      </c>
      <c r="R245" s="191">
        <v>467855</v>
      </c>
      <c r="S245" s="191"/>
      <c r="T245" s="191"/>
      <c r="U245" s="191"/>
      <c r="V245" s="194"/>
      <c r="W245" s="191"/>
      <c r="X245" s="191"/>
      <c r="Y245" s="191"/>
      <c r="Z245" s="191"/>
      <c r="AA245" s="191"/>
      <c r="AB245" s="191"/>
      <c r="AC245" s="387"/>
      <c r="AD245" s="191"/>
      <c r="AE245" s="191"/>
      <c r="AF245" s="416"/>
      <c r="AJ245" s="416" t="s">
        <v>659</v>
      </c>
      <c r="AK245" s="416" t="s">
        <v>315</v>
      </c>
      <c r="AL245" s="486">
        <v>1447355</v>
      </c>
      <c r="AM245" s="486"/>
      <c r="AN245" s="486"/>
      <c r="AO245" s="486"/>
      <c r="AP245" s="486"/>
      <c r="AQ245" s="486"/>
      <c r="AR245" s="486"/>
      <c r="AS245" s="486"/>
      <c r="AT245" s="486"/>
      <c r="AU245" s="486"/>
      <c r="AV245" s="486">
        <v>690.3</v>
      </c>
      <c r="AW245" s="486">
        <v>980665</v>
      </c>
      <c r="AX245" s="486"/>
      <c r="AY245" s="486"/>
      <c r="AZ245" s="486">
        <v>1077</v>
      </c>
      <c r="BA245" s="486">
        <v>466690</v>
      </c>
      <c r="BB245" s="486"/>
      <c r="BC245" s="486"/>
      <c r="BD245" s="486"/>
      <c r="BE245" s="486"/>
      <c r="BF245" s="486"/>
      <c r="BG245" s="486"/>
      <c r="BH245" s="486"/>
      <c r="BI245" s="486"/>
      <c r="BJ245" s="486"/>
      <c r="BK245" s="486"/>
      <c r="BL245" s="486"/>
      <c r="BM245" s="486"/>
      <c r="BN245" s="447"/>
      <c r="BP245" s="497">
        <f t="shared" si="2"/>
        <v>243338</v>
      </c>
      <c r="BQ245" s="497">
        <f t="shared" si="3"/>
        <v>0</v>
      </c>
      <c r="BR245" s="497">
        <f t="shared" si="4"/>
        <v>0</v>
      </c>
      <c r="BS245" s="497">
        <f t="shared" si="5"/>
        <v>0</v>
      </c>
      <c r="BT245" s="497">
        <f t="shared" si="6"/>
        <v>0</v>
      </c>
      <c r="BU245" s="497">
        <f t="shared" si="7"/>
        <v>0</v>
      </c>
      <c r="BV245" s="497">
        <f t="shared" si="8"/>
        <v>0</v>
      </c>
      <c r="BW245" s="497">
        <f t="shared" si="9"/>
        <v>0</v>
      </c>
      <c r="BX245" s="497">
        <f t="shared" si="10"/>
        <v>0</v>
      </c>
      <c r="BY245" s="497">
        <f t="shared" si="11"/>
        <v>0</v>
      </c>
      <c r="BZ245" s="497">
        <f t="shared" si="12"/>
        <v>0</v>
      </c>
      <c r="CA245" s="497">
        <f t="shared" si="13"/>
        <v>242173</v>
      </c>
      <c r="CB245" s="497">
        <f t="shared" si="14"/>
        <v>0</v>
      </c>
      <c r="CC245" s="497">
        <f t="shared" si="15"/>
        <v>0</v>
      </c>
      <c r="CD245" s="497">
        <f t="shared" si="16"/>
        <v>0</v>
      </c>
      <c r="CE245" s="497">
        <f t="shared" si="17"/>
        <v>1165</v>
      </c>
      <c r="CF245" s="497">
        <f t="shared" si="18"/>
        <v>0</v>
      </c>
      <c r="CG245" s="497">
        <f t="shared" si="19"/>
        <v>0</v>
      </c>
      <c r="CH245" s="497">
        <f t="shared" si="20"/>
        <v>0</v>
      </c>
      <c r="CI245" s="497">
        <f t="shared" si="21"/>
        <v>0</v>
      </c>
      <c r="CJ245" s="497">
        <f t="shared" si="22"/>
        <v>0</v>
      </c>
      <c r="CK245" s="497">
        <f t="shared" si="23"/>
        <v>0</v>
      </c>
      <c r="CL245" s="497">
        <f t="shared" si="24"/>
        <v>0</v>
      </c>
      <c r="CM245" s="497">
        <f t="shared" si="25"/>
        <v>0</v>
      </c>
      <c r="CN245" s="497">
        <f t="shared" si="26"/>
        <v>0</v>
      </c>
      <c r="CO245" s="497">
        <f t="shared" si="27"/>
        <v>0</v>
      </c>
      <c r="CP245" s="497">
        <f t="shared" si="28"/>
        <v>0</v>
      </c>
      <c r="CQ245" s="497">
        <f t="shared" si="29"/>
        <v>0</v>
      </c>
      <c r="CR245" s="497">
        <f t="shared" si="30"/>
        <v>0</v>
      </c>
    </row>
    <row r="246" spans="1:96" ht="20.25" customHeight="1">
      <c r="A246" s="48" t="s">
        <v>660</v>
      </c>
      <c r="B246" s="446" t="s">
        <v>316</v>
      </c>
      <c r="C246" s="191">
        <v>2129660</v>
      </c>
      <c r="D246" s="194"/>
      <c r="E246" s="191"/>
      <c r="F246" s="191"/>
      <c r="G246" s="191"/>
      <c r="H246" s="191"/>
      <c r="I246" s="191"/>
      <c r="J246" s="191"/>
      <c r="K246" s="191"/>
      <c r="L246" s="191"/>
      <c r="M246" s="191">
        <v>997.1</v>
      </c>
      <c r="N246" s="191">
        <v>2129660</v>
      </c>
      <c r="O246" s="191"/>
      <c r="P246" s="191"/>
      <c r="Q246" s="191"/>
      <c r="R246" s="191"/>
      <c r="S246" s="191"/>
      <c r="T246" s="191"/>
      <c r="U246" s="191"/>
      <c r="V246" s="194"/>
      <c r="W246" s="191"/>
      <c r="X246" s="191"/>
      <c r="Y246" s="191"/>
      <c r="Z246" s="191"/>
      <c r="AA246" s="191"/>
      <c r="AB246" s="191"/>
      <c r="AC246" s="387"/>
      <c r="AD246" s="191"/>
      <c r="AE246" s="191"/>
      <c r="AF246" s="416"/>
      <c r="AJ246" s="416" t="s">
        <v>660</v>
      </c>
      <c r="AK246" s="416" t="s">
        <v>316</v>
      </c>
      <c r="AL246" s="486">
        <v>2082956</v>
      </c>
      <c r="AM246" s="486"/>
      <c r="AN246" s="486"/>
      <c r="AO246" s="486"/>
      <c r="AP246" s="486"/>
      <c r="AQ246" s="486"/>
      <c r="AR246" s="486"/>
      <c r="AS246" s="486"/>
      <c r="AT246" s="486"/>
      <c r="AU246" s="486"/>
      <c r="AV246" s="486">
        <v>997.1</v>
      </c>
      <c r="AW246" s="486">
        <v>2082956</v>
      </c>
      <c r="AX246" s="486"/>
      <c r="AY246" s="486"/>
      <c r="AZ246" s="486"/>
      <c r="BA246" s="486"/>
      <c r="BB246" s="486"/>
      <c r="BC246" s="486"/>
      <c r="BD246" s="486"/>
      <c r="BE246" s="486"/>
      <c r="BF246" s="486"/>
      <c r="BG246" s="486"/>
      <c r="BH246" s="486"/>
      <c r="BI246" s="486"/>
      <c r="BJ246" s="486"/>
      <c r="BK246" s="486"/>
      <c r="BL246" s="486"/>
      <c r="BM246" s="486"/>
      <c r="BN246" s="447"/>
      <c r="BP246" s="497">
        <f t="shared" si="2"/>
        <v>46704</v>
      </c>
      <c r="BQ246" s="497">
        <f t="shared" si="3"/>
        <v>0</v>
      </c>
      <c r="BR246" s="497">
        <f t="shared" si="4"/>
        <v>0</v>
      </c>
      <c r="BS246" s="497">
        <f t="shared" si="5"/>
        <v>0</v>
      </c>
      <c r="BT246" s="497">
        <f t="shared" si="6"/>
        <v>0</v>
      </c>
      <c r="BU246" s="497">
        <f t="shared" si="7"/>
        <v>0</v>
      </c>
      <c r="BV246" s="497">
        <f t="shared" si="8"/>
        <v>0</v>
      </c>
      <c r="BW246" s="497">
        <f t="shared" si="9"/>
        <v>0</v>
      </c>
      <c r="BX246" s="497">
        <f t="shared" si="10"/>
        <v>0</v>
      </c>
      <c r="BY246" s="497">
        <f t="shared" si="11"/>
        <v>0</v>
      </c>
      <c r="BZ246" s="497">
        <f t="shared" si="12"/>
        <v>0</v>
      </c>
      <c r="CA246" s="497">
        <f t="shared" si="13"/>
        <v>46704</v>
      </c>
      <c r="CB246" s="497">
        <f t="shared" si="14"/>
        <v>0</v>
      </c>
      <c r="CC246" s="497">
        <f t="shared" si="15"/>
        <v>0</v>
      </c>
      <c r="CD246" s="497">
        <f t="shared" si="16"/>
        <v>0</v>
      </c>
      <c r="CE246" s="497">
        <f t="shared" si="17"/>
        <v>0</v>
      </c>
      <c r="CF246" s="497">
        <f t="shared" si="18"/>
        <v>0</v>
      </c>
      <c r="CG246" s="497">
        <f t="shared" si="19"/>
        <v>0</v>
      </c>
      <c r="CH246" s="497">
        <f t="shared" si="20"/>
        <v>0</v>
      </c>
      <c r="CI246" s="497">
        <f t="shared" si="21"/>
        <v>0</v>
      </c>
      <c r="CJ246" s="497">
        <f t="shared" si="22"/>
        <v>0</v>
      </c>
      <c r="CK246" s="497">
        <f t="shared" si="23"/>
        <v>0</v>
      </c>
      <c r="CL246" s="497">
        <f t="shared" si="24"/>
        <v>0</v>
      </c>
      <c r="CM246" s="497">
        <f t="shared" si="25"/>
        <v>0</v>
      </c>
      <c r="CN246" s="497">
        <f t="shared" si="26"/>
        <v>0</v>
      </c>
      <c r="CO246" s="497">
        <f t="shared" si="27"/>
        <v>0</v>
      </c>
      <c r="CP246" s="497">
        <f t="shared" si="28"/>
        <v>0</v>
      </c>
      <c r="CQ246" s="497">
        <f t="shared" si="29"/>
        <v>0</v>
      </c>
      <c r="CR246" s="497">
        <f t="shared" si="30"/>
        <v>0</v>
      </c>
    </row>
    <row r="247" spans="1:96" ht="26.4">
      <c r="A247" s="48" t="s">
        <v>661</v>
      </c>
      <c r="B247" s="446" t="s">
        <v>889</v>
      </c>
      <c r="C247" s="191">
        <v>1131436</v>
      </c>
      <c r="D247" s="194">
        <v>1131436</v>
      </c>
      <c r="E247" s="191"/>
      <c r="F247" s="191">
        <v>894452</v>
      </c>
      <c r="G247" s="191">
        <v>236984</v>
      </c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4"/>
      <c r="W247" s="191"/>
      <c r="X247" s="191"/>
      <c r="Y247" s="191"/>
      <c r="Z247" s="191"/>
      <c r="AA247" s="191"/>
      <c r="AB247" s="191"/>
      <c r="AC247" s="387"/>
      <c r="AD247" s="191"/>
      <c r="AE247" s="191"/>
      <c r="AF247" s="416"/>
      <c r="AJ247" s="416" t="s">
        <v>661</v>
      </c>
      <c r="AK247" s="416" t="s">
        <v>889</v>
      </c>
      <c r="AL247" s="486">
        <v>1119836</v>
      </c>
      <c r="AM247" s="486">
        <v>1119836</v>
      </c>
      <c r="AN247" s="486"/>
      <c r="AO247" s="486">
        <v>894452</v>
      </c>
      <c r="AP247" s="486">
        <v>225384</v>
      </c>
      <c r="AQ247" s="486"/>
      <c r="AR247" s="486"/>
      <c r="AS247" s="486"/>
      <c r="AT247" s="486"/>
      <c r="AU247" s="486"/>
      <c r="AV247" s="486"/>
      <c r="AW247" s="486"/>
      <c r="AX247" s="486"/>
      <c r="AY247" s="486"/>
      <c r="AZ247" s="486"/>
      <c r="BA247" s="486"/>
      <c r="BB247" s="486"/>
      <c r="BC247" s="486"/>
      <c r="BD247" s="486"/>
      <c r="BE247" s="486"/>
      <c r="BF247" s="486"/>
      <c r="BG247" s="486"/>
      <c r="BH247" s="486"/>
      <c r="BI247" s="486"/>
      <c r="BJ247" s="486"/>
      <c r="BK247" s="486"/>
      <c r="BL247" s="486"/>
      <c r="BM247" s="486"/>
      <c r="BN247" s="447"/>
      <c r="BP247" s="497">
        <f t="shared" si="2"/>
        <v>11600</v>
      </c>
      <c r="BQ247" s="497">
        <f t="shared" si="3"/>
        <v>11600</v>
      </c>
      <c r="BR247" s="497">
        <f t="shared" si="4"/>
        <v>0</v>
      </c>
      <c r="BS247" s="497">
        <f t="shared" si="5"/>
        <v>0</v>
      </c>
      <c r="BT247" s="497">
        <f t="shared" si="6"/>
        <v>11600</v>
      </c>
      <c r="BU247" s="497">
        <f t="shared" si="7"/>
        <v>0</v>
      </c>
      <c r="BV247" s="497">
        <f t="shared" si="8"/>
        <v>0</v>
      </c>
      <c r="BW247" s="497">
        <f t="shared" si="9"/>
        <v>0</v>
      </c>
      <c r="BX247" s="497">
        <f t="shared" si="10"/>
        <v>0</v>
      </c>
      <c r="BY247" s="497">
        <f t="shared" si="11"/>
        <v>0</v>
      </c>
      <c r="BZ247" s="497">
        <f t="shared" si="12"/>
        <v>0</v>
      </c>
      <c r="CA247" s="497">
        <f t="shared" si="13"/>
        <v>0</v>
      </c>
      <c r="CB247" s="497">
        <f t="shared" si="14"/>
        <v>0</v>
      </c>
      <c r="CC247" s="497">
        <f t="shared" si="15"/>
        <v>0</v>
      </c>
      <c r="CD247" s="497">
        <f t="shared" si="16"/>
        <v>0</v>
      </c>
      <c r="CE247" s="497">
        <f t="shared" si="17"/>
        <v>0</v>
      </c>
      <c r="CF247" s="497">
        <f t="shared" si="18"/>
        <v>0</v>
      </c>
      <c r="CG247" s="497">
        <f t="shared" si="19"/>
        <v>0</v>
      </c>
      <c r="CH247" s="497">
        <f t="shared" si="20"/>
        <v>0</v>
      </c>
      <c r="CI247" s="497">
        <f t="shared" si="21"/>
        <v>0</v>
      </c>
      <c r="CJ247" s="497">
        <f t="shared" si="22"/>
        <v>0</v>
      </c>
      <c r="CK247" s="497">
        <f t="shared" si="23"/>
        <v>0</v>
      </c>
      <c r="CL247" s="497">
        <f t="shared" si="24"/>
        <v>0</v>
      </c>
      <c r="CM247" s="497">
        <f t="shared" si="25"/>
        <v>0</v>
      </c>
      <c r="CN247" s="497">
        <f t="shared" si="26"/>
        <v>0</v>
      </c>
      <c r="CO247" s="497">
        <f t="shared" si="27"/>
        <v>0</v>
      </c>
      <c r="CP247" s="497">
        <f t="shared" si="28"/>
        <v>0</v>
      </c>
      <c r="CQ247" s="497">
        <f t="shared" si="29"/>
        <v>0</v>
      </c>
      <c r="CR247" s="497">
        <f t="shared" si="30"/>
        <v>0</v>
      </c>
    </row>
    <row r="248" spans="1:96">
      <c r="A248" s="48" t="s">
        <v>662</v>
      </c>
      <c r="B248" s="446" t="s">
        <v>890</v>
      </c>
      <c r="C248" s="191">
        <v>2075733</v>
      </c>
      <c r="D248" s="194"/>
      <c r="E248" s="191"/>
      <c r="F248" s="191"/>
      <c r="G248" s="191"/>
      <c r="H248" s="191"/>
      <c r="I248" s="191"/>
      <c r="J248" s="191"/>
      <c r="K248" s="417">
        <v>1</v>
      </c>
      <c r="L248" s="191">
        <v>2075733</v>
      </c>
      <c r="M248" s="191"/>
      <c r="N248" s="191"/>
      <c r="O248" s="191"/>
      <c r="P248" s="191"/>
      <c r="Q248" s="191"/>
      <c r="R248" s="191"/>
      <c r="S248" s="191"/>
      <c r="T248" s="191"/>
      <c r="U248" s="191"/>
      <c r="V248" s="194"/>
      <c r="W248" s="191"/>
      <c r="X248" s="191"/>
      <c r="Y248" s="191"/>
      <c r="Z248" s="191"/>
      <c r="AA248" s="191"/>
      <c r="AB248" s="191"/>
      <c r="AC248" s="387"/>
      <c r="AD248" s="191"/>
      <c r="AE248" s="191"/>
      <c r="AF248" s="416"/>
      <c r="AJ248" s="416" t="s">
        <v>662</v>
      </c>
      <c r="AK248" s="416" t="s">
        <v>890</v>
      </c>
      <c r="AL248" s="486">
        <v>1852296</v>
      </c>
      <c r="AM248" s="486"/>
      <c r="AN248" s="486"/>
      <c r="AO248" s="486"/>
      <c r="AP248" s="486"/>
      <c r="AQ248" s="486"/>
      <c r="AR248" s="486"/>
      <c r="AS248" s="486"/>
      <c r="AT248" s="486">
        <v>1</v>
      </c>
      <c r="AU248" s="486">
        <v>1852296</v>
      </c>
      <c r="AV248" s="486"/>
      <c r="AW248" s="486"/>
      <c r="AX248" s="486"/>
      <c r="AY248" s="486"/>
      <c r="AZ248" s="486"/>
      <c r="BA248" s="486"/>
      <c r="BB248" s="486"/>
      <c r="BC248" s="486"/>
      <c r="BD248" s="486"/>
      <c r="BE248" s="486"/>
      <c r="BF248" s="486"/>
      <c r="BG248" s="486"/>
      <c r="BH248" s="486"/>
      <c r="BI248" s="486"/>
      <c r="BJ248" s="486"/>
      <c r="BK248" s="486"/>
      <c r="BL248" s="486"/>
      <c r="BM248" s="486"/>
      <c r="BN248" s="447"/>
      <c r="BP248" s="497">
        <f t="shared" si="2"/>
        <v>223437</v>
      </c>
      <c r="BQ248" s="497">
        <f t="shared" si="3"/>
        <v>0</v>
      </c>
      <c r="BR248" s="497">
        <f t="shared" si="4"/>
        <v>0</v>
      </c>
      <c r="BS248" s="497">
        <f t="shared" si="5"/>
        <v>0</v>
      </c>
      <c r="BT248" s="497">
        <f t="shared" si="6"/>
        <v>0</v>
      </c>
      <c r="BU248" s="497">
        <f t="shared" si="7"/>
        <v>0</v>
      </c>
      <c r="BV248" s="497">
        <f t="shared" si="8"/>
        <v>0</v>
      </c>
      <c r="BW248" s="497">
        <f t="shared" si="9"/>
        <v>0</v>
      </c>
      <c r="BX248" s="497">
        <f t="shared" si="10"/>
        <v>0</v>
      </c>
      <c r="BY248" s="497">
        <f t="shared" si="11"/>
        <v>223437</v>
      </c>
      <c r="BZ248" s="497">
        <f t="shared" si="12"/>
        <v>0</v>
      </c>
      <c r="CA248" s="497">
        <f t="shared" si="13"/>
        <v>0</v>
      </c>
      <c r="CB248" s="497">
        <f t="shared" si="14"/>
        <v>0</v>
      </c>
      <c r="CC248" s="497">
        <f t="shared" si="15"/>
        <v>0</v>
      </c>
      <c r="CD248" s="497">
        <f t="shared" si="16"/>
        <v>0</v>
      </c>
      <c r="CE248" s="497">
        <f t="shared" si="17"/>
        <v>0</v>
      </c>
      <c r="CF248" s="497">
        <f t="shared" si="18"/>
        <v>0</v>
      </c>
      <c r="CG248" s="497">
        <f t="shared" si="19"/>
        <v>0</v>
      </c>
      <c r="CH248" s="497">
        <f t="shared" si="20"/>
        <v>0</v>
      </c>
      <c r="CI248" s="497">
        <f t="shared" si="21"/>
        <v>0</v>
      </c>
      <c r="CJ248" s="497">
        <f t="shared" si="22"/>
        <v>0</v>
      </c>
      <c r="CK248" s="497">
        <f t="shared" si="23"/>
        <v>0</v>
      </c>
      <c r="CL248" s="497">
        <f t="shared" si="24"/>
        <v>0</v>
      </c>
      <c r="CM248" s="497">
        <f t="shared" si="25"/>
        <v>0</v>
      </c>
      <c r="CN248" s="497">
        <f t="shared" si="26"/>
        <v>0</v>
      </c>
      <c r="CO248" s="497">
        <f t="shared" si="27"/>
        <v>0</v>
      </c>
      <c r="CP248" s="497">
        <f t="shared" si="28"/>
        <v>0</v>
      </c>
      <c r="CQ248" s="497">
        <f t="shared" si="29"/>
        <v>0</v>
      </c>
      <c r="CR248" s="497">
        <f t="shared" si="30"/>
        <v>0</v>
      </c>
    </row>
    <row r="249" spans="1:96">
      <c r="A249" s="48" t="s">
        <v>663</v>
      </c>
      <c r="B249" s="446" t="s">
        <v>317</v>
      </c>
      <c r="C249" s="191">
        <v>9609809</v>
      </c>
      <c r="D249" s="194">
        <v>9609809</v>
      </c>
      <c r="E249" s="191"/>
      <c r="F249" s="191">
        <v>2145048</v>
      </c>
      <c r="G249" s="191">
        <v>1500000</v>
      </c>
      <c r="H249" s="191">
        <v>5964761</v>
      </c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4"/>
      <c r="W249" s="191"/>
      <c r="X249" s="191"/>
      <c r="Y249" s="191"/>
      <c r="Z249" s="191"/>
      <c r="AA249" s="191"/>
      <c r="AB249" s="191"/>
      <c r="AC249" s="387"/>
      <c r="AD249" s="191"/>
      <c r="AE249" s="191"/>
      <c r="AF249" s="416"/>
      <c r="AJ249" s="416" t="s">
        <v>663</v>
      </c>
      <c r="AK249" s="416" t="s">
        <v>317</v>
      </c>
      <c r="AL249" s="486">
        <v>8835857</v>
      </c>
      <c r="AM249" s="486">
        <v>8835857</v>
      </c>
      <c r="AN249" s="486"/>
      <c r="AO249" s="486">
        <v>2089314</v>
      </c>
      <c r="AP249" s="486">
        <v>781782</v>
      </c>
      <c r="AQ249" s="486">
        <v>5964761</v>
      </c>
      <c r="AR249" s="486"/>
      <c r="AS249" s="486"/>
      <c r="AT249" s="486"/>
      <c r="AU249" s="486"/>
      <c r="AV249" s="486"/>
      <c r="AW249" s="486"/>
      <c r="AX249" s="486"/>
      <c r="AY249" s="486"/>
      <c r="AZ249" s="486"/>
      <c r="BA249" s="486"/>
      <c r="BB249" s="486"/>
      <c r="BC249" s="486"/>
      <c r="BD249" s="486"/>
      <c r="BE249" s="486"/>
      <c r="BF249" s="486"/>
      <c r="BG249" s="486"/>
      <c r="BH249" s="486"/>
      <c r="BI249" s="486"/>
      <c r="BJ249" s="486"/>
      <c r="BK249" s="486"/>
      <c r="BL249" s="486"/>
      <c r="BM249" s="486"/>
      <c r="BN249" s="447"/>
      <c r="BP249" s="497">
        <f t="shared" si="2"/>
        <v>773952</v>
      </c>
      <c r="BQ249" s="497">
        <f t="shared" si="3"/>
        <v>773952</v>
      </c>
      <c r="BR249" s="497">
        <f t="shared" si="4"/>
        <v>0</v>
      </c>
      <c r="BS249" s="497">
        <f t="shared" si="5"/>
        <v>55734</v>
      </c>
      <c r="BT249" s="497">
        <f t="shared" si="6"/>
        <v>718218</v>
      </c>
      <c r="BU249" s="497">
        <f t="shared" si="7"/>
        <v>0</v>
      </c>
      <c r="BV249" s="497">
        <f t="shared" si="8"/>
        <v>0</v>
      </c>
      <c r="BW249" s="497">
        <f t="shared" si="9"/>
        <v>0</v>
      </c>
      <c r="BX249" s="497">
        <f t="shared" si="10"/>
        <v>0</v>
      </c>
      <c r="BY249" s="497">
        <f t="shared" si="11"/>
        <v>0</v>
      </c>
      <c r="BZ249" s="497">
        <f t="shared" si="12"/>
        <v>0</v>
      </c>
      <c r="CA249" s="497">
        <f t="shared" si="13"/>
        <v>0</v>
      </c>
      <c r="CB249" s="497">
        <f t="shared" si="14"/>
        <v>0</v>
      </c>
      <c r="CC249" s="497">
        <f t="shared" si="15"/>
        <v>0</v>
      </c>
      <c r="CD249" s="497">
        <f t="shared" si="16"/>
        <v>0</v>
      </c>
      <c r="CE249" s="497">
        <f t="shared" si="17"/>
        <v>0</v>
      </c>
      <c r="CF249" s="497">
        <f t="shared" si="18"/>
        <v>0</v>
      </c>
      <c r="CG249" s="497">
        <f t="shared" si="19"/>
        <v>0</v>
      </c>
      <c r="CH249" s="497">
        <f t="shared" si="20"/>
        <v>0</v>
      </c>
      <c r="CI249" s="497">
        <f t="shared" si="21"/>
        <v>0</v>
      </c>
      <c r="CJ249" s="497">
        <f t="shared" si="22"/>
        <v>0</v>
      </c>
      <c r="CK249" s="497">
        <f t="shared" si="23"/>
        <v>0</v>
      </c>
      <c r="CL249" s="497">
        <f t="shared" si="24"/>
        <v>0</v>
      </c>
      <c r="CM249" s="497">
        <f t="shared" si="25"/>
        <v>0</v>
      </c>
      <c r="CN249" s="497">
        <f t="shared" si="26"/>
        <v>0</v>
      </c>
      <c r="CO249" s="497">
        <f t="shared" si="27"/>
        <v>0</v>
      </c>
      <c r="CP249" s="497">
        <f t="shared" si="28"/>
        <v>0</v>
      </c>
      <c r="CQ249" s="497">
        <f t="shared" si="29"/>
        <v>0</v>
      </c>
      <c r="CR249" s="497">
        <f t="shared" si="30"/>
        <v>0</v>
      </c>
    </row>
    <row r="250" spans="1:96">
      <c r="A250" s="48" t="s">
        <v>664</v>
      </c>
      <c r="B250" s="446" t="s">
        <v>891</v>
      </c>
      <c r="C250" s="191">
        <v>2973652</v>
      </c>
      <c r="D250" s="194">
        <v>2973652</v>
      </c>
      <c r="E250" s="191"/>
      <c r="F250" s="191"/>
      <c r="G250" s="191"/>
      <c r="H250" s="191">
        <v>2973652</v>
      </c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4"/>
      <c r="W250" s="191"/>
      <c r="X250" s="191"/>
      <c r="Y250" s="191"/>
      <c r="Z250" s="191"/>
      <c r="AA250" s="191"/>
      <c r="AB250" s="191"/>
      <c r="AC250" s="387"/>
      <c r="AD250" s="191"/>
      <c r="AE250" s="191"/>
      <c r="AF250" s="416"/>
      <c r="AJ250" s="416" t="s">
        <v>664</v>
      </c>
      <c r="AK250" s="416" t="s">
        <v>891</v>
      </c>
      <c r="AL250" s="486">
        <v>2973652</v>
      </c>
      <c r="AM250" s="486">
        <v>2973652</v>
      </c>
      <c r="AN250" s="486"/>
      <c r="AO250" s="486"/>
      <c r="AP250" s="486"/>
      <c r="AQ250" s="486">
        <v>2973652</v>
      </c>
      <c r="AR250" s="486"/>
      <c r="AS250" s="486"/>
      <c r="AT250" s="486"/>
      <c r="AU250" s="486"/>
      <c r="AV250" s="486"/>
      <c r="AW250" s="486"/>
      <c r="AX250" s="486"/>
      <c r="AY250" s="486"/>
      <c r="AZ250" s="486"/>
      <c r="BA250" s="486"/>
      <c r="BB250" s="486"/>
      <c r="BC250" s="486"/>
      <c r="BD250" s="486"/>
      <c r="BE250" s="486"/>
      <c r="BF250" s="486"/>
      <c r="BG250" s="486"/>
      <c r="BH250" s="486"/>
      <c r="BI250" s="486"/>
      <c r="BJ250" s="486"/>
      <c r="BK250" s="486"/>
      <c r="BL250" s="486"/>
      <c r="BM250" s="486"/>
      <c r="BN250" s="447"/>
      <c r="BP250" s="497">
        <f t="shared" si="2"/>
        <v>0</v>
      </c>
      <c r="BQ250" s="497">
        <f t="shared" si="3"/>
        <v>0</v>
      </c>
      <c r="BR250" s="497">
        <f t="shared" si="4"/>
        <v>0</v>
      </c>
      <c r="BS250" s="497">
        <f t="shared" si="5"/>
        <v>0</v>
      </c>
      <c r="BT250" s="497">
        <f t="shared" si="6"/>
        <v>0</v>
      </c>
      <c r="BU250" s="497">
        <f t="shared" si="7"/>
        <v>0</v>
      </c>
      <c r="BV250" s="497">
        <f t="shared" si="8"/>
        <v>0</v>
      </c>
      <c r="BW250" s="497">
        <f t="shared" si="9"/>
        <v>0</v>
      </c>
      <c r="BX250" s="497">
        <f t="shared" si="10"/>
        <v>0</v>
      </c>
      <c r="BY250" s="497">
        <f t="shared" si="11"/>
        <v>0</v>
      </c>
      <c r="BZ250" s="497">
        <f t="shared" si="12"/>
        <v>0</v>
      </c>
      <c r="CA250" s="497">
        <f t="shared" si="13"/>
        <v>0</v>
      </c>
      <c r="CB250" s="497">
        <f t="shared" si="14"/>
        <v>0</v>
      </c>
      <c r="CC250" s="497">
        <f t="shared" si="15"/>
        <v>0</v>
      </c>
      <c r="CD250" s="497">
        <f t="shared" si="16"/>
        <v>0</v>
      </c>
      <c r="CE250" s="497">
        <f t="shared" si="17"/>
        <v>0</v>
      </c>
      <c r="CF250" s="497">
        <f t="shared" si="18"/>
        <v>0</v>
      </c>
      <c r="CG250" s="497">
        <f t="shared" si="19"/>
        <v>0</v>
      </c>
      <c r="CH250" s="497">
        <f t="shared" si="20"/>
        <v>0</v>
      </c>
      <c r="CI250" s="497">
        <f t="shared" si="21"/>
        <v>0</v>
      </c>
      <c r="CJ250" s="497">
        <f t="shared" si="22"/>
        <v>0</v>
      </c>
      <c r="CK250" s="497">
        <f t="shared" si="23"/>
        <v>0</v>
      </c>
      <c r="CL250" s="497">
        <f t="shared" si="24"/>
        <v>0</v>
      </c>
      <c r="CM250" s="497">
        <f t="shared" si="25"/>
        <v>0</v>
      </c>
      <c r="CN250" s="497">
        <f t="shared" si="26"/>
        <v>0</v>
      </c>
      <c r="CO250" s="497">
        <f t="shared" si="27"/>
        <v>0</v>
      </c>
      <c r="CP250" s="497">
        <f t="shared" si="28"/>
        <v>0</v>
      </c>
      <c r="CQ250" s="497">
        <f t="shared" si="29"/>
        <v>0</v>
      </c>
      <c r="CR250" s="497">
        <f t="shared" si="30"/>
        <v>0</v>
      </c>
    </row>
    <row r="251" spans="1:96">
      <c r="A251" s="48" t="s">
        <v>665</v>
      </c>
      <c r="B251" s="446" t="s">
        <v>892</v>
      </c>
      <c r="C251" s="191">
        <v>433138</v>
      </c>
      <c r="D251" s="194">
        <v>433138</v>
      </c>
      <c r="E251" s="191"/>
      <c r="F251" s="191">
        <v>216569</v>
      </c>
      <c r="G251" s="191">
        <v>216569</v>
      </c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4"/>
      <c r="W251" s="191"/>
      <c r="X251" s="191"/>
      <c r="Y251" s="191"/>
      <c r="Z251" s="191"/>
      <c r="AA251" s="191"/>
      <c r="AB251" s="191"/>
      <c r="AC251" s="387"/>
      <c r="AD251" s="191"/>
      <c r="AE251" s="191"/>
      <c r="AF251" s="416"/>
      <c r="AJ251" s="416" t="s">
        <v>665</v>
      </c>
      <c r="AK251" s="416" t="s">
        <v>892</v>
      </c>
      <c r="AL251" s="486">
        <v>433249</v>
      </c>
      <c r="AM251" s="486">
        <v>433249</v>
      </c>
      <c r="AN251" s="486"/>
      <c r="AO251" s="486">
        <v>216637</v>
      </c>
      <c r="AP251" s="486">
        <v>216612</v>
      </c>
      <c r="AQ251" s="486"/>
      <c r="AR251" s="486"/>
      <c r="AS251" s="486"/>
      <c r="AT251" s="486"/>
      <c r="AU251" s="486"/>
      <c r="AV251" s="486"/>
      <c r="AW251" s="486"/>
      <c r="AX251" s="486"/>
      <c r="AY251" s="486"/>
      <c r="AZ251" s="486"/>
      <c r="BA251" s="486"/>
      <c r="BB251" s="486"/>
      <c r="BC251" s="486"/>
      <c r="BD251" s="486"/>
      <c r="BE251" s="486"/>
      <c r="BF251" s="486"/>
      <c r="BG251" s="486"/>
      <c r="BH251" s="486"/>
      <c r="BI251" s="486"/>
      <c r="BJ251" s="486"/>
      <c r="BK251" s="486"/>
      <c r="BL251" s="486"/>
      <c r="BM251" s="486"/>
      <c r="BN251" s="447"/>
      <c r="BP251" s="497">
        <f t="shared" si="2"/>
        <v>-111</v>
      </c>
      <c r="BQ251" s="497">
        <f t="shared" si="3"/>
        <v>-111</v>
      </c>
      <c r="BR251" s="497">
        <f t="shared" si="4"/>
        <v>0</v>
      </c>
      <c r="BS251" s="497">
        <f t="shared" si="5"/>
        <v>-68</v>
      </c>
      <c r="BT251" s="497">
        <f t="shared" si="6"/>
        <v>-43</v>
      </c>
      <c r="BU251" s="497">
        <f t="shared" si="7"/>
        <v>0</v>
      </c>
      <c r="BV251" s="497">
        <f t="shared" si="8"/>
        <v>0</v>
      </c>
      <c r="BW251" s="497">
        <f t="shared" si="9"/>
        <v>0</v>
      </c>
      <c r="BX251" s="497">
        <f t="shared" si="10"/>
        <v>0</v>
      </c>
      <c r="BY251" s="497">
        <f t="shared" si="11"/>
        <v>0</v>
      </c>
      <c r="BZ251" s="497">
        <f t="shared" si="12"/>
        <v>0</v>
      </c>
      <c r="CA251" s="497">
        <f t="shared" si="13"/>
        <v>0</v>
      </c>
      <c r="CB251" s="497">
        <f t="shared" si="14"/>
        <v>0</v>
      </c>
      <c r="CC251" s="497">
        <f t="shared" si="15"/>
        <v>0</v>
      </c>
      <c r="CD251" s="497">
        <f t="shared" si="16"/>
        <v>0</v>
      </c>
      <c r="CE251" s="497">
        <f t="shared" si="17"/>
        <v>0</v>
      </c>
      <c r="CF251" s="497">
        <f t="shared" si="18"/>
        <v>0</v>
      </c>
      <c r="CG251" s="497">
        <f t="shared" si="19"/>
        <v>0</v>
      </c>
      <c r="CH251" s="497">
        <f t="shared" si="20"/>
        <v>0</v>
      </c>
      <c r="CI251" s="497">
        <f t="shared" si="21"/>
        <v>0</v>
      </c>
      <c r="CJ251" s="497">
        <f t="shared" si="22"/>
        <v>0</v>
      </c>
      <c r="CK251" s="497">
        <f t="shared" si="23"/>
        <v>0</v>
      </c>
      <c r="CL251" s="497">
        <f t="shared" si="24"/>
        <v>0</v>
      </c>
      <c r="CM251" s="497">
        <f t="shared" si="25"/>
        <v>0</v>
      </c>
      <c r="CN251" s="497">
        <f t="shared" si="26"/>
        <v>0</v>
      </c>
      <c r="CO251" s="497">
        <f t="shared" si="27"/>
        <v>0</v>
      </c>
      <c r="CP251" s="497">
        <f t="shared" si="28"/>
        <v>0</v>
      </c>
      <c r="CQ251" s="497">
        <f t="shared" si="29"/>
        <v>0</v>
      </c>
      <c r="CR251" s="497">
        <f t="shared" si="30"/>
        <v>0</v>
      </c>
    </row>
    <row r="252" spans="1:96">
      <c r="A252" s="48" t="s">
        <v>666</v>
      </c>
      <c r="B252" s="446" t="s">
        <v>893</v>
      </c>
      <c r="C252" s="191">
        <v>1574027</v>
      </c>
      <c r="D252" s="194"/>
      <c r="E252" s="191"/>
      <c r="F252" s="191"/>
      <c r="G252" s="191"/>
      <c r="H252" s="191"/>
      <c r="I252" s="191"/>
      <c r="J252" s="191"/>
      <c r="K252" s="191"/>
      <c r="L252" s="191"/>
      <c r="M252" s="191">
        <v>1800.63</v>
      </c>
      <c r="N252" s="191">
        <v>1574027</v>
      </c>
      <c r="O252" s="191"/>
      <c r="P252" s="191"/>
      <c r="Q252" s="191"/>
      <c r="R252" s="191"/>
      <c r="S252" s="191"/>
      <c r="T252" s="191"/>
      <c r="U252" s="191"/>
      <c r="V252" s="194"/>
      <c r="W252" s="191"/>
      <c r="X252" s="191"/>
      <c r="Y252" s="191"/>
      <c r="Z252" s="191"/>
      <c r="AA252" s="191"/>
      <c r="AB252" s="191"/>
      <c r="AC252" s="387"/>
      <c r="AD252" s="191"/>
      <c r="AE252" s="191"/>
      <c r="AF252" s="416"/>
      <c r="AJ252" s="416" t="s">
        <v>666</v>
      </c>
      <c r="AK252" s="416" t="s">
        <v>893</v>
      </c>
      <c r="AL252" s="486">
        <v>1558378</v>
      </c>
      <c r="AM252" s="486"/>
      <c r="AN252" s="486"/>
      <c r="AO252" s="486"/>
      <c r="AP252" s="486"/>
      <c r="AQ252" s="486"/>
      <c r="AR252" s="486"/>
      <c r="AS252" s="486"/>
      <c r="AT252" s="486"/>
      <c r="AU252" s="486"/>
      <c r="AV252" s="486">
        <v>1800.63</v>
      </c>
      <c r="AW252" s="486">
        <v>1558378</v>
      </c>
      <c r="AX252" s="486"/>
      <c r="AY252" s="486"/>
      <c r="AZ252" s="486"/>
      <c r="BA252" s="486"/>
      <c r="BB252" s="486"/>
      <c r="BC252" s="486"/>
      <c r="BD252" s="486"/>
      <c r="BE252" s="486"/>
      <c r="BF252" s="486"/>
      <c r="BG252" s="486"/>
      <c r="BH252" s="486"/>
      <c r="BI252" s="486"/>
      <c r="BJ252" s="486"/>
      <c r="BK252" s="486"/>
      <c r="BL252" s="486"/>
      <c r="BM252" s="486"/>
      <c r="BN252" s="447"/>
      <c r="BP252" s="497">
        <f t="shared" si="2"/>
        <v>15649</v>
      </c>
      <c r="BQ252" s="497">
        <f t="shared" si="3"/>
        <v>0</v>
      </c>
      <c r="BR252" s="497">
        <f t="shared" si="4"/>
        <v>0</v>
      </c>
      <c r="BS252" s="497">
        <f t="shared" si="5"/>
        <v>0</v>
      </c>
      <c r="BT252" s="497">
        <f t="shared" si="6"/>
        <v>0</v>
      </c>
      <c r="BU252" s="497">
        <f t="shared" si="7"/>
        <v>0</v>
      </c>
      <c r="BV252" s="497">
        <f t="shared" si="8"/>
        <v>0</v>
      </c>
      <c r="BW252" s="497">
        <f t="shared" si="9"/>
        <v>0</v>
      </c>
      <c r="BX252" s="497">
        <f t="shared" si="10"/>
        <v>0</v>
      </c>
      <c r="BY252" s="497">
        <f t="shared" si="11"/>
        <v>0</v>
      </c>
      <c r="BZ252" s="497">
        <f t="shared" si="12"/>
        <v>0</v>
      </c>
      <c r="CA252" s="497">
        <f t="shared" si="13"/>
        <v>15649</v>
      </c>
      <c r="CB252" s="497">
        <f t="shared" si="14"/>
        <v>0</v>
      </c>
      <c r="CC252" s="497">
        <f t="shared" si="15"/>
        <v>0</v>
      </c>
      <c r="CD252" s="497">
        <f t="shared" si="16"/>
        <v>0</v>
      </c>
      <c r="CE252" s="497">
        <f t="shared" si="17"/>
        <v>0</v>
      </c>
      <c r="CF252" s="497">
        <f t="shared" si="18"/>
        <v>0</v>
      </c>
      <c r="CG252" s="497">
        <f t="shared" si="19"/>
        <v>0</v>
      </c>
      <c r="CH252" s="497">
        <f t="shared" si="20"/>
        <v>0</v>
      </c>
      <c r="CI252" s="497">
        <f t="shared" si="21"/>
        <v>0</v>
      </c>
      <c r="CJ252" s="497">
        <f t="shared" si="22"/>
        <v>0</v>
      </c>
      <c r="CK252" s="497">
        <f t="shared" si="23"/>
        <v>0</v>
      </c>
      <c r="CL252" s="497">
        <f t="shared" si="24"/>
        <v>0</v>
      </c>
      <c r="CM252" s="497">
        <f t="shared" si="25"/>
        <v>0</v>
      </c>
      <c r="CN252" s="497">
        <f t="shared" si="26"/>
        <v>0</v>
      </c>
      <c r="CO252" s="497">
        <f t="shared" si="27"/>
        <v>0</v>
      </c>
      <c r="CP252" s="497">
        <f t="shared" si="28"/>
        <v>0</v>
      </c>
      <c r="CQ252" s="497">
        <f t="shared" si="29"/>
        <v>0</v>
      </c>
      <c r="CR252" s="497">
        <f t="shared" si="30"/>
        <v>0</v>
      </c>
    </row>
    <row r="253" spans="1:96">
      <c r="A253" s="48" t="s">
        <v>667</v>
      </c>
      <c r="B253" s="446" t="s">
        <v>894</v>
      </c>
      <c r="C253" s="191">
        <v>700000</v>
      </c>
      <c r="D253" s="194">
        <v>700000</v>
      </c>
      <c r="E253" s="191"/>
      <c r="F253" s="191">
        <v>700000</v>
      </c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4"/>
      <c r="W253" s="191"/>
      <c r="X253" s="191"/>
      <c r="Y253" s="191"/>
      <c r="Z253" s="191"/>
      <c r="AA253" s="191"/>
      <c r="AB253" s="191"/>
      <c r="AC253" s="387"/>
      <c r="AD253" s="191"/>
      <c r="AE253" s="191"/>
      <c r="AF253" s="416"/>
      <c r="AJ253" s="416" t="s">
        <v>667</v>
      </c>
      <c r="AK253" s="416" t="s">
        <v>894</v>
      </c>
      <c r="AL253" s="486">
        <v>556387</v>
      </c>
      <c r="AM253" s="486">
        <v>556387</v>
      </c>
      <c r="AN253" s="486"/>
      <c r="AO253" s="486">
        <v>556387</v>
      </c>
      <c r="AP253" s="486"/>
      <c r="AQ253" s="486"/>
      <c r="AR253" s="486"/>
      <c r="AS253" s="486"/>
      <c r="AT253" s="486"/>
      <c r="AU253" s="486"/>
      <c r="AV253" s="486"/>
      <c r="AW253" s="486"/>
      <c r="AX253" s="486"/>
      <c r="AY253" s="486"/>
      <c r="AZ253" s="486"/>
      <c r="BA253" s="486"/>
      <c r="BB253" s="486"/>
      <c r="BC253" s="486"/>
      <c r="BD253" s="486"/>
      <c r="BE253" s="486"/>
      <c r="BF253" s="486"/>
      <c r="BG253" s="486"/>
      <c r="BH253" s="486"/>
      <c r="BI253" s="486"/>
      <c r="BJ253" s="486"/>
      <c r="BK253" s="486"/>
      <c r="BL253" s="486"/>
      <c r="BM253" s="486"/>
      <c r="BN253" s="447"/>
      <c r="BP253" s="497">
        <f t="shared" si="2"/>
        <v>143613</v>
      </c>
      <c r="BQ253" s="497">
        <f t="shared" si="3"/>
        <v>143613</v>
      </c>
      <c r="BR253" s="497">
        <f t="shared" si="4"/>
        <v>0</v>
      </c>
      <c r="BS253" s="497">
        <f t="shared" si="5"/>
        <v>143613</v>
      </c>
      <c r="BT253" s="497">
        <f t="shared" si="6"/>
        <v>0</v>
      </c>
      <c r="BU253" s="497">
        <f t="shared" si="7"/>
        <v>0</v>
      </c>
      <c r="BV253" s="497">
        <f t="shared" si="8"/>
        <v>0</v>
      </c>
      <c r="BW253" s="497">
        <f t="shared" si="9"/>
        <v>0</v>
      </c>
      <c r="BX253" s="497">
        <f t="shared" si="10"/>
        <v>0</v>
      </c>
      <c r="BY253" s="497">
        <f t="shared" si="11"/>
        <v>0</v>
      </c>
      <c r="BZ253" s="497">
        <f t="shared" si="12"/>
        <v>0</v>
      </c>
      <c r="CA253" s="497">
        <f t="shared" si="13"/>
        <v>0</v>
      </c>
      <c r="CB253" s="497">
        <f t="shared" si="14"/>
        <v>0</v>
      </c>
      <c r="CC253" s="497">
        <f t="shared" si="15"/>
        <v>0</v>
      </c>
      <c r="CD253" s="497">
        <f t="shared" si="16"/>
        <v>0</v>
      </c>
      <c r="CE253" s="497">
        <f t="shared" si="17"/>
        <v>0</v>
      </c>
      <c r="CF253" s="497">
        <f t="shared" si="18"/>
        <v>0</v>
      </c>
      <c r="CG253" s="497">
        <f t="shared" si="19"/>
        <v>0</v>
      </c>
      <c r="CH253" s="497">
        <f t="shared" si="20"/>
        <v>0</v>
      </c>
      <c r="CI253" s="497">
        <f t="shared" si="21"/>
        <v>0</v>
      </c>
      <c r="CJ253" s="497">
        <f t="shared" si="22"/>
        <v>0</v>
      </c>
      <c r="CK253" s="497">
        <f t="shared" si="23"/>
        <v>0</v>
      </c>
      <c r="CL253" s="497">
        <f t="shared" si="24"/>
        <v>0</v>
      </c>
      <c r="CM253" s="497">
        <f t="shared" si="25"/>
        <v>0</v>
      </c>
      <c r="CN253" s="497">
        <f t="shared" si="26"/>
        <v>0</v>
      </c>
      <c r="CO253" s="497">
        <f t="shared" si="27"/>
        <v>0</v>
      </c>
      <c r="CP253" s="497">
        <f t="shared" si="28"/>
        <v>0</v>
      </c>
      <c r="CQ253" s="497">
        <f t="shared" si="29"/>
        <v>0</v>
      </c>
      <c r="CR253" s="497">
        <f t="shared" si="30"/>
        <v>0</v>
      </c>
    </row>
    <row r="254" spans="1:96">
      <c r="A254" s="48" t="s">
        <v>668</v>
      </c>
      <c r="B254" s="446" t="s">
        <v>895</v>
      </c>
      <c r="C254" s="191">
        <v>1062727</v>
      </c>
      <c r="D254" s="194"/>
      <c r="E254" s="191"/>
      <c r="F254" s="191"/>
      <c r="G254" s="191"/>
      <c r="H254" s="191"/>
      <c r="I254" s="191"/>
      <c r="J254" s="191"/>
      <c r="K254" s="191"/>
      <c r="L254" s="191"/>
      <c r="M254" s="191">
        <v>808.76</v>
      </c>
      <c r="N254" s="191">
        <v>1062727</v>
      </c>
      <c r="O254" s="191"/>
      <c r="P254" s="191"/>
      <c r="Q254" s="191"/>
      <c r="R254" s="191"/>
      <c r="S254" s="191"/>
      <c r="T254" s="191"/>
      <c r="U254" s="191"/>
      <c r="V254" s="194"/>
      <c r="W254" s="191"/>
      <c r="X254" s="191"/>
      <c r="Y254" s="191"/>
      <c r="Z254" s="191"/>
      <c r="AA254" s="191"/>
      <c r="AB254" s="191"/>
      <c r="AC254" s="387"/>
      <c r="AD254" s="191"/>
      <c r="AE254" s="191"/>
      <c r="AF254" s="416"/>
      <c r="AJ254" s="416" t="s">
        <v>668</v>
      </c>
      <c r="AK254" s="416" t="s">
        <v>895</v>
      </c>
      <c r="AL254" s="486">
        <v>760572</v>
      </c>
      <c r="AM254" s="486"/>
      <c r="AN254" s="486"/>
      <c r="AO254" s="486"/>
      <c r="AP254" s="486"/>
      <c r="AQ254" s="486"/>
      <c r="AR254" s="486"/>
      <c r="AS254" s="486"/>
      <c r="AT254" s="486"/>
      <c r="AU254" s="486"/>
      <c r="AV254" s="486">
        <v>808.76</v>
      </c>
      <c r="AW254" s="486">
        <v>760572</v>
      </c>
      <c r="AX254" s="486"/>
      <c r="AY254" s="486"/>
      <c r="AZ254" s="486"/>
      <c r="BA254" s="486"/>
      <c r="BB254" s="486"/>
      <c r="BC254" s="486"/>
      <c r="BD254" s="486"/>
      <c r="BE254" s="486"/>
      <c r="BF254" s="486"/>
      <c r="BG254" s="486"/>
      <c r="BH254" s="486"/>
      <c r="BI254" s="486"/>
      <c r="BJ254" s="486"/>
      <c r="BK254" s="486"/>
      <c r="BL254" s="486"/>
      <c r="BM254" s="486"/>
      <c r="BN254" s="447"/>
      <c r="BP254" s="497">
        <f t="shared" si="2"/>
        <v>302155</v>
      </c>
      <c r="BQ254" s="497">
        <f t="shared" si="3"/>
        <v>0</v>
      </c>
      <c r="BR254" s="497">
        <f t="shared" si="4"/>
        <v>0</v>
      </c>
      <c r="BS254" s="497">
        <f t="shared" si="5"/>
        <v>0</v>
      </c>
      <c r="BT254" s="497">
        <f t="shared" si="6"/>
        <v>0</v>
      </c>
      <c r="BU254" s="497">
        <f t="shared" si="7"/>
        <v>0</v>
      </c>
      <c r="BV254" s="497">
        <f t="shared" si="8"/>
        <v>0</v>
      </c>
      <c r="BW254" s="497">
        <f t="shared" si="9"/>
        <v>0</v>
      </c>
      <c r="BX254" s="497">
        <f t="shared" si="10"/>
        <v>0</v>
      </c>
      <c r="BY254" s="497">
        <f t="shared" si="11"/>
        <v>0</v>
      </c>
      <c r="BZ254" s="497">
        <f t="shared" si="12"/>
        <v>0</v>
      </c>
      <c r="CA254" s="497">
        <f t="shared" si="13"/>
        <v>302155</v>
      </c>
      <c r="CB254" s="497">
        <f t="shared" si="14"/>
        <v>0</v>
      </c>
      <c r="CC254" s="497">
        <f t="shared" si="15"/>
        <v>0</v>
      </c>
      <c r="CD254" s="497">
        <f t="shared" si="16"/>
        <v>0</v>
      </c>
      <c r="CE254" s="497">
        <f t="shared" si="17"/>
        <v>0</v>
      </c>
      <c r="CF254" s="497">
        <f t="shared" si="18"/>
        <v>0</v>
      </c>
      <c r="CG254" s="497">
        <f t="shared" si="19"/>
        <v>0</v>
      </c>
      <c r="CH254" s="497">
        <f t="shared" si="20"/>
        <v>0</v>
      </c>
      <c r="CI254" s="497">
        <f t="shared" si="21"/>
        <v>0</v>
      </c>
      <c r="CJ254" s="497">
        <f t="shared" si="22"/>
        <v>0</v>
      </c>
      <c r="CK254" s="497">
        <f t="shared" si="23"/>
        <v>0</v>
      </c>
      <c r="CL254" s="497">
        <f t="shared" si="24"/>
        <v>0</v>
      </c>
      <c r="CM254" s="497">
        <f t="shared" si="25"/>
        <v>0</v>
      </c>
      <c r="CN254" s="497">
        <f t="shared" si="26"/>
        <v>0</v>
      </c>
      <c r="CO254" s="497">
        <f t="shared" si="27"/>
        <v>0</v>
      </c>
      <c r="CP254" s="497">
        <f t="shared" si="28"/>
        <v>0</v>
      </c>
      <c r="CQ254" s="497">
        <f t="shared" si="29"/>
        <v>0</v>
      </c>
      <c r="CR254" s="497">
        <f t="shared" si="30"/>
        <v>0</v>
      </c>
    </row>
    <row r="255" spans="1:96">
      <c r="A255" s="48" t="s">
        <v>669</v>
      </c>
      <c r="B255" s="446" t="s">
        <v>991</v>
      </c>
      <c r="C255" s="191">
        <v>5147334</v>
      </c>
      <c r="D255" s="194">
        <v>5147334</v>
      </c>
      <c r="E255" s="191"/>
      <c r="F255" s="191"/>
      <c r="G255" s="191"/>
      <c r="H255" s="191">
        <v>5147334</v>
      </c>
      <c r="I255" s="191"/>
      <c r="J255" s="191"/>
      <c r="K255" s="191"/>
      <c r="L255" s="191"/>
      <c r="M255" s="191"/>
      <c r="N255" s="191"/>
      <c r="O255" s="191"/>
      <c r="P255" s="191"/>
      <c r="Q255" s="191"/>
      <c r="R255" s="191"/>
      <c r="S255" s="191"/>
      <c r="T255" s="191"/>
      <c r="U255" s="191"/>
      <c r="V255" s="194"/>
      <c r="W255" s="191"/>
      <c r="X255" s="191"/>
      <c r="Y255" s="191"/>
      <c r="Z255" s="191"/>
      <c r="AA255" s="191"/>
      <c r="AB255" s="191"/>
      <c r="AC255" s="387"/>
      <c r="AD255" s="191"/>
      <c r="AE255" s="191"/>
      <c r="AF255" s="416"/>
      <c r="BN255" s="447"/>
      <c r="BP255" s="497">
        <f t="shared" si="2"/>
        <v>5147334</v>
      </c>
      <c r="BQ255" s="497">
        <f t="shared" si="3"/>
        <v>5147334</v>
      </c>
      <c r="BR255" s="497">
        <f t="shared" si="4"/>
        <v>0</v>
      </c>
      <c r="BS255" s="497">
        <f t="shared" si="5"/>
        <v>0</v>
      </c>
      <c r="BT255" s="497">
        <f t="shared" si="6"/>
        <v>0</v>
      </c>
      <c r="BU255" s="497">
        <f t="shared" si="7"/>
        <v>5147334</v>
      </c>
      <c r="BV255" s="497">
        <f t="shared" si="8"/>
        <v>0</v>
      </c>
      <c r="BW255" s="497">
        <f t="shared" si="9"/>
        <v>0</v>
      </c>
      <c r="BX255" s="497">
        <f t="shared" si="10"/>
        <v>0</v>
      </c>
      <c r="BY255" s="497">
        <f t="shared" si="11"/>
        <v>0</v>
      </c>
      <c r="BZ255" s="497">
        <f t="shared" si="12"/>
        <v>0</v>
      </c>
      <c r="CA255" s="497">
        <f t="shared" si="13"/>
        <v>0</v>
      </c>
      <c r="CB255" s="497">
        <f t="shared" si="14"/>
        <v>0</v>
      </c>
      <c r="CC255" s="497">
        <f t="shared" si="15"/>
        <v>0</v>
      </c>
      <c r="CD255" s="497">
        <f t="shared" si="16"/>
        <v>0</v>
      </c>
      <c r="CE255" s="497">
        <f t="shared" si="17"/>
        <v>0</v>
      </c>
      <c r="CF255" s="497">
        <f t="shared" si="18"/>
        <v>0</v>
      </c>
      <c r="CG255" s="497">
        <f t="shared" si="19"/>
        <v>0</v>
      </c>
      <c r="CH255" s="497">
        <f t="shared" si="20"/>
        <v>0</v>
      </c>
      <c r="CI255" s="497">
        <f t="shared" si="21"/>
        <v>0</v>
      </c>
      <c r="CJ255" s="497">
        <f t="shared" si="22"/>
        <v>0</v>
      </c>
      <c r="CK255" s="497">
        <f t="shared" si="23"/>
        <v>0</v>
      </c>
      <c r="CL255" s="497">
        <f t="shared" si="24"/>
        <v>0</v>
      </c>
      <c r="CM255" s="497">
        <f t="shared" si="25"/>
        <v>0</v>
      </c>
      <c r="CN255" s="497">
        <f t="shared" si="26"/>
        <v>0</v>
      </c>
      <c r="CO255" s="497">
        <f t="shared" si="27"/>
        <v>0</v>
      </c>
      <c r="CP255" s="497">
        <f t="shared" si="28"/>
        <v>0</v>
      </c>
      <c r="CQ255" s="497">
        <f t="shared" si="29"/>
        <v>0</v>
      </c>
      <c r="CR255" s="497">
        <f t="shared" si="30"/>
        <v>0</v>
      </c>
    </row>
    <row r="256" spans="1:96">
      <c r="A256" s="48" t="s">
        <v>670</v>
      </c>
      <c r="B256" s="446" t="s">
        <v>896</v>
      </c>
      <c r="C256" s="191">
        <v>309420</v>
      </c>
      <c r="D256" s="194"/>
      <c r="E256" s="191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  <c r="R256" s="191"/>
      <c r="S256" s="191">
        <v>20</v>
      </c>
      <c r="T256" s="191">
        <v>309420</v>
      </c>
      <c r="U256" s="191"/>
      <c r="V256" s="194"/>
      <c r="W256" s="191"/>
      <c r="X256" s="191"/>
      <c r="Y256" s="191"/>
      <c r="Z256" s="191"/>
      <c r="AA256" s="191"/>
      <c r="AB256" s="191"/>
      <c r="AC256" s="387"/>
      <c r="AD256" s="191"/>
      <c r="AE256" s="191"/>
      <c r="AF256" s="416"/>
      <c r="AJ256" s="416" t="s">
        <v>669</v>
      </c>
      <c r="AK256" s="416" t="s">
        <v>896</v>
      </c>
      <c r="AL256" s="486">
        <v>309285</v>
      </c>
      <c r="AM256" s="486"/>
      <c r="AN256" s="486"/>
      <c r="AO256" s="486"/>
      <c r="AP256" s="486"/>
      <c r="AQ256" s="486"/>
      <c r="AR256" s="486"/>
      <c r="AS256" s="486"/>
      <c r="AT256" s="486"/>
      <c r="AU256" s="486"/>
      <c r="AV256" s="486"/>
      <c r="AW256" s="486"/>
      <c r="AX256" s="486"/>
      <c r="AY256" s="486"/>
      <c r="AZ256" s="486"/>
      <c r="BA256" s="486"/>
      <c r="BB256" s="486">
        <v>20</v>
      </c>
      <c r="BC256" s="486">
        <v>309285</v>
      </c>
      <c r="BD256" s="486"/>
      <c r="BE256" s="486"/>
      <c r="BF256" s="486"/>
      <c r="BG256" s="486"/>
      <c r="BH256" s="486"/>
      <c r="BI256" s="486"/>
      <c r="BJ256" s="486"/>
      <c r="BK256" s="486"/>
      <c r="BL256" s="486"/>
      <c r="BM256" s="486"/>
      <c r="BN256" s="447"/>
      <c r="BP256" s="497">
        <f t="shared" si="2"/>
        <v>135</v>
      </c>
      <c r="BQ256" s="497">
        <f t="shared" si="3"/>
        <v>0</v>
      </c>
      <c r="BR256" s="497">
        <f t="shared" si="4"/>
        <v>0</v>
      </c>
      <c r="BS256" s="497">
        <f t="shared" si="5"/>
        <v>0</v>
      </c>
      <c r="BT256" s="497">
        <f t="shared" si="6"/>
        <v>0</v>
      </c>
      <c r="BU256" s="497">
        <f t="shared" si="7"/>
        <v>0</v>
      </c>
      <c r="BV256" s="497">
        <f t="shared" si="8"/>
        <v>0</v>
      </c>
      <c r="BW256" s="497">
        <f t="shared" si="9"/>
        <v>0</v>
      </c>
      <c r="BX256" s="497">
        <f t="shared" si="10"/>
        <v>0</v>
      </c>
      <c r="BY256" s="497">
        <f t="shared" si="11"/>
        <v>0</v>
      </c>
      <c r="BZ256" s="497">
        <f t="shared" si="12"/>
        <v>0</v>
      </c>
      <c r="CA256" s="497">
        <f t="shared" si="13"/>
        <v>0</v>
      </c>
      <c r="CB256" s="497">
        <f t="shared" si="14"/>
        <v>0</v>
      </c>
      <c r="CC256" s="497">
        <f t="shared" si="15"/>
        <v>0</v>
      </c>
      <c r="CD256" s="497">
        <f t="shared" si="16"/>
        <v>0</v>
      </c>
      <c r="CE256" s="497">
        <f t="shared" si="17"/>
        <v>0</v>
      </c>
      <c r="CF256" s="497">
        <f t="shared" si="18"/>
        <v>0</v>
      </c>
      <c r="CG256" s="497">
        <f t="shared" si="19"/>
        <v>135</v>
      </c>
      <c r="CH256" s="497">
        <f t="shared" si="20"/>
        <v>0</v>
      </c>
      <c r="CI256" s="497">
        <f t="shared" si="21"/>
        <v>0</v>
      </c>
      <c r="CJ256" s="497">
        <f t="shared" si="22"/>
        <v>0</v>
      </c>
      <c r="CK256" s="497">
        <f t="shared" si="23"/>
        <v>0</v>
      </c>
      <c r="CL256" s="497">
        <f t="shared" si="24"/>
        <v>0</v>
      </c>
      <c r="CM256" s="497">
        <f t="shared" si="25"/>
        <v>0</v>
      </c>
      <c r="CN256" s="497">
        <f t="shared" si="26"/>
        <v>0</v>
      </c>
      <c r="CO256" s="497">
        <f t="shared" si="27"/>
        <v>0</v>
      </c>
      <c r="CP256" s="497">
        <f t="shared" si="28"/>
        <v>0</v>
      </c>
      <c r="CQ256" s="497">
        <f t="shared" si="29"/>
        <v>0</v>
      </c>
      <c r="CR256" s="497">
        <f t="shared" si="30"/>
        <v>0</v>
      </c>
    </row>
    <row r="257" spans="1:96">
      <c r="A257" s="48" t="s">
        <v>671</v>
      </c>
      <c r="B257" s="446" t="s">
        <v>318</v>
      </c>
      <c r="C257" s="191">
        <v>94219</v>
      </c>
      <c r="D257" s="194">
        <v>0</v>
      </c>
      <c r="E257" s="191"/>
      <c r="F257" s="191"/>
      <c r="G257" s="191"/>
      <c r="H257" s="191">
        <v>0</v>
      </c>
      <c r="I257" s="191"/>
      <c r="J257" s="191"/>
      <c r="K257" s="191"/>
      <c r="L257" s="191"/>
      <c r="M257" s="191"/>
      <c r="N257" s="191"/>
      <c r="O257" s="191"/>
      <c r="P257" s="191"/>
      <c r="Q257" s="191"/>
      <c r="R257" s="191"/>
      <c r="S257" s="191"/>
      <c r="T257" s="191"/>
      <c r="U257" s="191"/>
      <c r="V257" s="194"/>
      <c r="W257" s="191"/>
      <c r="X257" s="191"/>
      <c r="Y257" s="191"/>
      <c r="Z257" s="191"/>
      <c r="AA257" s="191"/>
      <c r="AB257" s="191"/>
      <c r="AC257" s="387">
        <v>94219</v>
      </c>
      <c r="AD257" s="191">
        <v>94219</v>
      </c>
      <c r="AE257" s="191"/>
      <c r="AF257" s="416"/>
      <c r="AJ257" s="416" t="s">
        <v>670</v>
      </c>
      <c r="AK257" s="416" t="s">
        <v>318</v>
      </c>
      <c r="AL257" s="486">
        <v>188438</v>
      </c>
      <c r="AM257" s="486"/>
      <c r="AN257" s="486"/>
      <c r="AO257" s="486"/>
      <c r="AP257" s="486"/>
      <c r="AQ257" s="486">
        <v>0</v>
      </c>
      <c r="AR257" s="486"/>
      <c r="AS257" s="486"/>
      <c r="AT257" s="486"/>
      <c r="AU257" s="486"/>
      <c r="AV257" s="486"/>
      <c r="AW257" s="486"/>
      <c r="AX257" s="486"/>
      <c r="AY257" s="486"/>
      <c r="AZ257" s="486"/>
      <c r="BA257" s="486"/>
      <c r="BB257" s="486"/>
      <c r="BC257" s="486"/>
      <c r="BD257" s="486"/>
      <c r="BE257" s="486"/>
      <c r="BF257" s="486"/>
      <c r="BG257" s="486"/>
      <c r="BH257" s="486"/>
      <c r="BI257" s="486"/>
      <c r="BJ257" s="486"/>
      <c r="BK257" s="486"/>
      <c r="BL257" s="486">
        <v>94219</v>
      </c>
      <c r="BM257" s="486">
        <v>94219</v>
      </c>
      <c r="BN257" s="447"/>
      <c r="BP257" s="497">
        <f t="shared" si="2"/>
        <v>-94219</v>
      </c>
      <c r="BQ257" s="497">
        <f t="shared" si="3"/>
        <v>0</v>
      </c>
      <c r="BR257" s="497">
        <f t="shared" si="4"/>
        <v>0</v>
      </c>
      <c r="BS257" s="497">
        <f t="shared" si="5"/>
        <v>0</v>
      </c>
      <c r="BT257" s="497">
        <f t="shared" si="6"/>
        <v>0</v>
      </c>
      <c r="BU257" s="497">
        <f t="shared" si="7"/>
        <v>0</v>
      </c>
      <c r="BV257" s="497">
        <f t="shared" si="8"/>
        <v>0</v>
      </c>
      <c r="BW257" s="497">
        <f t="shared" si="9"/>
        <v>0</v>
      </c>
      <c r="BX257" s="497">
        <f t="shared" si="10"/>
        <v>0</v>
      </c>
      <c r="BY257" s="497">
        <f t="shared" si="11"/>
        <v>0</v>
      </c>
      <c r="BZ257" s="497">
        <f t="shared" si="12"/>
        <v>0</v>
      </c>
      <c r="CA257" s="497">
        <f t="shared" si="13"/>
        <v>0</v>
      </c>
      <c r="CB257" s="497">
        <f t="shared" si="14"/>
        <v>0</v>
      </c>
      <c r="CC257" s="497">
        <f t="shared" si="15"/>
        <v>0</v>
      </c>
      <c r="CD257" s="497">
        <f t="shared" si="16"/>
        <v>0</v>
      </c>
      <c r="CE257" s="497">
        <f t="shared" si="17"/>
        <v>0</v>
      </c>
      <c r="CF257" s="497">
        <f t="shared" si="18"/>
        <v>0</v>
      </c>
      <c r="CG257" s="497">
        <f t="shared" si="19"/>
        <v>0</v>
      </c>
      <c r="CH257" s="497">
        <f t="shared" si="20"/>
        <v>0</v>
      </c>
      <c r="CI257" s="497">
        <f t="shared" si="21"/>
        <v>0</v>
      </c>
      <c r="CJ257" s="497">
        <f t="shared" si="22"/>
        <v>0</v>
      </c>
      <c r="CK257" s="497">
        <f t="shared" si="23"/>
        <v>0</v>
      </c>
      <c r="CL257" s="497">
        <f t="shared" si="24"/>
        <v>0</v>
      </c>
      <c r="CM257" s="497">
        <f t="shared" si="25"/>
        <v>0</v>
      </c>
      <c r="CN257" s="497">
        <f t="shared" si="26"/>
        <v>0</v>
      </c>
      <c r="CO257" s="497">
        <f t="shared" si="27"/>
        <v>0</v>
      </c>
      <c r="CP257" s="497">
        <f t="shared" si="28"/>
        <v>0</v>
      </c>
      <c r="CQ257" s="497">
        <f t="shared" si="29"/>
        <v>0</v>
      </c>
      <c r="CR257" s="497">
        <f t="shared" si="30"/>
        <v>0</v>
      </c>
    </row>
    <row r="258" spans="1:96">
      <c r="A258" s="48" t="s">
        <v>672</v>
      </c>
      <c r="B258" s="446" t="s">
        <v>319</v>
      </c>
      <c r="C258" s="191">
        <v>858681</v>
      </c>
      <c r="D258" s="194"/>
      <c r="E258" s="191"/>
      <c r="F258" s="191"/>
      <c r="G258" s="191"/>
      <c r="H258" s="191"/>
      <c r="I258" s="191"/>
      <c r="J258" s="191"/>
      <c r="K258" s="191"/>
      <c r="L258" s="191"/>
      <c r="M258" s="191">
        <v>592</v>
      </c>
      <c r="N258" s="191">
        <v>858681</v>
      </c>
      <c r="O258" s="191"/>
      <c r="P258" s="191"/>
      <c r="Q258" s="191"/>
      <c r="R258" s="191"/>
      <c r="S258" s="191"/>
      <c r="T258" s="191"/>
      <c r="U258" s="191"/>
      <c r="V258" s="194"/>
      <c r="W258" s="191"/>
      <c r="X258" s="191"/>
      <c r="Y258" s="191"/>
      <c r="Z258" s="191"/>
      <c r="AA258" s="191"/>
      <c r="AB258" s="191"/>
      <c r="AC258" s="387"/>
      <c r="AD258" s="191"/>
      <c r="AE258" s="191"/>
      <c r="AF258" s="416"/>
      <c r="AJ258" s="416" t="s">
        <v>671</v>
      </c>
      <c r="AK258" s="416" t="s">
        <v>319</v>
      </c>
      <c r="AL258" s="486">
        <v>701675</v>
      </c>
      <c r="AM258" s="486"/>
      <c r="AN258" s="486"/>
      <c r="AO258" s="486"/>
      <c r="AP258" s="486"/>
      <c r="AQ258" s="486"/>
      <c r="AR258" s="486"/>
      <c r="AS258" s="486"/>
      <c r="AT258" s="486"/>
      <c r="AU258" s="486"/>
      <c r="AV258" s="486">
        <v>592</v>
      </c>
      <c r="AW258" s="486">
        <v>701675</v>
      </c>
      <c r="AX258" s="486"/>
      <c r="AY258" s="486"/>
      <c r="AZ258" s="486"/>
      <c r="BA258" s="486"/>
      <c r="BB258" s="486"/>
      <c r="BC258" s="486"/>
      <c r="BD258" s="486"/>
      <c r="BE258" s="486"/>
      <c r="BF258" s="486"/>
      <c r="BG258" s="486"/>
      <c r="BH258" s="486"/>
      <c r="BI258" s="486"/>
      <c r="BJ258" s="486"/>
      <c r="BK258" s="486"/>
      <c r="BL258" s="486"/>
      <c r="BM258" s="486"/>
      <c r="BN258" s="447"/>
      <c r="BP258" s="497">
        <f t="shared" si="2"/>
        <v>157006</v>
      </c>
      <c r="BQ258" s="497">
        <f t="shared" si="3"/>
        <v>0</v>
      </c>
      <c r="BR258" s="497">
        <f t="shared" si="4"/>
        <v>0</v>
      </c>
      <c r="BS258" s="497">
        <f t="shared" si="5"/>
        <v>0</v>
      </c>
      <c r="BT258" s="497">
        <f t="shared" si="6"/>
        <v>0</v>
      </c>
      <c r="BU258" s="497">
        <f t="shared" si="7"/>
        <v>0</v>
      </c>
      <c r="BV258" s="497">
        <f t="shared" si="8"/>
        <v>0</v>
      </c>
      <c r="BW258" s="497">
        <f t="shared" si="9"/>
        <v>0</v>
      </c>
      <c r="BX258" s="497">
        <f t="shared" si="10"/>
        <v>0</v>
      </c>
      <c r="BY258" s="497">
        <f t="shared" si="11"/>
        <v>0</v>
      </c>
      <c r="BZ258" s="497">
        <f t="shared" si="12"/>
        <v>0</v>
      </c>
      <c r="CA258" s="497">
        <f t="shared" si="13"/>
        <v>157006</v>
      </c>
      <c r="CB258" s="497">
        <f t="shared" si="14"/>
        <v>0</v>
      </c>
      <c r="CC258" s="497">
        <f t="shared" si="15"/>
        <v>0</v>
      </c>
      <c r="CD258" s="497">
        <f t="shared" si="16"/>
        <v>0</v>
      </c>
      <c r="CE258" s="497">
        <f t="shared" si="17"/>
        <v>0</v>
      </c>
      <c r="CF258" s="497">
        <f t="shared" si="18"/>
        <v>0</v>
      </c>
      <c r="CG258" s="497">
        <f t="shared" si="19"/>
        <v>0</v>
      </c>
      <c r="CH258" s="497">
        <f t="shared" si="20"/>
        <v>0</v>
      </c>
      <c r="CI258" s="497">
        <f t="shared" si="21"/>
        <v>0</v>
      </c>
      <c r="CJ258" s="497">
        <f t="shared" si="22"/>
        <v>0</v>
      </c>
      <c r="CK258" s="497">
        <f t="shared" si="23"/>
        <v>0</v>
      </c>
      <c r="CL258" s="497">
        <f t="shared" si="24"/>
        <v>0</v>
      </c>
      <c r="CM258" s="497">
        <f t="shared" si="25"/>
        <v>0</v>
      </c>
      <c r="CN258" s="497">
        <f t="shared" si="26"/>
        <v>0</v>
      </c>
      <c r="CO258" s="497">
        <f t="shared" si="27"/>
        <v>0</v>
      </c>
      <c r="CP258" s="497">
        <f t="shared" si="28"/>
        <v>0</v>
      </c>
      <c r="CQ258" s="497">
        <f t="shared" si="29"/>
        <v>0</v>
      </c>
      <c r="CR258" s="497">
        <f t="shared" si="30"/>
        <v>0</v>
      </c>
    </row>
    <row r="259" spans="1:96">
      <c r="A259" s="48" t="s">
        <v>673</v>
      </c>
      <c r="B259" s="446" t="s">
        <v>320</v>
      </c>
      <c r="C259" s="191">
        <v>858628</v>
      </c>
      <c r="D259" s="194"/>
      <c r="E259" s="191"/>
      <c r="F259" s="191"/>
      <c r="G259" s="191"/>
      <c r="H259" s="191"/>
      <c r="I259" s="191"/>
      <c r="J259" s="191"/>
      <c r="K259" s="191"/>
      <c r="L259" s="191"/>
      <c r="M259" s="191">
        <v>592</v>
      </c>
      <c r="N259" s="191">
        <v>858628</v>
      </c>
      <c r="O259" s="191"/>
      <c r="P259" s="191"/>
      <c r="Q259" s="191"/>
      <c r="R259" s="191"/>
      <c r="S259" s="191"/>
      <c r="T259" s="191"/>
      <c r="U259" s="191"/>
      <c r="V259" s="194"/>
      <c r="W259" s="191"/>
      <c r="X259" s="191"/>
      <c r="Y259" s="191"/>
      <c r="Z259" s="191"/>
      <c r="AA259" s="191"/>
      <c r="AB259" s="191"/>
      <c r="AC259" s="387"/>
      <c r="AD259" s="191"/>
      <c r="AE259" s="191"/>
      <c r="AF259" s="416"/>
      <c r="AJ259" s="416" t="s">
        <v>672</v>
      </c>
      <c r="AK259" s="416" t="s">
        <v>320</v>
      </c>
      <c r="AL259" s="486">
        <v>701675</v>
      </c>
      <c r="AM259" s="486"/>
      <c r="AN259" s="486"/>
      <c r="AO259" s="486"/>
      <c r="AP259" s="486"/>
      <c r="AQ259" s="486"/>
      <c r="AR259" s="486"/>
      <c r="AS259" s="486"/>
      <c r="AT259" s="486"/>
      <c r="AU259" s="486"/>
      <c r="AV259" s="486">
        <v>592</v>
      </c>
      <c r="AW259" s="486">
        <v>701675</v>
      </c>
      <c r="AX259" s="486"/>
      <c r="AY259" s="486"/>
      <c r="AZ259" s="486"/>
      <c r="BA259" s="486"/>
      <c r="BB259" s="486"/>
      <c r="BC259" s="486"/>
      <c r="BD259" s="486"/>
      <c r="BE259" s="486"/>
      <c r="BF259" s="486"/>
      <c r="BG259" s="486"/>
      <c r="BH259" s="486"/>
      <c r="BI259" s="486"/>
      <c r="BJ259" s="486"/>
      <c r="BK259" s="486"/>
      <c r="BL259" s="486"/>
      <c r="BM259" s="486"/>
      <c r="BN259" s="447"/>
      <c r="BP259" s="497">
        <f t="shared" si="2"/>
        <v>156953</v>
      </c>
      <c r="BQ259" s="497">
        <f t="shared" si="3"/>
        <v>0</v>
      </c>
      <c r="BR259" s="497">
        <f t="shared" si="4"/>
        <v>0</v>
      </c>
      <c r="BS259" s="497">
        <f t="shared" si="5"/>
        <v>0</v>
      </c>
      <c r="BT259" s="497">
        <f t="shared" si="6"/>
        <v>0</v>
      </c>
      <c r="BU259" s="497">
        <f t="shared" si="7"/>
        <v>0</v>
      </c>
      <c r="BV259" s="497">
        <f t="shared" si="8"/>
        <v>0</v>
      </c>
      <c r="BW259" s="497">
        <f t="shared" si="9"/>
        <v>0</v>
      </c>
      <c r="BX259" s="497">
        <f t="shared" si="10"/>
        <v>0</v>
      </c>
      <c r="BY259" s="497">
        <f t="shared" si="11"/>
        <v>0</v>
      </c>
      <c r="BZ259" s="497">
        <f t="shared" si="12"/>
        <v>0</v>
      </c>
      <c r="CA259" s="497">
        <f t="shared" si="13"/>
        <v>156953</v>
      </c>
      <c r="CB259" s="497">
        <f t="shared" si="14"/>
        <v>0</v>
      </c>
      <c r="CC259" s="497">
        <f t="shared" si="15"/>
        <v>0</v>
      </c>
      <c r="CD259" s="497">
        <f t="shared" si="16"/>
        <v>0</v>
      </c>
      <c r="CE259" s="497">
        <f t="shared" si="17"/>
        <v>0</v>
      </c>
      <c r="CF259" s="497">
        <f t="shared" si="18"/>
        <v>0</v>
      </c>
      <c r="CG259" s="497">
        <f t="shared" si="19"/>
        <v>0</v>
      </c>
      <c r="CH259" s="497">
        <f t="shared" si="20"/>
        <v>0</v>
      </c>
      <c r="CI259" s="497">
        <f t="shared" si="21"/>
        <v>0</v>
      </c>
      <c r="CJ259" s="497">
        <f t="shared" si="22"/>
        <v>0</v>
      </c>
      <c r="CK259" s="497">
        <f t="shared" si="23"/>
        <v>0</v>
      </c>
      <c r="CL259" s="497">
        <f t="shared" si="24"/>
        <v>0</v>
      </c>
      <c r="CM259" s="497">
        <f t="shared" si="25"/>
        <v>0</v>
      </c>
      <c r="CN259" s="497">
        <f t="shared" si="26"/>
        <v>0</v>
      </c>
      <c r="CO259" s="497">
        <f t="shared" si="27"/>
        <v>0</v>
      </c>
      <c r="CP259" s="497">
        <f t="shared" si="28"/>
        <v>0</v>
      </c>
      <c r="CQ259" s="497">
        <f t="shared" si="29"/>
        <v>0</v>
      </c>
      <c r="CR259" s="497">
        <f t="shared" si="30"/>
        <v>0</v>
      </c>
    </row>
    <row r="260" spans="1:96">
      <c r="A260" s="48" t="s">
        <v>674</v>
      </c>
      <c r="B260" s="446" t="s">
        <v>321</v>
      </c>
      <c r="C260" s="191">
        <v>847186</v>
      </c>
      <c r="D260" s="194"/>
      <c r="E260" s="191"/>
      <c r="F260" s="191"/>
      <c r="G260" s="191"/>
      <c r="H260" s="191"/>
      <c r="I260" s="191"/>
      <c r="J260" s="191"/>
      <c r="K260" s="191"/>
      <c r="L260" s="191"/>
      <c r="M260" s="191">
        <v>592</v>
      </c>
      <c r="N260" s="191">
        <v>847186</v>
      </c>
      <c r="O260" s="191"/>
      <c r="P260" s="191"/>
      <c r="Q260" s="191"/>
      <c r="R260" s="191"/>
      <c r="S260" s="191"/>
      <c r="T260" s="191"/>
      <c r="U260" s="191"/>
      <c r="V260" s="194"/>
      <c r="W260" s="191"/>
      <c r="X260" s="191"/>
      <c r="Y260" s="191"/>
      <c r="Z260" s="191"/>
      <c r="AA260" s="191"/>
      <c r="AB260" s="191"/>
      <c r="AC260" s="387"/>
      <c r="AD260" s="191"/>
      <c r="AE260" s="191"/>
      <c r="AF260" s="416"/>
      <c r="AJ260" s="416" t="s">
        <v>673</v>
      </c>
      <c r="AK260" s="416" t="s">
        <v>321</v>
      </c>
      <c r="AL260" s="486">
        <v>779824</v>
      </c>
      <c r="AM260" s="486"/>
      <c r="AN260" s="486"/>
      <c r="AO260" s="486"/>
      <c r="AP260" s="486"/>
      <c r="AQ260" s="486"/>
      <c r="AR260" s="486"/>
      <c r="AS260" s="486"/>
      <c r="AT260" s="486"/>
      <c r="AU260" s="486"/>
      <c r="AV260" s="486">
        <v>592</v>
      </c>
      <c r="AW260" s="486">
        <v>779824</v>
      </c>
      <c r="AX260" s="486"/>
      <c r="AY260" s="486"/>
      <c r="AZ260" s="486"/>
      <c r="BA260" s="486"/>
      <c r="BB260" s="486"/>
      <c r="BC260" s="486"/>
      <c r="BD260" s="486"/>
      <c r="BE260" s="486"/>
      <c r="BF260" s="486"/>
      <c r="BG260" s="486"/>
      <c r="BH260" s="486"/>
      <c r="BI260" s="486"/>
      <c r="BJ260" s="486"/>
      <c r="BK260" s="486"/>
      <c r="BL260" s="486"/>
      <c r="BM260" s="486"/>
      <c r="BN260" s="447"/>
      <c r="BP260" s="497">
        <f t="shared" si="2"/>
        <v>67362</v>
      </c>
      <c r="BQ260" s="497">
        <f t="shared" si="3"/>
        <v>0</v>
      </c>
      <c r="BR260" s="497">
        <f t="shared" si="4"/>
        <v>0</v>
      </c>
      <c r="BS260" s="497">
        <f t="shared" si="5"/>
        <v>0</v>
      </c>
      <c r="BT260" s="497">
        <f t="shared" si="6"/>
        <v>0</v>
      </c>
      <c r="BU260" s="497">
        <f t="shared" si="7"/>
        <v>0</v>
      </c>
      <c r="BV260" s="497">
        <f t="shared" si="8"/>
        <v>0</v>
      </c>
      <c r="BW260" s="497">
        <f t="shared" si="9"/>
        <v>0</v>
      </c>
      <c r="BX260" s="497">
        <f t="shared" si="10"/>
        <v>0</v>
      </c>
      <c r="BY260" s="497">
        <f t="shared" si="11"/>
        <v>0</v>
      </c>
      <c r="BZ260" s="497">
        <f t="shared" si="12"/>
        <v>0</v>
      </c>
      <c r="CA260" s="497">
        <f t="shared" si="13"/>
        <v>67362</v>
      </c>
      <c r="CB260" s="497">
        <f t="shared" si="14"/>
        <v>0</v>
      </c>
      <c r="CC260" s="497">
        <f t="shared" si="15"/>
        <v>0</v>
      </c>
      <c r="CD260" s="497">
        <f t="shared" si="16"/>
        <v>0</v>
      </c>
      <c r="CE260" s="497">
        <f t="shared" si="17"/>
        <v>0</v>
      </c>
      <c r="CF260" s="497">
        <f t="shared" si="18"/>
        <v>0</v>
      </c>
      <c r="CG260" s="497">
        <f t="shared" si="19"/>
        <v>0</v>
      </c>
      <c r="CH260" s="497">
        <f t="shared" si="20"/>
        <v>0</v>
      </c>
      <c r="CI260" s="497">
        <f t="shared" si="21"/>
        <v>0</v>
      </c>
      <c r="CJ260" s="497">
        <f t="shared" si="22"/>
        <v>0</v>
      </c>
      <c r="CK260" s="497">
        <f t="shared" si="23"/>
        <v>0</v>
      </c>
      <c r="CL260" s="497">
        <f t="shared" si="24"/>
        <v>0</v>
      </c>
      <c r="CM260" s="497">
        <f t="shared" si="25"/>
        <v>0</v>
      </c>
      <c r="CN260" s="497">
        <f t="shared" si="26"/>
        <v>0</v>
      </c>
      <c r="CO260" s="497">
        <f t="shared" si="27"/>
        <v>0</v>
      </c>
      <c r="CP260" s="497">
        <f t="shared" si="28"/>
        <v>0</v>
      </c>
      <c r="CQ260" s="497">
        <f t="shared" si="29"/>
        <v>0</v>
      </c>
      <c r="CR260" s="497">
        <f t="shared" si="30"/>
        <v>0</v>
      </c>
    </row>
    <row r="261" spans="1:96">
      <c r="A261" s="48" t="s">
        <v>675</v>
      </c>
      <c r="B261" s="446" t="s">
        <v>322</v>
      </c>
      <c r="C261" s="191">
        <v>6749995</v>
      </c>
      <c r="D261" s="194">
        <v>3999148</v>
      </c>
      <c r="E261" s="191">
        <v>505236</v>
      </c>
      <c r="F261" s="191"/>
      <c r="G261" s="191"/>
      <c r="H261" s="191">
        <v>3493912</v>
      </c>
      <c r="I261" s="191"/>
      <c r="J261" s="191"/>
      <c r="K261" s="191"/>
      <c r="L261" s="191"/>
      <c r="M261" s="191">
        <v>1011</v>
      </c>
      <c r="N261" s="191">
        <v>1169572</v>
      </c>
      <c r="O261" s="191"/>
      <c r="P261" s="191"/>
      <c r="Q261" s="191">
        <v>1532</v>
      </c>
      <c r="R261" s="191">
        <v>1581275</v>
      </c>
      <c r="S261" s="191"/>
      <c r="T261" s="191"/>
      <c r="U261" s="191"/>
      <c r="V261" s="194"/>
      <c r="W261" s="191"/>
      <c r="X261" s="191"/>
      <c r="Y261" s="191"/>
      <c r="Z261" s="191"/>
      <c r="AA261" s="191"/>
      <c r="AB261" s="191"/>
      <c r="AC261" s="387"/>
      <c r="AD261" s="191"/>
      <c r="AE261" s="191"/>
      <c r="AF261" s="416"/>
      <c r="AJ261" s="416" t="s">
        <v>674</v>
      </c>
      <c r="AK261" s="416" t="s">
        <v>322</v>
      </c>
      <c r="AL261" s="486">
        <v>5915193</v>
      </c>
      <c r="AM261" s="486">
        <v>3999148</v>
      </c>
      <c r="AN261" s="486">
        <v>505236</v>
      </c>
      <c r="AO261" s="486"/>
      <c r="AP261" s="486"/>
      <c r="AQ261" s="486">
        <v>3493912</v>
      </c>
      <c r="AR261" s="486"/>
      <c r="AS261" s="486"/>
      <c r="AT261" s="486"/>
      <c r="AU261" s="486"/>
      <c r="AV261" s="486">
        <v>1011</v>
      </c>
      <c r="AW261" s="486">
        <v>884590</v>
      </c>
      <c r="AX261" s="486"/>
      <c r="AY261" s="486"/>
      <c r="AZ261" s="486">
        <v>1532</v>
      </c>
      <c r="BA261" s="486">
        <v>1012823</v>
      </c>
      <c r="BB261" s="486"/>
      <c r="BC261" s="486"/>
      <c r="BD261" s="486">
        <v>1</v>
      </c>
      <c r="BE261" s="486">
        <v>0</v>
      </c>
      <c r="BF261" s="486"/>
      <c r="BG261" s="486"/>
      <c r="BH261" s="486"/>
      <c r="BI261" s="486"/>
      <c r="BJ261" s="486"/>
      <c r="BK261" s="486"/>
      <c r="BL261" s="486">
        <v>9316</v>
      </c>
      <c r="BM261" s="486">
        <v>9316</v>
      </c>
      <c r="BN261" s="447"/>
      <c r="BP261" s="497">
        <f t="shared" si="2"/>
        <v>834802</v>
      </c>
      <c r="BQ261" s="497">
        <f t="shared" si="3"/>
        <v>0</v>
      </c>
      <c r="BR261" s="497">
        <f t="shared" si="4"/>
        <v>0</v>
      </c>
      <c r="BS261" s="497">
        <f t="shared" si="5"/>
        <v>0</v>
      </c>
      <c r="BT261" s="497">
        <f t="shared" si="6"/>
        <v>0</v>
      </c>
      <c r="BU261" s="497">
        <f t="shared" si="7"/>
        <v>0</v>
      </c>
      <c r="BV261" s="497">
        <f t="shared" si="8"/>
        <v>0</v>
      </c>
      <c r="BW261" s="497">
        <f t="shared" si="9"/>
        <v>0</v>
      </c>
      <c r="BX261" s="497">
        <f t="shared" si="10"/>
        <v>0</v>
      </c>
      <c r="BY261" s="497">
        <f t="shared" si="11"/>
        <v>0</v>
      </c>
      <c r="BZ261" s="497">
        <f t="shared" si="12"/>
        <v>0</v>
      </c>
      <c r="CA261" s="497">
        <f t="shared" si="13"/>
        <v>284982</v>
      </c>
      <c r="CB261" s="497">
        <f t="shared" si="14"/>
        <v>0</v>
      </c>
      <c r="CC261" s="497">
        <f t="shared" si="15"/>
        <v>0</v>
      </c>
      <c r="CD261" s="497">
        <f t="shared" si="16"/>
        <v>0</v>
      </c>
      <c r="CE261" s="497">
        <f t="shared" si="17"/>
        <v>568452</v>
      </c>
      <c r="CF261" s="497">
        <f t="shared" si="18"/>
        <v>0</v>
      </c>
      <c r="CG261" s="497">
        <f t="shared" si="19"/>
        <v>0</v>
      </c>
      <c r="CH261" s="497">
        <f t="shared" si="20"/>
        <v>-1</v>
      </c>
      <c r="CI261" s="497">
        <f t="shared" si="21"/>
        <v>0</v>
      </c>
      <c r="CJ261" s="497">
        <f t="shared" si="22"/>
        <v>0</v>
      </c>
      <c r="CK261" s="497">
        <f t="shared" si="23"/>
        <v>0</v>
      </c>
      <c r="CL261" s="497">
        <f t="shared" si="24"/>
        <v>0</v>
      </c>
      <c r="CM261" s="497">
        <f t="shared" si="25"/>
        <v>0</v>
      </c>
      <c r="CN261" s="497">
        <f t="shared" si="26"/>
        <v>0</v>
      </c>
      <c r="CO261" s="497">
        <f t="shared" si="27"/>
        <v>0</v>
      </c>
      <c r="CP261" s="497">
        <f t="shared" si="28"/>
        <v>-9316</v>
      </c>
      <c r="CQ261" s="497">
        <f t="shared" si="29"/>
        <v>-9316</v>
      </c>
      <c r="CR261" s="497">
        <f t="shared" si="30"/>
        <v>0</v>
      </c>
    </row>
    <row r="262" spans="1:96">
      <c r="A262" s="48" t="s">
        <v>676</v>
      </c>
      <c r="B262" s="446" t="s">
        <v>323</v>
      </c>
      <c r="C262" s="191">
        <v>1403711</v>
      </c>
      <c r="D262" s="194"/>
      <c r="E262" s="191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>
        <v>458.6</v>
      </c>
      <c r="R262" s="191">
        <v>1403711</v>
      </c>
      <c r="S262" s="191"/>
      <c r="T262" s="191"/>
      <c r="U262" s="191"/>
      <c r="V262" s="194"/>
      <c r="W262" s="191"/>
      <c r="X262" s="191"/>
      <c r="Y262" s="191"/>
      <c r="Z262" s="191"/>
      <c r="AA262" s="191"/>
      <c r="AB262" s="191"/>
      <c r="AC262" s="387"/>
      <c r="AD262" s="191"/>
      <c r="AE262" s="191"/>
      <c r="AF262" s="416"/>
      <c r="AJ262" s="416" t="s">
        <v>675</v>
      </c>
      <c r="AK262" s="416" t="s">
        <v>323</v>
      </c>
      <c r="AL262" s="486">
        <v>1052995</v>
      </c>
      <c r="AM262" s="486"/>
      <c r="AN262" s="486"/>
      <c r="AO262" s="486"/>
      <c r="AP262" s="486"/>
      <c r="AQ262" s="486"/>
      <c r="AR262" s="486"/>
      <c r="AS262" s="486"/>
      <c r="AT262" s="486"/>
      <c r="AU262" s="486"/>
      <c r="AV262" s="486"/>
      <c r="AW262" s="486"/>
      <c r="AX262" s="486"/>
      <c r="AY262" s="486"/>
      <c r="AZ262" s="486">
        <v>458.6</v>
      </c>
      <c r="BA262" s="486">
        <v>1052995</v>
      </c>
      <c r="BB262" s="486"/>
      <c r="BC262" s="486"/>
      <c r="BD262" s="486"/>
      <c r="BE262" s="486"/>
      <c r="BF262" s="486"/>
      <c r="BG262" s="486"/>
      <c r="BH262" s="486"/>
      <c r="BI262" s="486"/>
      <c r="BJ262" s="486"/>
      <c r="BK262" s="486"/>
      <c r="BL262" s="486"/>
      <c r="BM262" s="486"/>
      <c r="BN262" s="447"/>
      <c r="BP262" s="497">
        <f t="shared" si="2"/>
        <v>350716</v>
      </c>
      <c r="BQ262" s="497">
        <f t="shared" si="3"/>
        <v>0</v>
      </c>
      <c r="BR262" s="497">
        <f t="shared" si="4"/>
        <v>0</v>
      </c>
      <c r="BS262" s="497">
        <f t="shared" si="5"/>
        <v>0</v>
      </c>
      <c r="BT262" s="497">
        <f t="shared" si="6"/>
        <v>0</v>
      </c>
      <c r="BU262" s="497">
        <f t="shared" si="7"/>
        <v>0</v>
      </c>
      <c r="BV262" s="497">
        <f t="shared" si="8"/>
        <v>0</v>
      </c>
      <c r="BW262" s="497">
        <f t="shared" si="9"/>
        <v>0</v>
      </c>
      <c r="BX262" s="497">
        <f t="shared" si="10"/>
        <v>0</v>
      </c>
      <c r="BY262" s="497">
        <f t="shared" si="11"/>
        <v>0</v>
      </c>
      <c r="BZ262" s="497">
        <f t="shared" si="12"/>
        <v>0</v>
      </c>
      <c r="CA262" s="497">
        <f t="shared" si="13"/>
        <v>0</v>
      </c>
      <c r="CB262" s="497">
        <f t="shared" si="14"/>
        <v>0</v>
      </c>
      <c r="CC262" s="497">
        <f t="shared" si="15"/>
        <v>0</v>
      </c>
      <c r="CD262" s="497">
        <f t="shared" si="16"/>
        <v>0</v>
      </c>
      <c r="CE262" s="497">
        <f t="shared" si="17"/>
        <v>350716</v>
      </c>
      <c r="CF262" s="497">
        <f t="shared" si="18"/>
        <v>0</v>
      </c>
      <c r="CG262" s="497">
        <f t="shared" si="19"/>
        <v>0</v>
      </c>
      <c r="CH262" s="497">
        <f t="shared" si="20"/>
        <v>0</v>
      </c>
      <c r="CI262" s="497">
        <f t="shared" si="21"/>
        <v>0</v>
      </c>
      <c r="CJ262" s="497">
        <f t="shared" si="22"/>
        <v>0</v>
      </c>
      <c r="CK262" s="497">
        <f t="shared" si="23"/>
        <v>0</v>
      </c>
      <c r="CL262" s="497">
        <f t="shared" si="24"/>
        <v>0</v>
      </c>
      <c r="CM262" s="497">
        <f t="shared" si="25"/>
        <v>0</v>
      </c>
      <c r="CN262" s="497">
        <f t="shared" si="26"/>
        <v>0</v>
      </c>
      <c r="CO262" s="497">
        <f t="shared" si="27"/>
        <v>0</v>
      </c>
      <c r="CP262" s="497">
        <f t="shared" si="28"/>
        <v>0</v>
      </c>
      <c r="CQ262" s="497">
        <f t="shared" si="29"/>
        <v>0</v>
      </c>
      <c r="CR262" s="497">
        <f t="shared" si="30"/>
        <v>0</v>
      </c>
    </row>
    <row r="263" spans="1:96">
      <c r="A263" s="48" t="s">
        <v>677</v>
      </c>
      <c r="B263" s="446" t="s">
        <v>897</v>
      </c>
      <c r="C263" s="191">
        <v>4491061</v>
      </c>
      <c r="D263" s="194">
        <v>4491061</v>
      </c>
      <c r="E263" s="191"/>
      <c r="F263" s="191"/>
      <c r="G263" s="191"/>
      <c r="H263" s="191">
        <v>4491061</v>
      </c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4"/>
      <c r="W263" s="191"/>
      <c r="X263" s="191"/>
      <c r="Y263" s="191"/>
      <c r="Z263" s="191"/>
      <c r="AA263" s="191"/>
      <c r="AB263" s="191"/>
      <c r="AC263" s="387"/>
      <c r="AD263" s="191"/>
      <c r="AE263" s="191"/>
      <c r="AF263" s="416"/>
      <c r="AJ263" s="416" t="s">
        <v>676</v>
      </c>
      <c r="AK263" s="416" t="s">
        <v>897</v>
      </c>
      <c r="AL263" s="486">
        <v>4491061</v>
      </c>
      <c r="AM263" s="486">
        <v>4491061</v>
      </c>
      <c r="AN263" s="486"/>
      <c r="AO263" s="486"/>
      <c r="AP263" s="486"/>
      <c r="AQ263" s="486">
        <v>4491061</v>
      </c>
      <c r="AR263" s="486"/>
      <c r="AS263" s="486"/>
      <c r="AT263" s="486"/>
      <c r="AU263" s="486"/>
      <c r="AV263" s="486"/>
      <c r="AW263" s="486"/>
      <c r="AX263" s="486"/>
      <c r="AY263" s="486"/>
      <c r="AZ263" s="486"/>
      <c r="BA263" s="486"/>
      <c r="BB263" s="486"/>
      <c r="BC263" s="486"/>
      <c r="BD263" s="486"/>
      <c r="BE263" s="486"/>
      <c r="BF263" s="486"/>
      <c r="BG263" s="486"/>
      <c r="BH263" s="486"/>
      <c r="BI263" s="486"/>
      <c r="BJ263" s="486"/>
      <c r="BK263" s="486"/>
      <c r="BL263" s="486"/>
      <c r="BM263" s="486"/>
      <c r="BN263" s="447"/>
      <c r="BP263" s="497">
        <f t="shared" si="2"/>
        <v>0</v>
      </c>
      <c r="BQ263" s="497">
        <f t="shared" si="3"/>
        <v>0</v>
      </c>
      <c r="BR263" s="497">
        <f t="shared" si="4"/>
        <v>0</v>
      </c>
      <c r="BS263" s="497">
        <f t="shared" si="5"/>
        <v>0</v>
      </c>
      <c r="BT263" s="497">
        <f t="shared" si="6"/>
        <v>0</v>
      </c>
      <c r="BU263" s="497">
        <f t="shared" si="7"/>
        <v>0</v>
      </c>
      <c r="BV263" s="497">
        <f t="shared" si="8"/>
        <v>0</v>
      </c>
      <c r="BW263" s="497">
        <f t="shared" si="9"/>
        <v>0</v>
      </c>
      <c r="BX263" s="497">
        <f t="shared" si="10"/>
        <v>0</v>
      </c>
      <c r="BY263" s="497">
        <f t="shared" si="11"/>
        <v>0</v>
      </c>
      <c r="BZ263" s="497">
        <f t="shared" si="12"/>
        <v>0</v>
      </c>
      <c r="CA263" s="497">
        <f t="shared" si="13"/>
        <v>0</v>
      </c>
      <c r="CB263" s="497">
        <f t="shared" si="14"/>
        <v>0</v>
      </c>
      <c r="CC263" s="497">
        <f t="shared" si="15"/>
        <v>0</v>
      </c>
      <c r="CD263" s="497">
        <f t="shared" si="16"/>
        <v>0</v>
      </c>
      <c r="CE263" s="497">
        <f t="shared" si="17"/>
        <v>0</v>
      </c>
      <c r="CF263" s="497">
        <f t="shared" si="18"/>
        <v>0</v>
      </c>
      <c r="CG263" s="497">
        <f t="shared" si="19"/>
        <v>0</v>
      </c>
      <c r="CH263" s="497">
        <f t="shared" si="20"/>
        <v>0</v>
      </c>
      <c r="CI263" s="497">
        <f t="shared" si="21"/>
        <v>0</v>
      </c>
      <c r="CJ263" s="497">
        <f t="shared" si="22"/>
        <v>0</v>
      </c>
      <c r="CK263" s="497">
        <f t="shared" si="23"/>
        <v>0</v>
      </c>
      <c r="CL263" s="497">
        <f t="shared" si="24"/>
        <v>0</v>
      </c>
      <c r="CM263" s="497">
        <f t="shared" si="25"/>
        <v>0</v>
      </c>
      <c r="CN263" s="497">
        <f t="shared" si="26"/>
        <v>0</v>
      </c>
      <c r="CO263" s="497">
        <f t="shared" si="27"/>
        <v>0</v>
      </c>
      <c r="CP263" s="497">
        <f t="shared" si="28"/>
        <v>0</v>
      </c>
      <c r="CQ263" s="497">
        <f t="shared" si="29"/>
        <v>0</v>
      </c>
      <c r="CR263" s="497">
        <f t="shared" si="30"/>
        <v>0</v>
      </c>
    </row>
    <row r="264" spans="1:96">
      <c r="A264" s="48" t="s">
        <v>678</v>
      </c>
      <c r="B264" s="446" t="s">
        <v>898</v>
      </c>
      <c r="C264" s="191">
        <v>973134</v>
      </c>
      <c r="D264" s="194">
        <v>973134</v>
      </c>
      <c r="E264" s="191"/>
      <c r="F264" s="191">
        <v>459212</v>
      </c>
      <c r="G264" s="191">
        <v>513922</v>
      </c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4"/>
      <c r="W264" s="191"/>
      <c r="X264" s="191"/>
      <c r="Y264" s="191"/>
      <c r="Z264" s="191"/>
      <c r="AA264" s="191"/>
      <c r="AB264" s="191"/>
      <c r="AC264" s="387"/>
      <c r="AD264" s="191"/>
      <c r="AE264" s="191"/>
      <c r="AF264" s="416"/>
      <c r="AJ264" s="416" t="s">
        <v>677</v>
      </c>
      <c r="AK264" s="416" t="s">
        <v>898</v>
      </c>
      <c r="AL264" s="486">
        <v>851955</v>
      </c>
      <c r="AM264" s="486">
        <v>851955</v>
      </c>
      <c r="AN264" s="486"/>
      <c r="AO264" s="486">
        <v>443090</v>
      </c>
      <c r="AP264" s="486">
        <v>408865</v>
      </c>
      <c r="AQ264" s="486"/>
      <c r="AR264" s="486"/>
      <c r="AS264" s="486"/>
      <c r="AT264" s="486"/>
      <c r="AU264" s="486"/>
      <c r="AV264" s="486"/>
      <c r="AW264" s="486"/>
      <c r="AX264" s="486"/>
      <c r="AY264" s="486"/>
      <c r="AZ264" s="486"/>
      <c r="BA264" s="486"/>
      <c r="BB264" s="486"/>
      <c r="BC264" s="486"/>
      <c r="BD264" s="486"/>
      <c r="BE264" s="486"/>
      <c r="BF264" s="486"/>
      <c r="BG264" s="486"/>
      <c r="BH264" s="486"/>
      <c r="BI264" s="486"/>
      <c r="BJ264" s="486"/>
      <c r="BK264" s="486"/>
      <c r="BL264" s="486"/>
      <c r="BM264" s="486"/>
      <c r="BN264" s="447"/>
      <c r="BP264" s="497">
        <f t="shared" si="2"/>
        <v>121179</v>
      </c>
      <c r="BQ264" s="497">
        <f t="shared" si="3"/>
        <v>121179</v>
      </c>
      <c r="BR264" s="497">
        <f t="shared" si="4"/>
        <v>0</v>
      </c>
      <c r="BS264" s="497">
        <f t="shared" si="5"/>
        <v>16122</v>
      </c>
      <c r="BT264" s="497">
        <f t="shared" si="6"/>
        <v>105057</v>
      </c>
      <c r="BU264" s="497">
        <f t="shared" si="7"/>
        <v>0</v>
      </c>
      <c r="BV264" s="497">
        <f t="shared" si="8"/>
        <v>0</v>
      </c>
      <c r="BW264" s="497">
        <f t="shared" si="9"/>
        <v>0</v>
      </c>
      <c r="BX264" s="497">
        <f t="shared" si="10"/>
        <v>0</v>
      </c>
      <c r="BY264" s="497">
        <f t="shared" si="11"/>
        <v>0</v>
      </c>
      <c r="BZ264" s="497">
        <f t="shared" si="12"/>
        <v>0</v>
      </c>
      <c r="CA264" s="497">
        <f t="shared" si="13"/>
        <v>0</v>
      </c>
      <c r="CB264" s="497">
        <f t="shared" si="14"/>
        <v>0</v>
      </c>
      <c r="CC264" s="497">
        <f t="shared" si="15"/>
        <v>0</v>
      </c>
      <c r="CD264" s="497">
        <f t="shared" si="16"/>
        <v>0</v>
      </c>
      <c r="CE264" s="497">
        <f t="shared" si="17"/>
        <v>0</v>
      </c>
      <c r="CF264" s="497">
        <f t="shared" si="18"/>
        <v>0</v>
      </c>
      <c r="CG264" s="497">
        <f t="shared" si="19"/>
        <v>0</v>
      </c>
      <c r="CH264" s="497">
        <f t="shared" si="20"/>
        <v>0</v>
      </c>
      <c r="CI264" s="497">
        <f t="shared" si="21"/>
        <v>0</v>
      </c>
      <c r="CJ264" s="497">
        <f t="shared" si="22"/>
        <v>0</v>
      </c>
      <c r="CK264" s="497">
        <f t="shared" si="23"/>
        <v>0</v>
      </c>
      <c r="CL264" s="497">
        <f t="shared" si="24"/>
        <v>0</v>
      </c>
      <c r="CM264" s="497">
        <f t="shared" si="25"/>
        <v>0</v>
      </c>
      <c r="CN264" s="497">
        <f t="shared" si="26"/>
        <v>0</v>
      </c>
      <c r="CO264" s="497">
        <f t="shared" si="27"/>
        <v>0</v>
      </c>
      <c r="CP264" s="497">
        <f t="shared" si="28"/>
        <v>0</v>
      </c>
      <c r="CQ264" s="497">
        <f t="shared" si="29"/>
        <v>0</v>
      </c>
      <c r="CR264" s="497">
        <f t="shared" si="30"/>
        <v>0</v>
      </c>
    </row>
    <row r="265" spans="1:96">
      <c r="A265" s="48" t="s">
        <v>679</v>
      </c>
      <c r="B265" s="446" t="s">
        <v>899</v>
      </c>
      <c r="C265" s="191">
        <v>1764424</v>
      </c>
      <c r="D265" s="194">
        <v>1764424</v>
      </c>
      <c r="E265" s="191">
        <v>500000</v>
      </c>
      <c r="F265" s="191">
        <v>500000</v>
      </c>
      <c r="G265" s="191">
        <v>364424</v>
      </c>
      <c r="H265" s="191"/>
      <c r="I265" s="191">
        <v>400000</v>
      </c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4"/>
      <c r="W265" s="191"/>
      <c r="X265" s="191"/>
      <c r="Y265" s="191"/>
      <c r="Z265" s="191"/>
      <c r="AA265" s="191"/>
      <c r="AB265" s="191"/>
      <c r="AC265" s="387"/>
      <c r="AD265" s="191"/>
      <c r="AE265" s="191"/>
      <c r="AF265" s="416"/>
      <c r="AJ265" s="416" t="s">
        <v>678</v>
      </c>
      <c r="AK265" s="416" t="s">
        <v>899</v>
      </c>
      <c r="AL265" s="486">
        <v>1682072</v>
      </c>
      <c r="AM265" s="486">
        <v>1682072</v>
      </c>
      <c r="AN265" s="486">
        <v>417648</v>
      </c>
      <c r="AO265" s="486">
        <v>500000</v>
      </c>
      <c r="AP265" s="486">
        <v>364424</v>
      </c>
      <c r="AQ265" s="486"/>
      <c r="AR265" s="486">
        <v>400000</v>
      </c>
      <c r="AS265" s="486"/>
      <c r="AT265" s="486"/>
      <c r="AU265" s="486"/>
      <c r="AV265" s="486"/>
      <c r="AW265" s="486"/>
      <c r="AX265" s="486"/>
      <c r="AY265" s="486"/>
      <c r="AZ265" s="486"/>
      <c r="BA265" s="486"/>
      <c r="BB265" s="486"/>
      <c r="BC265" s="486"/>
      <c r="BD265" s="486"/>
      <c r="BE265" s="486"/>
      <c r="BF265" s="486"/>
      <c r="BG265" s="486"/>
      <c r="BH265" s="486"/>
      <c r="BI265" s="486"/>
      <c r="BJ265" s="486"/>
      <c r="BK265" s="486"/>
      <c r="BL265" s="486"/>
      <c r="BM265" s="486"/>
      <c r="BN265" s="447"/>
      <c r="BP265" s="497">
        <f t="shared" si="2"/>
        <v>82352</v>
      </c>
      <c r="BQ265" s="497">
        <f t="shared" si="3"/>
        <v>82352</v>
      </c>
      <c r="BR265" s="497">
        <f t="shared" si="4"/>
        <v>82352</v>
      </c>
      <c r="BS265" s="497">
        <f t="shared" si="5"/>
        <v>0</v>
      </c>
      <c r="BT265" s="497">
        <f t="shared" si="6"/>
        <v>0</v>
      </c>
      <c r="BU265" s="497">
        <f t="shared" si="7"/>
        <v>0</v>
      </c>
      <c r="BV265" s="497">
        <f t="shared" si="8"/>
        <v>0</v>
      </c>
      <c r="BW265" s="497">
        <f t="shared" si="9"/>
        <v>0</v>
      </c>
      <c r="BX265" s="497">
        <f t="shared" si="10"/>
        <v>0</v>
      </c>
      <c r="BY265" s="497">
        <f t="shared" si="11"/>
        <v>0</v>
      </c>
      <c r="BZ265" s="497">
        <f t="shared" si="12"/>
        <v>0</v>
      </c>
      <c r="CA265" s="497">
        <f t="shared" si="13"/>
        <v>0</v>
      </c>
      <c r="CB265" s="497">
        <f t="shared" si="14"/>
        <v>0</v>
      </c>
      <c r="CC265" s="497">
        <f t="shared" si="15"/>
        <v>0</v>
      </c>
      <c r="CD265" s="497">
        <f t="shared" si="16"/>
        <v>0</v>
      </c>
      <c r="CE265" s="497">
        <f t="shared" si="17"/>
        <v>0</v>
      </c>
      <c r="CF265" s="497">
        <f t="shared" si="18"/>
        <v>0</v>
      </c>
      <c r="CG265" s="497">
        <f t="shared" si="19"/>
        <v>0</v>
      </c>
      <c r="CH265" s="497">
        <f t="shared" si="20"/>
        <v>0</v>
      </c>
      <c r="CI265" s="497">
        <f t="shared" si="21"/>
        <v>0</v>
      </c>
      <c r="CJ265" s="497">
        <f t="shared" si="22"/>
        <v>0</v>
      </c>
      <c r="CK265" s="497">
        <f t="shared" si="23"/>
        <v>0</v>
      </c>
      <c r="CL265" s="497">
        <f t="shared" si="24"/>
        <v>0</v>
      </c>
      <c r="CM265" s="497">
        <f t="shared" si="25"/>
        <v>0</v>
      </c>
      <c r="CN265" s="497">
        <f t="shared" si="26"/>
        <v>0</v>
      </c>
      <c r="CO265" s="497">
        <f t="shared" si="27"/>
        <v>0</v>
      </c>
      <c r="CP265" s="497">
        <f t="shared" si="28"/>
        <v>0</v>
      </c>
      <c r="CQ265" s="497">
        <f t="shared" si="29"/>
        <v>0</v>
      </c>
      <c r="CR265" s="497">
        <f t="shared" si="30"/>
        <v>0</v>
      </c>
    </row>
    <row r="266" spans="1:96">
      <c r="A266" s="48" t="s">
        <v>680</v>
      </c>
      <c r="B266" s="446" t="s">
        <v>324</v>
      </c>
      <c r="C266" s="191">
        <v>632082</v>
      </c>
      <c r="D266" s="194"/>
      <c r="E266" s="191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>
        <v>590.4</v>
      </c>
      <c r="R266" s="292">
        <v>632082</v>
      </c>
      <c r="S266" s="191"/>
      <c r="T266" s="191"/>
      <c r="U266" s="191"/>
      <c r="V266" s="194"/>
      <c r="W266" s="191"/>
      <c r="X266" s="191"/>
      <c r="Y266" s="191"/>
      <c r="Z266" s="191"/>
      <c r="AA266" s="191"/>
      <c r="AB266" s="191"/>
      <c r="AC266" s="387"/>
      <c r="AD266" s="191"/>
      <c r="AE266" s="191"/>
      <c r="AF266" s="416"/>
      <c r="AJ266" s="416" t="s">
        <v>679</v>
      </c>
      <c r="AK266" s="416" t="s">
        <v>324</v>
      </c>
      <c r="AL266" s="486">
        <v>635658</v>
      </c>
      <c r="AM266" s="486"/>
      <c r="AN266" s="486"/>
      <c r="AO266" s="486"/>
      <c r="AP266" s="486"/>
      <c r="AQ266" s="486"/>
      <c r="AR266" s="486"/>
      <c r="AS266" s="486"/>
      <c r="AT266" s="486"/>
      <c r="AU266" s="486"/>
      <c r="AV266" s="486"/>
      <c r="AW266" s="486"/>
      <c r="AX266" s="486"/>
      <c r="AY266" s="486"/>
      <c r="AZ266" s="486">
        <v>590.4</v>
      </c>
      <c r="BA266" s="486">
        <v>635658</v>
      </c>
      <c r="BB266" s="486"/>
      <c r="BC266" s="486"/>
      <c r="BD266" s="486"/>
      <c r="BE266" s="486"/>
      <c r="BF266" s="486"/>
      <c r="BG266" s="486"/>
      <c r="BH266" s="486"/>
      <c r="BI266" s="486"/>
      <c r="BJ266" s="486"/>
      <c r="BK266" s="486"/>
      <c r="BL266" s="486"/>
      <c r="BM266" s="486"/>
      <c r="BN266" s="447"/>
      <c r="BP266" s="497">
        <f t="shared" si="2"/>
        <v>-3576</v>
      </c>
      <c r="BQ266" s="497">
        <f t="shared" si="3"/>
        <v>0</v>
      </c>
      <c r="BR266" s="497">
        <f t="shared" si="4"/>
        <v>0</v>
      </c>
      <c r="BS266" s="497">
        <f t="shared" si="5"/>
        <v>0</v>
      </c>
      <c r="BT266" s="497">
        <f t="shared" si="6"/>
        <v>0</v>
      </c>
      <c r="BU266" s="497">
        <f t="shared" si="7"/>
        <v>0</v>
      </c>
      <c r="BV266" s="497">
        <f t="shared" si="8"/>
        <v>0</v>
      </c>
      <c r="BW266" s="497">
        <f t="shared" si="9"/>
        <v>0</v>
      </c>
      <c r="BX266" s="497">
        <f t="shared" si="10"/>
        <v>0</v>
      </c>
      <c r="BY266" s="497">
        <f t="shared" si="11"/>
        <v>0</v>
      </c>
      <c r="BZ266" s="497">
        <f t="shared" si="12"/>
        <v>0</v>
      </c>
      <c r="CA266" s="497">
        <f t="shared" si="13"/>
        <v>0</v>
      </c>
      <c r="CB266" s="497">
        <f t="shared" si="14"/>
        <v>0</v>
      </c>
      <c r="CC266" s="497">
        <f t="shared" si="15"/>
        <v>0</v>
      </c>
      <c r="CD266" s="497">
        <f t="shared" si="16"/>
        <v>0</v>
      </c>
      <c r="CE266" s="497">
        <f t="shared" si="17"/>
        <v>-3576</v>
      </c>
      <c r="CF266" s="497">
        <f t="shared" si="18"/>
        <v>0</v>
      </c>
      <c r="CG266" s="497">
        <f t="shared" si="19"/>
        <v>0</v>
      </c>
      <c r="CH266" s="497">
        <f t="shared" si="20"/>
        <v>0</v>
      </c>
      <c r="CI266" s="497">
        <f t="shared" si="21"/>
        <v>0</v>
      </c>
      <c r="CJ266" s="497">
        <f t="shared" si="22"/>
        <v>0</v>
      </c>
      <c r="CK266" s="497">
        <f t="shared" si="23"/>
        <v>0</v>
      </c>
      <c r="CL266" s="497">
        <f t="shared" si="24"/>
        <v>0</v>
      </c>
      <c r="CM266" s="497">
        <f t="shared" si="25"/>
        <v>0</v>
      </c>
      <c r="CN266" s="497">
        <f t="shared" si="26"/>
        <v>0</v>
      </c>
      <c r="CO266" s="497">
        <f t="shared" si="27"/>
        <v>0</v>
      </c>
      <c r="CP266" s="497">
        <f t="shared" si="28"/>
        <v>0</v>
      </c>
      <c r="CQ266" s="497">
        <f t="shared" si="29"/>
        <v>0</v>
      </c>
      <c r="CR266" s="497">
        <f t="shared" si="30"/>
        <v>0</v>
      </c>
    </row>
    <row r="267" spans="1:96">
      <c r="A267" s="48" t="s">
        <v>681</v>
      </c>
      <c r="B267" s="446" t="s">
        <v>900</v>
      </c>
      <c r="C267" s="191">
        <v>271508</v>
      </c>
      <c r="D267" s="194">
        <v>271508</v>
      </c>
      <c r="E267" s="191">
        <v>271508</v>
      </c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4"/>
      <c r="W267" s="191"/>
      <c r="X267" s="191"/>
      <c r="Y267" s="191"/>
      <c r="Z267" s="191"/>
      <c r="AA267" s="191"/>
      <c r="AB267" s="191"/>
      <c r="AC267" s="387"/>
      <c r="AD267" s="191"/>
      <c r="AE267" s="191"/>
      <c r="AF267" s="416"/>
      <c r="AJ267" s="416" t="s">
        <v>680</v>
      </c>
      <c r="AK267" s="416" t="s">
        <v>900</v>
      </c>
      <c r="AL267" s="486">
        <v>250249</v>
      </c>
      <c r="AM267" s="486">
        <v>250249</v>
      </c>
      <c r="AN267" s="486">
        <v>250249</v>
      </c>
      <c r="AO267" s="486"/>
      <c r="AP267" s="486"/>
      <c r="AQ267" s="486"/>
      <c r="AR267" s="486"/>
      <c r="AS267" s="486"/>
      <c r="AT267" s="486"/>
      <c r="AU267" s="486"/>
      <c r="AV267" s="486"/>
      <c r="AW267" s="486"/>
      <c r="AX267" s="486"/>
      <c r="AY267" s="486"/>
      <c r="AZ267" s="486"/>
      <c r="BA267" s="486"/>
      <c r="BB267" s="486"/>
      <c r="BC267" s="486"/>
      <c r="BD267" s="486"/>
      <c r="BE267" s="486"/>
      <c r="BF267" s="486"/>
      <c r="BG267" s="486"/>
      <c r="BH267" s="486"/>
      <c r="BI267" s="486"/>
      <c r="BJ267" s="486"/>
      <c r="BK267" s="486"/>
      <c r="BL267" s="486"/>
      <c r="BM267" s="486"/>
      <c r="BN267" s="447"/>
      <c r="BP267" s="497">
        <f t="shared" si="2"/>
        <v>21259</v>
      </c>
      <c r="BQ267" s="497">
        <f t="shared" si="3"/>
        <v>21259</v>
      </c>
      <c r="BR267" s="497">
        <f t="shared" si="4"/>
        <v>21259</v>
      </c>
      <c r="BS267" s="497">
        <f t="shared" si="5"/>
        <v>0</v>
      </c>
      <c r="BT267" s="497">
        <f t="shared" si="6"/>
        <v>0</v>
      </c>
      <c r="BU267" s="497">
        <f t="shared" si="7"/>
        <v>0</v>
      </c>
      <c r="BV267" s="497">
        <f t="shared" si="8"/>
        <v>0</v>
      </c>
      <c r="BW267" s="497">
        <f t="shared" si="9"/>
        <v>0</v>
      </c>
      <c r="BX267" s="497">
        <f t="shared" si="10"/>
        <v>0</v>
      </c>
      <c r="BY267" s="497">
        <f t="shared" si="11"/>
        <v>0</v>
      </c>
      <c r="BZ267" s="497">
        <f t="shared" si="12"/>
        <v>0</v>
      </c>
      <c r="CA267" s="497">
        <f t="shared" si="13"/>
        <v>0</v>
      </c>
      <c r="CB267" s="497">
        <f t="shared" si="14"/>
        <v>0</v>
      </c>
      <c r="CC267" s="497">
        <f t="shared" si="15"/>
        <v>0</v>
      </c>
      <c r="CD267" s="497">
        <f t="shared" si="16"/>
        <v>0</v>
      </c>
      <c r="CE267" s="497">
        <f t="shared" si="17"/>
        <v>0</v>
      </c>
      <c r="CF267" s="497">
        <f t="shared" si="18"/>
        <v>0</v>
      </c>
      <c r="CG267" s="497">
        <f t="shared" si="19"/>
        <v>0</v>
      </c>
      <c r="CH267" s="497">
        <f t="shared" si="20"/>
        <v>0</v>
      </c>
      <c r="CI267" s="497">
        <f t="shared" si="21"/>
        <v>0</v>
      </c>
      <c r="CJ267" s="497">
        <f t="shared" si="22"/>
        <v>0</v>
      </c>
      <c r="CK267" s="497">
        <f t="shared" si="23"/>
        <v>0</v>
      </c>
      <c r="CL267" s="497">
        <f t="shared" si="24"/>
        <v>0</v>
      </c>
      <c r="CM267" s="497">
        <f t="shared" si="25"/>
        <v>0</v>
      </c>
      <c r="CN267" s="497">
        <f t="shared" si="26"/>
        <v>0</v>
      </c>
      <c r="CO267" s="497">
        <f t="shared" si="27"/>
        <v>0</v>
      </c>
      <c r="CP267" s="497">
        <f t="shared" si="28"/>
        <v>0</v>
      </c>
      <c r="CQ267" s="497">
        <f t="shared" si="29"/>
        <v>0</v>
      </c>
      <c r="CR267" s="497">
        <f t="shared" si="30"/>
        <v>0</v>
      </c>
    </row>
    <row r="268" spans="1:96">
      <c r="A268" s="48" t="s">
        <v>682</v>
      </c>
      <c r="B268" s="446" t="s">
        <v>325</v>
      </c>
      <c r="C268" s="191">
        <v>2276610</v>
      </c>
      <c r="D268" s="194">
        <v>2276610</v>
      </c>
      <c r="E268" s="191">
        <v>524812</v>
      </c>
      <c r="F268" s="191"/>
      <c r="G268" s="191"/>
      <c r="H268" s="191">
        <v>1751798</v>
      </c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4"/>
      <c r="W268" s="191"/>
      <c r="X268" s="191"/>
      <c r="Y268" s="191"/>
      <c r="Z268" s="191"/>
      <c r="AA268" s="191"/>
      <c r="AB268" s="191"/>
      <c r="AC268" s="387"/>
      <c r="AD268" s="191"/>
      <c r="AE268" s="191"/>
      <c r="AF268" s="416"/>
      <c r="AJ268" s="416" t="s">
        <v>681</v>
      </c>
      <c r="AK268" s="416" t="s">
        <v>325</v>
      </c>
      <c r="AL268" s="486">
        <v>2211031</v>
      </c>
      <c r="AM268" s="486">
        <v>2211031</v>
      </c>
      <c r="AN268" s="486">
        <v>495969</v>
      </c>
      <c r="AO268" s="486"/>
      <c r="AP268" s="486"/>
      <c r="AQ268" s="486">
        <v>1715062</v>
      </c>
      <c r="AR268" s="486"/>
      <c r="AS268" s="486"/>
      <c r="AT268" s="486"/>
      <c r="AU268" s="486"/>
      <c r="AV268" s="486"/>
      <c r="AW268" s="486"/>
      <c r="AX268" s="486"/>
      <c r="AY268" s="486"/>
      <c r="AZ268" s="486"/>
      <c r="BA268" s="486"/>
      <c r="BB268" s="486"/>
      <c r="BC268" s="486"/>
      <c r="BD268" s="486"/>
      <c r="BE268" s="486"/>
      <c r="BF268" s="486"/>
      <c r="BG268" s="486"/>
      <c r="BH268" s="486"/>
      <c r="BI268" s="486"/>
      <c r="BJ268" s="486"/>
      <c r="BK268" s="486"/>
      <c r="BL268" s="486"/>
      <c r="BM268" s="486"/>
      <c r="BN268" s="447"/>
      <c r="BP268" s="497">
        <f t="shared" si="2"/>
        <v>65579</v>
      </c>
      <c r="BQ268" s="497">
        <f t="shared" si="3"/>
        <v>65579</v>
      </c>
      <c r="BR268" s="497">
        <f t="shared" si="4"/>
        <v>28843</v>
      </c>
      <c r="BS268" s="497">
        <f t="shared" si="5"/>
        <v>0</v>
      </c>
      <c r="BT268" s="497">
        <f t="shared" si="6"/>
        <v>0</v>
      </c>
      <c r="BU268" s="497">
        <f t="shared" si="7"/>
        <v>36736</v>
      </c>
      <c r="BV268" s="497">
        <f t="shared" si="8"/>
        <v>0</v>
      </c>
      <c r="BW268" s="497">
        <f t="shared" si="9"/>
        <v>0</v>
      </c>
      <c r="BX268" s="497">
        <f t="shared" si="10"/>
        <v>0</v>
      </c>
      <c r="BY268" s="497">
        <f t="shared" si="11"/>
        <v>0</v>
      </c>
      <c r="BZ268" s="497">
        <f t="shared" si="12"/>
        <v>0</v>
      </c>
      <c r="CA268" s="497">
        <f t="shared" si="13"/>
        <v>0</v>
      </c>
      <c r="CB268" s="497">
        <f t="shared" si="14"/>
        <v>0</v>
      </c>
      <c r="CC268" s="497">
        <f t="shared" si="15"/>
        <v>0</v>
      </c>
      <c r="CD268" s="497">
        <f t="shared" si="16"/>
        <v>0</v>
      </c>
      <c r="CE268" s="497">
        <f t="shared" si="17"/>
        <v>0</v>
      </c>
      <c r="CF268" s="497">
        <f t="shared" si="18"/>
        <v>0</v>
      </c>
      <c r="CG268" s="497">
        <f t="shared" si="19"/>
        <v>0</v>
      </c>
      <c r="CH268" s="497">
        <f t="shared" si="20"/>
        <v>0</v>
      </c>
      <c r="CI268" s="497">
        <f t="shared" si="21"/>
        <v>0</v>
      </c>
      <c r="CJ268" s="497">
        <f t="shared" si="22"/>
        <v>0</v>
      </c>
      <c r="CK268" s="497">
        <f t="shared" si="23"/>
        <v>0</v>
      </c>
      <c r="CL268" s="497">
        <f t="shared" si="24"/>
        <v>0</v>
      </c>
      <c r="CM268" s="497">
        <f t="shared" si="25"/>
        <v>0</v>
      </c>
      <c r="CN268" s="497">
        <f t="shared" si="26"/>
        <v>0</v>
      </c>
      <c r="CO268" s="497">
        <f t="shared" si="27"/>
        <v>0</v>
      </c>
      <c r="CP268" s="497">
        <f t="shared" si="28"/>
        <v>0</v>
      </c>
      <c r="CQ268" s="497">
        <f t="shared" si="29"/>
        <v>0</v>
      </c>
      <c r="CR268" s="497">
        <f t="shared" si="30"/>
        <v>0</v>
      </c>
    </row>
    <row r="269" spans="1:96">
      <c r="A269" s="48" t="s">
        <v>683</v>
      </c>
      <c r="B269" s="446" t="s">
        <v>901</v>
      </c>
      <c r="C269" s="191">
        <v>598088</v>
      </c>
      <c r="D269" s="194">
        <v>598088</v>
      </c>
      <c r="E269" s="191">
        <v>598088</v>
      </c>
      <c r="F269" s="191"/>
      <c r="G269" s="191"/>
      <c r="H269" s="191"/>
      <c r="I269" s="191"/>
      <c r="J269" s="191"/>
      <c r="K269" s="191"/>
      <c r="L269" s="191"/>
      <c r="M269" s="191"/>
      <c r="N269" s="191"/>
      <c r="O269" s="191"/>
      <c r="P269" s="191"/>
      <c r="Q269" s="191"/>
      <c r="R269" s="191"/>
      <c r="S269" s="191"/>
      <c r="T269" s="191"/>
      <c r="U269" s="191"/>
      <c r="V269" s="194"/>
      <c r="W269" s="191"/>
      <c r="X269" s="191"/>
      <c r="Y269" s="191"/>
      <c r="Z269" s="191"/>
      <c r="AA269" s="191"/>
      <c r="AB269" s="191"/>
      <c r="AC269" s="387"/>
      <c r="AD269" s="191"/>
      <c r="AE269" s="191"/>
      <c r="AF269" s="416"/>
      <c r="AJ269" s="416" t="s">
        <v>682</v>
      </c>
      <c r="AK269" s="416" t="s">
        <v>901</v>
      </c>
      <c r="AL269" s="486">
        <v>446714</v>
      </c>
      <c r="AM269" s="486">
        <v>446714</v>
      </c>
      <c r="AN269" s="486">
        <v>446714</v>
      </c>
      <c r="AO269" s="486"/>
      <c r="AP269" s="486"/>
      <c r="AQ269" s="486"/>
      <c r="AR269" s="486"/>
      <c r="AS269" s="486"/>
      <c r="AT269" s="486"/>
      <c r="AU269" s="486"/>
      <c r="AV269" s="486"/>
      <c r="AW269" s="486"/>
      <c r="AX269" s="486"/>
      <c r="AY269" s="486"/>
      <c r="AZ269" s="486"/>
      <c r="BA269" s="486"/>
      <c r="BB269" s="486"/>
      <c r="BC269" s="486"/>
      <c r="BD269" s="486"/>
      <c r="BE269" s="486"/>
      <c r="BF269" s="486"/>
      <c r="BG269" s="486"/>
      <c r="BH269" s="486"/>
      <c r="BI269" s="486"/>
      <c r="BJ269" s="486"/>
      <c r="BK269" s="486"/>
      <c r="BL269" s="486"/>
      <c r="BM269" s="486"/>
      <c r="BN269" s="447"/>
      <c r="BP269" s="497">
        <f t="shared" ref="BP269:BP332" si="31">C269-AL269</f>
        <v>151374</v>
      </c>
      <c r="BQ269" s="497">
        <f t="shared" ref="BQ269:BQ332" si="32">D269-AM269</f>
        <v>151374</v>
      </c>
      <c r="BR269" s="497">
        <f t="shared" ref="BR269:BR332" si="33">E269-AN269</f>
        <v>151374</v>
      </c>
      <c r="BS269" s="497">
        <f t="shared" ref="BS269:BS332" si="34">F269-AO269</f>
        <v>0</v>
      </c>
      <c r="BT269" s="497">
        <f t="shared" ref="BT269:BT332" si="35">G269-AP269</f>
        <v>0</v>
      </c>
      <c r="BU269" s="497">
        <f t="shared" ref="BU269:BU332" si="36">H269-AQ269</f>
        <v>0</v>
      </c>
      <c r="BV269" s="497">
        <f t="shared" ref="BV269:BV332" si="37">I269-AR269</f>
        <v>0</v>
      </c>
      <c r="BW269" s="497">
        <f t="shared" ref="BW269:BW332" si="38">J269-AS269</f>
        <v>0</v>
      </c>
      <c r="BX269" s="497">
        <f t="shared" ref="BX269:BX332" si="39">K269-AT269</f>
        <v>0</v>
      </c>
      <c r="BY269" s="497">
        <f t="shared" ref="BY269:BY332" si="40">L269-AU269</f>
        <v>0</v>
      </c>
      <c r="BZ269" s="497">
        <f t="shared" ref="BZ269:BZ332" si="41">M269-AV269</f>
        <v>0</v>
      </c>
      <c r="CA269" s="497">
        <f t="shared" ref="CA269:CA332" si="42">N269-AW269</f>
        <v>0</v>
      </c>
      <c r="CB269" s="497">
        <f t="shared" ref="CB269:CB332" si="43">O269-AX269</f>
        <v>0</v>
      </c>
      <c r="CC269" s="497">
        <f t="shared" ref="CC269:CC332" si="44">P269-AY269</f>
        <v>0</v>
      </c>
      <c r="CD269" s="497">
        <f t="shared" ref="CD269:CD332" si="45">Q269-AZ269</f>
        <v>0</v>
      </c>
      <c r="CE269" s="497">
        <f t="shared" ref="CE269:CE332" si="46">R269-BA269</f>
        <v>0</v>
      </c>
      <c r="CF269" s="497">
        <f t="shared" ref="CF269:CF332" si="47">S269-BB269</f>
        <v>0</v>
      </c>
      <c r="CG269" s="497">
        <f t="shared" ref="CG269:CG332" si="48">T269-BC269</f>
        <v>0</v>
      </c>
      <c r="CH269" s="497">
        <f t="shared" ref="CH269:CH332" si="49">U269-BD269</f>
        <v>0</v>
      </c>
      <c r="CI269" s="497">
        <f t="shared" ref="CI269:CI332" si="50">V269-BE269</f>
        <v>0</v>
      </c>
      <c r="CJ269" s="497">
        <f t="shared" ref="CJ269:CJ332" si="51">W269-BF269</f>
        <v>0</v>
      </c>
      <c r="CK269" s="497">
        <f t="shared" ref="CK269:CK332" si="52">X269-BG269</f>
        <v>0</v>
      </c>
      <c r="CL269" s="497">
        <f t="shared" ref="CL269:CL332" si="53">Y269-BH269</f>
        <v>0</v>
      </c>
      <c r="CM269" s="497">
        <f t="shared" ref="CM269:CM332" si="54">Z269-BI269</f>
        <v>0</v>
      </c>
      <c r="CN269" s="497">
        <f t="shared" ref="CN269:CN332" si="55">AA269-BJ269</f>
        <v>0</v>
      </c>
      <c r="CO269" s="497">
        <f t="shared" ref="CO269:CO332" si="56">AB269-BK269</f>
        <v>0</v>
      </c>
      <c r="CP269" s="497">
        <f t="shared" ref="CP269:CP332" si="57">AC269-BL269</f>
        <v>0</v>
      </c>
      <c r="CQ269" s="497">
        <f t="shared" ref="CQ269:CQ332" si="58">AD269-BM269</f>
        <v>0</v>
      </c>
      <c r="CR269" s="497">
        <f t="shared" ref="CR269:CR332" si="59">AE269-BN269</f>
        <v>0</v>
      </c>
    </row>
    <row r="270" spans="1:96">
      <c r="A270" s="48" t="s">
        <v>684</v>
      </c>
      <c r="B270" s="446" t="s">
        <v>326</v>
      </c>
      <c r="C270" s="191">
        <v>43680</v>
      </c>
      <c r="D270" s="194">
        <v>0</v>
      </c>
      <c r="E270" s="191">
        <v>0</v>
      </c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>
        <v>1</v>
      </c>
      <c r="V270" s="194">
        <v>0</v>
      </c>
      <c r="W270" s="191"/>
      <c r="X270" s="191"/>
      <c r="Y270" s="191"/>
      <c r="Z270" s="191"/>
      <c r="AA270" s="191"/>
      <c r="AB270" s="191"/>
      <c r="AC270" s="387">
        <v>43680</v>
      </c>
      <c r="AD270" s="191">
        <v>43680</v>
      </c>
      <c r="AE270" s="191"/>
      <c r="AF270" s="416"/>
      <c r="AJ270" s="416" t="s">
        <v>683</v>
      </c>
      <c r="AK270" s="416" t="s">
        <v>326</v>
      </c>
      <c r="AL270" s="486">
        <v>87360</v>
      </c>
      <c r="AM270" s="486"/>
      <c r="AN270" s="486">
        <v>0</v>
      </c>
      <c r="AO270" s="486"/>
      <c r="AP270" s="486"/>
      <c r="AQ270" s="486"/>
      <c r="AR270" s="486"/>
      <c r="AS270" s="486"/>
      <c r="AT270" s="486"/>
      <c r="AU270" s="486"/>
      <c r="AV270" s="486"/>
      <c r="AW270" s="486"/>
      <c r="AX270" s="486"/>
      <c r="AY270" s="486"/>
      <c r="AZ270" s="486"/>
      <c r="BA270" s="486"/>
      <c r="BB270" s="486"/>
      <c r="BC270" s="486"/>
      <c r="BD270" s="486">
        <v>1</v>
      </c>
      <c r="BE270" s="486">
        <v>0</v>
      </c>
      <c r="BF270" s="486"/>
      <c r="BG270" s="486"/>
      <c r="BH270" s="486"/>
      <c r="BI270" s="486"/>
      <c r="BJ270" s="486"/>
      <c r="BK270" s="486"/>
      <c r="BL270" s="486">
        <v>43680</v>
      </c>
      <c r="BM270" s="486">
        <v>43680</v>
      </c>
      <c r="BN270" s="447"/>
      <c r="BP270" s="497">
        <f t="shared" si="31"/>
        <v>-43680</v>
      </c>
      <c r="BQ270" s="497">
        <f t="shared" si="32"/>
        <v>0</v>
      </c>
      <c r="BR270" s="497">
        <f t="shared" si="33"/>
        <v>0</v>
      </c>
      <c r="BS270" s="497">
        <f t="shared" si="34"/>
        <v>0</v>
      </c>
      <c r="BT270" s="497">
        <f t="shared" si="35"/>
        <v>0</v>
      </c>
      <c r="BU270" s="497">
        <f t="shared" si="36"/>
        <v>0</v>
      </c>
      <c r="BV270" s="497">
        <f t="shared" si="37"/>
        <v>0</v>
      </c>
      <c r="BW270" s="497">
        <f t="shared" si="38"/>
        <v>0</v>
      </c>
      <c r="BX270" s="497">
        <f t="shared" si="39"/>
        <v>0</v>
      </c>
      <c r="BY270" s="497">
        <f t="shared" si="40"/>
        <v>0</v>
      </c>
      <c r="BZ270" s="497">
        <f t="shared" si="41"/>
        <v>0</v>
      </c>
      <c r="CA270" s="497">
        <f t="shared" si="42"/>
        <v>0</v>
      </c>
      <c r="CB270" s="497">
        <f t="shared" si="43"/>
        <v>0</v>
      </c>
      <c r="CC270" s="497">
        <f t="shared" si="44"/>
        <v>0</v>
      </c>
      <c r="CD270" s="497">
        <f t="shared" si="45"/>
        <v>0</v>
      </c>
      <c r="CE270" s="497">
        <f t="shared" si="46"/>
        <v>0</v>
      </c>
      <c r="CF270" s="497">
        <f t="shared" si="47"/>
        <v>0</v>
      </c>
      <c r="CG270" s="497">
        <f t="shared" si="48"/>
        <v>0</v>
      </c>
      <c r="CH270" s="497">
        <f t="shared" si="49"/>
        <v>0</v>
      </c>
      <c r="CI270" s="497">
        <f t="shared" si="50"/>
        <v>0</v>
      </c>
      <c r="CJ270" s="497">
        <f t="shared" si="51"/>
        <v>0</v>
      </c>
      <c r="CK270" s="497">
        <f t="shared" si="52"/>
        <v>0</v>
      </c>
      <c r="CL270" s="497">
        <f t="shared" si="53"/>
        <v>0</v>
      </c>
      <c r="CM270" s="497">
        <f t="shared" si="54"/>
        <v>0</v>
      </c>
      <c r="CN270" s="497">
        <f t="shared" si="55"/>
        <v>0</v>
      </c>
      <c r="CO270" s="497">
        <f t="shared" si="56"/>
        <v>0</v>
      </c>
      <c r="CP270" s="497">
        <f t="shared" si="57"/>
        <v>0</v>
      </c>
      <c r="CQ270" s="497">
        <f t="shared" si="58"/>
        <v>0</v>
      </c>
      <c r="CR270" s="497">
        <f t="shared" si="59"/>
        <v>0</v>
      </c>
    </row>
    <row r="271" spans="1:96">
      <c r="A271" s="48" t="s">
        <v>685</v>
      </c>
      <c r="B271" s="446" t="s">
        <v>902</v>
      </c>
      <c r="C271" s="191">
        <v>1282814</v>
      </c>
      <c r="D271" s="194"/>
      <c r="E271" s="191"/>
      <c r="F271" s="191"/>
      <c r="G271" s="191"/>
      <c r="H271" s="191"/>
      <c r="I271" s="191"/>
      <c r="J271" s="191"/>
      <c r="K271" s="191"/>
      <c r="L271" s="191"/>
      <c r="M271" s="191">
        <v>900</v>
      </c>
      <c r="N271" s="191">
        <v>1282814</v>
      </c>
      <c r="O271" s="191"/>
      <c r="P271" s="191"/>
      <c r="Q271" s="191"/>
      <c r="R271" s="191"/>
      <c r="S271" s="191"/>
      <c r="T271" s="191"/>
      <c r="U271" s="191"/>
      <c r="V271" s="194"/>
      <c r="W271" s="191"/>
      <c r="X271" s="191"/>
      <c r="Y271" s="191"/>
      <c r="Z271" s="191"/>
      <c r="AA271" s="191"/>
      <c r="AB271" s="191"/>
      <c r="AC271" s="387"/>
      <c r="AD271" s="191"/>
      <c r="AE271" s="191"/>
      <c r="AF271" s="416"/>
      <c r="AJ271" s="416" t="s">
        <v>684</v>
      </c>
      <c r="AK271" s="416" t="s">
        <v>902</v>
      </c>
      <c r="AL271" s="486">
        <v>1282814</v>
      </c>
      <c r="AM271" s="486"/>
      <c r="AN271" s="486"/>
      <c r="AO271" s="486"/>
      <c r="AP271" s="486"/>
      <c r="AQ271" s="486"/>
      <c r="AR271" s="486"/>
      <c r="AS271" s="486"/>
      <c r="AT271" s="486"/>
      <c r="AU271" s="486"/>
      <c r="AV271" s="486">
        <v>900</v>
      </c>
      <c r="AW271" s="486">
        <v>1282814</v>
      </c>
      <c r="AX271" s="486"/>
      <c r="AY271" s="486"/>
      <c r="AZ271" s="486"/>
      <c r="BA271" s="486"/>
      <c r="BB271" s="486"/>
      <c r="BC271" s="486"/>
      <c r="BD271" s="486"/>
      <c r="BE271" s="486"/>
      <c r="BF271" s="486"/>
      <c r="BG271" s="486"/>
      <c r="BH271" s="486"/>
      <c r="BI271" s="486"/>
      <c r="BJ271" s="486"/>
      <c r="BK271" s="486"/>
      <c r="BL271" s="486"/>
      <c r="BM271" s="486"/>
      <c r="BN271" s="447"/>
      <c r="BP271" s="497">
        <f t="shared" si="31"/>
        <v>0</v>
      </c>
      <c r="BQ271" s="497">
        <f t="shared" si="32"/>
        <v>0</v>
      </c>
      <c r="BR271" s="497">
        <f t="shared" si="33"/>
        <v>0</v>
      </c>
      <c r="BS271" s="497">
        <f t="shared" si="34"/>
        <v>0</v>
      </c>
      <c r="BT271" s="497">
        <f t="shared" si="35"/>
        <v>0</v>
      </c>
      <c r="BU271" s="497">
        <f t="shared" si="36"/>
        <v>0</v>
      </c>
      <c r="BV271" s="497">
        <f t="shared" si="37"/>
        <v>0</v>
      </c>
      <c r="BW271" s="497">
        <f t="shared" si="38"/>
        <v>0</v>
      </c>
      <c r="BX271" s="497">
        <f t="shared" si="39"/>
        <v>0</v>
      </c>
      <c r="BY271" s="497">
        <f t="shared" si="40"/>
        <v>0</v>
      </c>
      <c r="BZ271" s="497">
        <f t="shared" si="41"/>
        <v>0</v>
      </c>
      <c r="CA271" s="497">
        <f t="shared" si="42"/>
        <v>0</v>
      </c>
      <c r="CB271" s="497">
        <f t="shared" si="43"/>
        <v>0</v>
      </c>
      <c r="CC271" s="497">
        <f t="shared" si="44"/>
        <v>0</v>
      </c>
      <c r="CD271" s="497">
        <f t="shared" si="45"/>
        <v>0</v>
      </c>
      <c r="CE271" s="497">
        <f t="shared" si="46"/>
        <v>0</v>
      </c>
      <c r="CF271" s="497">
        <f t="shared" si="47"/>
        <v>0</v>
      </c>
      <c r="CG271" s="497">
        <f t="shared" si="48"/>
        <v>0</v>
      </c>
      <c r="CH271" s="497">
        <f t="shared" si="49"/>
        <v>0</v>
      </c>
      <c r="CI271" s="497">
        <f t="shared" si="50"/>
        <v>0</v>
      </c>
      <c r="CJ271" s="497">
        <f t="shared" si="51"/>
        <v>0</v>
      </c>
      <c r="CK271" s="497">
        <f t="shared" si="52"/>
        <v>0</v>
      </c>
      <c r="CL271" s="497">
        <f t="shared" si="53"/>
        <v>0</v>
      </c>
      <c r="CM271" s="497">
        <f t="shared" si="54"/>
        <v>0</v>
      </c>
      <c r="CN271" s="497">
        <f t="shared" si="55"/>
        <v>0</v>
      </c>
      <c r="CO271" s="497">
        <f t="shared" si="56"/>
        <v>0</v>
      </c>
      <c r="CP271" s="497">
        <f t="shared" si="57"/>
        <v>0</v>
      </c>
      <c r="CQ271" s="497">
        <f t="shared" si="58"/>
        <v>0</v>
      </c>
      <c r="CR271" s="497">
        <f t="shared" si="59"/>
        <v>0</v>
      </c>
    </row>
    <row r="272" spans="1:96">
      <c r="A272" s="48" t="s">
        <v>686</v>
      </c>
      <c r="B272" s="446" t="s">
        <v>327</v>
      </c>
      <c r="C272" s="191">
        <v>11402972</v>
      </c>
      <c r="D272" s="194">
        <v>11402972</v>
      </c>
      <c r="E272" s="191"/>
      <c r="F272" s="191">
        <v>3000000</v>
      </c>
      <c r="G272" s="191">
        <v>3000000</v>
      </c>
      <c r="H272" s="191">
        <v>5402972</v>
      </c>
      <c r="I272" s="191"/>
      <c r="J272" s="191"/>
      <c r="K272" s="191"/>
      <c r="L272" s="191"/>
      <c r="M272" s="191"/>
      <c r="N272" s="191"/>
      <c r="O272" s="191"/>
      <c r="P272" s="191"/>
      <c r="Q272" s="191"/>
      <c r="R272" s="191"/>
      <c r="S272" s="191"/>
      <c r="T272" s="191"/>
      <c r="U272" s="191"/>
      <c r="V272" s="194"/>
      <c r="W272" s="191"/>
      <c r="X272" s="191"/>
      <c r="Y272" s="191"/>
      <c r="Z272" s="191"/>
      <c r="AA272" s="191"/>
      <c r="AB272" s="191"/>
      <c r="AC272" s="387"/>
      <c r="AD272" s="191"/>
      <c r="AE272" s="191"/>
      <c r="AF272" s="416"/>
      <c r="AJ272" s="416" t="s">
        <v>685</v>
      </c>
      <c r="AK272" s="416" t="s">
        <v>327</v>
      </c>
      <c r="AL272" s="486">
        <v>3486478</v>
      </c>
      <c r="AM272" s="486">
        <v>3486478</v>
      </c>
      <c r="AN272" s="486"/>
      <c r="AO272" s="486">
        <v>2188620</v>
      </c>
      <c r="AP272" s="486">
        <v>1297858</v>
      </c>
      <c r="AQ272" s="486"/>
      <c r="AR272" s="486"/>
      <c r="AS272" s="486"/>
      <c r="AT272" s="486"/>
      <c r="AU272" s="486"/>
      <c r="AV272" s="486"/>
      <c r="AW272" s="486"/>
      <c r="AX272" s="486"/>
      <c r="AY272" s="486"/>
      <c r="AZ272" s="486"/>
      <c r="BA272" s="486"/>
      <c r="BB272" s="486"/>
      <c r="BC272" s="486"/>
      <c r="BD272" s="486"/>
      <c r="BE272" s="486"/>
      <c r="BF272" s="486"/>
      <c r="BG272" s="486"/>
      <c r="BH272" s="486"/>
      <c r="BI272" s="486"/>
      <c r="BJ272" s="486"/>
      <c r="BK272" s="486"/>
      <c r="BL272" s="486"/>
      <c r="BM272" s="486"/>
      <c r="BN272" s="447"/>
      <c r="BP272" s="497">
        <f t="shared" si="31"/>
        <v>7916494</v>
      </c>
      <c r="BQ272" s="497">
        <f t="shared" si="32"/>
        <v>7916494</v>
      </c>
      <c r="BR272" s="497">
        <f t="shared" si="33"/>
        <v>0</v>
      </c>
      <c r="BS272" s="497">
        <f t="shared" si="34"/>
        <v>811380</v>
      </c>
      <c r="BT272" s="497">
        <f t="shared" si="35"/>
        <v>1702142</v>
      </c>
      <c r="BU272" s="497">
        <f t="shared" si="36"/>
        <v>5402972</v>
      </c>
      <c r="BV272" s="497">
        <f t="shared" si="37"/>
        <v>0</v>
      </c>
      <c r="BW272" s="497">
        <f t="shared" si="38"/>
        <v>0</v>
      </c>
      <c r="BX272" s="497">
        <f t="shared" si="39"/>
        <v>0</v>
      </c>
      <c r="BY272" s="497">
        <f t="shared" si="40"/>
        <v>0</v>
      </c>
      <c r="BZ272" s="497">
        <f t="shared" si="41"/>
        <v>0</v>
      </c>
      <c r="CA272" s="497">
        <f t="shared" si="42"/>
        <v>0</v>
      </c>
      <c r="CB272" s="497">
        <f t="shared" si="43"/>
        <v>0</v>
      </c>
      <c r="CC272" s="497">
        <f t="shared" si="44"/>
        <v>0</v>
      </c>
      <c r="CD272" s="497">
        <f t="shared" si="45"/>
        <v>0</v>
      </c>
      <c r="CE272" s="497">
        <f t="shared" si="46"/>
        <v>0</v>
      </c>
      <c r="CF272" s="497">
        <f t="shared" si="47"/>
        <v>0</v>
      </c>
      <c r="CG272" s="497">
        <f t="shared" si="48"/>
        <v>0</v>
      </c>
      <c r="CH272" s="497">
        <f t="shared" si="49"/>
        <v>0</v>
      </c>
      <c r="CI272" s="497">
        <f t="shared" si="50"/>
        <v>0</v>
      </c>
      <c r="CJ272" s="497">
        <f t="shared" si="51"/>
        <v>0</v>
      </c>
      <c r="CK272" s="497">
        <f t="shared" si="52"/>
        <v>0</v>
      </c>
      <c r="CL272" s="497">
        <f t="shared" si="53"/>
        <v>0</v>
      </c>
      <c r="CM272" s="497">
        <f t="shared" si="54"/>
        <v>0</v>
      </c>
      <c r="CN272" s="497">
        <f t="shared" si="55"/>
        <v>0</v>
      </c>
      <c r="CO272" s="497">
        <f t="shared" si="56"/>
        <v>0</v>
      </c>
      <c r="CP272" s="497">
        <f t="shared" si="57"/>
        <v>0</v>
      </c>
      <c r="CQ272" s="497">
        <f t="shared" si="58"/>
        <v>0</v>
      </c>
      <c r="CR272" s="497">
        <f t="shared" si="59"/>
        <v>0</v>
      </c>
    </row>
    <row r="273" spans="1:96">
      <c r="A273" s="48" t="s">
        <v>687</v>
      </c>
      <c r="B273" s="446" t="s">
        <v>328</v>
      </c>
      <c r="C273" s="191">
        <v>1000000</v>
      </c>
      <c r="D273" s="194">
        <v>1000000</v>
      </c>
      <c r="E273" s="191"/>
      <c r="F273" s="191">
        <v>500000</v>
      </c>
      <c r="G273" s="191">
        <v>500000</v>
      </c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4"/>
      <c r="W273" s="191"/>
      <c r="X273" s="191"/>
      <c r="Y273" s="191"/>
      <c r="Z273" s="191"/>
      <c r="AA273" s="191"/>
      <c r="AB273" s="191"/>
      <c r="AC273" s="387"/>
      <c r="AD273" s="191"/>
      <c r="AE273" s="191"/>
      <c r="AF273" s="416"/>
      <c r="AJ273" s="416" t="s">
        <v>686</v>
      </c>
      <c r="AK273" s="416" t="s">
        <v>328</v>
      </c>
      <c r="AL273" s="486">
        <v>112000</v>
      </c>
      <c r="AM273" s="486"/>
      <c r="AN273" s="486"/>
      <c r="AO273" s="486">
        <v>0</v>
      </c>
      <c r="AP273" s="486">
        <v>0</v>
      </c>
      <c r="AQ273" s="486"/>
      <c r="AR273" s="486"/>
      <c r="AS273" s="486"/>
      <c r="AT273" s="486"/>
      <c r="AU273" s="486"/>
      <c r="AV273" s="486"/>
      <c r="AW273" s="486"/>
      <c r="AX273" s="486"/>
      <c r="AY273" s="486"/>
      <c r="AZ273" s="486"/>
      <c r="BA273" s="486"/>
      <c r="BB273" s="486"/>
      <c r="BC273" s="486"/>
      <c r="BD273" s="486"/>
      <c r="BE273" s="486"/>
      <c r="BF273" s="486"/>
      <c r="BG273" s="486"/>
      <c r="BH273" s="486"/>
      <c r="BI273" s="486"/>
      <c r="BJ273" s="486"/>
      <c r="BK273" s="486"/>
      <c r="BL273" s="486">
        <v>56000</v>
      </c>
      <c r="BM273" s="486">
        <v>56000</v>
      </c>
      <c r="BN273" s="447"/>
      <c r="BP273" s="497">
        <f t="shared" si="31"/>
        <v>888000</v>
      </c>
      <c r="BQ273" s="497">
        <f t="shared" si="32"/>
        <v>1000000</v>
      </c>
      <c r="BR273" s="497">
        <f t="shared" si="33"/>
        <v>0</v>
      </c>
      <c r="BS273" s="497">
        <f t="shared" si="34"/>
        <v>500000</v>
      </c>
      <c r="BT273" s="497">
        <f t="shared" si="35"/>
        <v>500000</v>
      </c>
      <c r="BU273" s="497">
        <f t="shared" si="36"/>
        <v>0</v>
      </c>
      <c r="BV273" s="497">
        <f t="shared" si="37"/>
        <v>0</v>
      </c>
      <c r="BW273" s="497">
        <f t="shared" si="38"/>
        <v>0</v>
      </c>
      <c r="BX273" s="497">
        <f t="shared" si="39"/>
        <v>0</v>
      </c>
      <c r="BY273" s="497">
        <f t="shared" si="40"/>
        <v>0</v>
      </c>
      <c r="BZ273" s="497">
        <f t="shared" si="41"/>
        <v>0</v>
      </c>
      <c r="CA273" s="497">
        <f t="shared" si="42"/>
        <v>0</v>
      </c>
      <c r="CB273" s="497">
        <f t="shared" si="43"/>
        <v>0</v>
      </c>
      <c r="CC273" s="497">
        <f t="shared" si="44"/>
        <v>0</v>
      </c>
      <c r="CD273" s="497">
        <f t="shared" si="45"/>
        <v>0</v>
      </c>
      <c r="CE273" s="497">
        <f t="shared" si="46"/>
        <v>0</v>
      </c>
      <c r="CF273" s="497">
        <f t="shared" si="47"/>
        <v>0</v>
      </c>
      <c r="CG273" s="497">
        <f t="shared" si="48"/>
        <v>0</v>
      </c>
      <c r="CH273" s="497">
        <f t="shared" si="49"/>
        <v>0</v>
      </c>
      <c r="CI273" s="497">
        <f t="shared" si="50"/>
        <v>0</v>
      </c>
      <c r="CJ273" s="497">
        <f t="shared" si="51"/>
        <v>0</v>
      </c>
      <c r="CK273" s="497">
        <f t="shared" si="52"/>
        <v>0</v>
      </c>
      <c r="CL273" s="497">
        <f t="shared" si="53"/>
        <v>0</v>
      </c>
      <c r="CM273" s="497">
        <f t="shared" si="54"/>
        <v>0</v>
      </c>
      <c r="CN273" s="497">
        <f t="shared" si="55"/>
        <v>0</v>
      </c>
      <c r="CO273" s="497">
        <f t="shared" si="56"/>
        <v>0</v>
      </c>
      <c r="CP273" s="497">
        <f t="shared" si="57"/>
        <v>-56000</v>
      </c>
      <c r="CQ273" s="497">
        <f t="shared" si="58"/>
        <v>-56000</v>
      </c>
      <c r="CR273" s="497">
        <f t="shared" si="59"/>
        <v>0</v>
      </c>
    </row>
    <row r="274" spans="1:96">
      <c r="A274" s="48" t="s">
        <v>688</v>
      </c>
      <c r="B274" s="446" t="s">
        <v>903</v>
      </c>
      <c r="C274" s="191">
        <v>537000</v>
      </c>
      <c r="D274" s="194">
        <v>537000</v>
      </c>
      <c r="E274" s="191"/>
      <c r="F274" s="191">
        <v>280000</v>
      </c>
      <c r="G274" s="191">
        <v>257000</v>
      </c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4"/>
      <c r="W274" s="191"/>
      <c r="X274" s="191"/>
      <c r="Y274" s="191"/>
      <c r="Z274" s="191"/>
      <c r="AA274" s="191"/>
      <c r="AB274" s="191"/>
      <c r="AC274" s="387"/>
      <c r="AD274" s="191"/>
      <c r="AE274" s="191"/>
      <c r="AF274" s="416"/>
      <c r="AJ274" s="416" t="s">
        <v>687</v>
      </c>
      <c r="AK274" s="416" t="s">
        <v>903</v>
      </c>
      <c r="AL274" s="486">
        <v>418886</v>
      </c>
      <c r="AM274" s="486">
        <v>418886</v>
      </c>
      <c r="AN274" s="486"/>
      <c r="AO274" s="486">
        <v>219467</v>
      </c>
      <c r="AP274" s="486">
        <v>199419</v>
      </c>
      <c r="AQ274" s="486"/>
      <c r="AR274" s="486"/>
      <c r="AS274" s="486"/>
      <c r="AT274" s="486"/>
      <c r="AU274" s="486"/>
      <c r="AV274" s="486"/>
      <c r="AW274" s="486"/>
      <c r="AX274" s="486"/>
      <c r="AY274" s="486"/>
      <c r="AZ274" s="486"/>
      <c r="BA274" s="486"/>
      <c r="BB274" s="486"/>
      <c r="BC274" s="486"/>
      <c r="BD274" s="486"/>
      <c r="BE274" s="486"/>
      <c r="BF274" s="486"/>
      <c r="BG274" s="486"/>
      <c r="BH274" s="486"/>
      <c r="BI274" s="486"/>
      <c r="BJ274" s="486"/>
      <c r="BK274" s="486"/>
      <c r="BL274" s="486"/>
      <c r="BM274" s="486"/>
      <c r="BN274" s="447"/>
      <c r="BP274" s="497">
        <f t="shared" si="31"/>
        <v>118114</v>
      </c>
      <c r="BQ274" s="497">
        <f t="shared" si="32"/>
        <v>118114</v>
      </c>
      <c r="BR274" s="497">
        <f t="shared" si="33"/>
        <v>0</v>
      </c>
      <c r="BS274" s="497">
        <f t="shared" si="34"/>
        <v>60533</v>
      </c>
      <c r="BT274" s="497">
        <f t="shared" si="35"/>
        <v>57581</v>
      </c>
      <c r="BU274" s="497">
        <f t="shared" si="36"/>
        <v>0</v>
      </c>
      <c r="BV274" s="497">
        <f t="shared" si="37"/>
        <v>0</v>
      </c>
      <c r="BW274" s="497">
        <f t="shared" si="38"/>
        <v>0</v>
      </c>
      <c r="BX274" s="497">
        <f t="shared" si="39"/>
        <v>0</v>
      </c>
      <c r="BY274" s="497">
        <f t="shared" si="40"/>
        <v>0</v>
      </c>
      <c r="BZ274" s="497">
        <f t="shared" si="41"/>
        <v>0</v>
      </c>
      <c r="CA274" s="497">
        <f t="shared" si="42"/>
        <v>0</v>
      </c>
      <c r="CB274" s="497">
        <f t="shared" si="43"/>
        <v>0</v>
      </c>
      <c r="CC274" s="497">
        <f t="shared" si="44"/>
        <v>0</v>
      </c>
      <c r="CD274" s="497">
        <f t="shared" si="45"/>
        <v>0</v>
      </c>
      <c r="CE274" s="497">
        <f t="shared" si="46"/>
        <v>0</v>
      </c>
      <c r="CF274" s="497">
        <f t="shared" si="47"/>
        <v>0</v>
      </c>
      <c r="CG274" s="497">
        <f t="shared" si="48"/>
        <v>0</v>
      </c>
      <c r="CH274" s="497">
        <f t="shared" si="49"/>
        <v>0</v>
      </c>
      <c r="CI274" s="497">
        <f t="shared" si="50"/>
        <v>0</v>
      </c>
      <c r="CJ274" s="497">
        <f t="shared" si="51"/>
        <v>0</v>
      </c>
      <c r="CK274" s="497">
        <f t="shared" si="52"/>
        <v>0</v>
      </c>
      <c r="CL274" s="497">
        <f t="shared" si="53"/>
        <v>0</v>
      </c>
      <c r="CM274" s="497">
        <f t="shared" si="54"/>
        <v>0</v>
      </c>
      <c r="CN274" s="497">
        <f t="shared" si="55"/>
        <v>0</v>
      </c>
      <c r="CO274" s="497">
        <f t="shared" si="56"/>
        <v>0</v>
      </c>
      <c r="CP274" s="497">
        <f t="shared" si="57"/>
        <v>0</v>
      </c>
      <c r="CQ274" s="497">
        <f t="shared" si="58"/>
        <v>0</v>
      </c>
      <c r="CR274" s="497">
        <f t="shared" si="59"/>
        <v>0</v>
      </c>
    </row>
    <row r="275" spans="1:96">
      <c r="A275" s="48" t="s">
        <v>689</v>
      </c>
      <c r="B275" s="446" t="s">
        <v>329</v>
      </c>
      <c r="C275" s="191">
        <v>6720814</v>
      </c>
      <c r="D275" s="194">
        <v>6720814</v>
      </c>
      <c r="E275" s="191">
        <v>1240406</v>
      </c>
      <c r="F275" s="191">
        <v>1555452</v>
      </c>
      <c r="G275" s="191">
        <v>598416</v>
      </c>
      <c r="H275" s="191">
        <v>3326540</v>
      </c>
      <c r="I275" s="191"/>
      <c r="J275" s="191"/>
      <c r="K275" s="191"/>
      <c r="L275" s="191"/>
      <c r="M275" s="191"/>
      <c r="N275" s="191"/>
      <c r="O275" s="191"/>
      <c r="P275" s="191"/>
      <c r="Q275" s="191"/>
      <c r="R275" s="191"/>
      <c r="S275" s="191"/>
      <c r="T275" s="191"/>
      <c r="U275" s="191"/>
      <c r="V275" s="194"/>
      <c r="W275" s="191"/>
      <c r="X275" s="191"/>
      <c r="Y275" s="191"/>
      <c r="Z275" s="191"/>
      <c r="AA275" s="191"/>
      <c r="AB275" s="191"/>
      <c r="AC275" s="387"/>
      <c r="AD275" s="191"/>
      <c r="AE275" s="191"/>
      <c r="AF275" s="416"/>
      <c r="AJ275" s="416" t="s">
        <v>688</v>
      </c>
      <c r="AK275" s="416" t="s">
        <v>329</v>
      </c>
      <c r="AL275" s="486">
        <v>6553043</v>
      </c>
      <c r="AM275" s="486">
        <v>6553043</v>
      </c>
      <c r="AN275" s="486">
        <v>1229670</v>
      </c>
      <c r="AO275" s="486">
        <v>1431477</v>
      </c>
      <c r="AP275" s="486">
        <v>565356</v>
      </c>
      <c r="AQ275" s="486">
        <v>3326540</v>
      </c>
      <c r="AR275" s="486"/>
      <c r="AS275" s="486"/>
      <c r="AT275" s="486"/>
      <c r="AU275" s="486"/>
      <c r="AV275" s="486"/>
      <c r="AW275" s="486"/>
      <c r="AX275" s="486"/>
      <c r="AY275" s="486"/>
      <c r="AZ275" s="486"/>
      <c r="BA275" s="486"/>
      <c r="BB275" s="486"/>
      <c r="BC275" s="486"/>
      <c r="BD275" s="486"/>
      <c r="BE275" s="486"/>
      <c r="BF275" s="486"/>
      <c r="BG275" s="486"/>
      <c r="BH275" s="486"/>
      <c r="BI275" s="486"/>
      <c r="BJ275" s="486"/>
      <c r="BK275" s="486"/>
      <c r="BL275" s="486"/>
      <c r="BM275" s="486"/>
      <c r="BN275" s="447"/>
      <c r="BP275" s="497">
        <f t="shared" si="31"/>
        <v>167771</v>
      </c>
      <c r="BQ275" s="497">
        <f t="shared" si="32"/>
        <v>167771</v>
      </c>
      <c r="BR275" s="497">
        <f t="shared" si="33"/>
        <v>10736</v>
      </c>
      <c r="BS275" s="497">
        <f t="shared" si="34"/>
        <v>123975</v>
      </c>
      <c r="BT275" s="497">
        <f t="shared" si="35"/>
        <v>33060</v>
      </c>
      <c r="BU275" s="497">
        <f t="shared" si="36"/>
        <v>0</v>
      </c>
      <c r="BV275" s="497">
        <f t="shared" si="37"/>
        <v>0</v>
      </c>
      <c r="BW275" s="497">
        <f t="shared" si="38"/>
        <v>0</v>
      </c>
      <c r="BX275" s="497">
        <f t="shared" si="39"/>
        <v>0</v>
      </c>
      <c r="BY275" s="497">
        <f t="shared" si="40"/>
        <v>0</v>
      </c>
      <c r="BZ275" s="497">
        <f t="shared" si="41"/>
        <v>0</v>
      </c>
      <c r="CA275" s="497">
        <f t="shared" si="42"/>
        <v>0</v>
      </c>
      <c r="CB275" s="497">
        <f t="shared" si="43"/>
        <v>0</v>
      </c>
      <c r="CC275" s="497">
        <f t="shared" si="44"/>
        <v>0</v>
      </c>
      <c r="CD275" s="497">
        <f t="shared" si="45"/>
        <v>0</v>
      </c>
      <c r="CE275" s="497">
        <f t="shared" si="46"/>
        <v>0</v>
      </c>
      <c r="CF275" s="497">
        <f t="shared" si="47"/>
        <v>0</v>
      </c>
      <c r="CG275" s="497">
        <f t="shared" si="48"/>
        <v>0</v>
      </c>
      <c r="CH275" s="497">
        <f t="shared" si="49"/>
        <v>0</v>
      </c>
      <c r="CI275" s="497">
        <f t="shared" si="50"/>
        <v>0</v>
      </c>
      <c r="CJ275" s="497">
        <f t="shared" si="51"/>
        <v>0</v>
      </c>
      <c r="CK275" s="497">
        <f t="shared" si="52"/>
        <v>0</v>
      </c>
      <c r="CL275" s="497">
        <f t="shared" si="53"/>
        <v>0</v>
      </c>
      <c r="CM275" s="497">
        <f t="shared" si="54"/>
        <v>0</v>
      </c>
      <c r="CN275" s="497">
        <f t="shared" si="55"/>
        <v>0</v>
      </c>
      <c r="CO275" s="497">
        <f t="shared" si="56"/>
        <v>0</v>
      </c>
      <c r="CP275" s="497">
        <f t="shared" si="57"/>
        <v>0</v>
      </c>
      <c r="CQ275" s="497">
        <f t="shared" si="58"/>
        <v>0</v>
      </c>
      <c r="CR275" s="497">
        <f t="shared" si="59"/>
        <v>0</v>
      </c>
    </row>
    <row r="276" spans="1:96">
      <c r="A276" s="48" t="s">
        <v>690</v>
      </c>
      <c r="B276" s="446" t="s">
        <v>904</v>
      </c>
      <c r="C276" s="191">
        <v>1798271</v>
      </c>
      <c r="D276" s="194">
        <v>629728</v>
      </c>
      <c r="E276" s="191">
        <v>629728</v>
      </c>
      <c r="F276" s="191"/>
      <c r="G276" s="191"/>
      <c r="H276" s="191"/>
      <c r="I276" s="191"/>
      <c r="J276" s="191"/>
      <c r="K276" s="191"/>
      <c r="L276" s="191"/>
      <c r="M276" s="191">
        <v>1244.2</v>
      </c>
      <c r="N276" s="191">
        <v>1168543</v>
      </c>
      <c r="O276" s="191"/>
      <c r="P276" s="191"/>
      <c r="Q276" s="191"/>
      <c r="R276" s="191"/>
      <c r="S276" s="191"/>
      <c r="T276" s="191"/>
      <c r="U276" s="191"/>
      <c r="V276" s="194"/>
      <c r="W276" s="191"/>
      <c r="X276" s="191"/>
      <c r="Y276" s="191"/>
      <c r="Z276" s="191"/>
      <c r="AA276" s="191"/>
      <c r="AB276" s="191"/>
      <c r="AC276" s="387"/>
      <c r="AD276" s="191"/>
      <c r="AE276" s="191"/>
      <c r="AF276" s="416"/>
      <c r="AJ276" s="416" t="s">
        <v>689</v>
      </c>
      <c r="AK276" s="416" t="s">
        <v>904</v>
      </c>
      <c r="AL276" s="486">
        <v>1748145</v>
      </c>
      <c r="AM276" s="486">
        <v>619550</v>
      </c>
      <c r="AN276" s="486">
        <v>619550</v>
      </c>
      <c r="AO276" s="486"/>
      <c r="AP276" s="486"/>
      <c r="AQ276" s="486"/>
      <c r="AR276" s="486"/>
      <c r="AS276" s="486"/>
      <c r="AT276" s="486"/>
      <c r="AU276" s="486"/>
      <c r="AV276" s="486">
        <v>1244.2</v>
      </c>
      <c r="AW276" s="486">
        <v>1128595</v>
      </c>
      <c r="AX276" s="486"/>
      <c r="AY276" s="486"/>
      <c r="AZ276" s="486"/>
      <c r="BA276" s="486"/>
      <c r="BB276" s="486"/>
      <c r="BC276" s="486"/>
      <c r="BD276" s="486"/>
      <c r="BE276" s="486"/>
      <c r="BF276" s="486"/>
      <c r="BG276" s="486"/>
      <c r="BH276" s="486"/>
      <c r="BI276" s="486"/>
      <c r="BJ276" s="486"/>
      <c r="BK276" s="486"/>
      <c r="BL276" s="486"/>
      <c r="BM276" s="486"/>
      <c r="BN276" s="447"/>
      <c r="BP276" s="497">
        <f t="shared" si="31"/>
        <v>50126</v>
      </c>
      <c r="BQ276" s="497">
        <f t="shared" si="32"/>
        <v>10178</v>
      </c>
      <c r="BR276" s="497">
        <f t="shared" si="33"/>
        <v>10178</v>
      </c>
      <c r="BS276" s="497">
        <f t="shared" si="34"/>
        <v>0</v>
      </c>
      <c r="BT276" s="497">
        <f t="shared" si="35"/>
        <v>0</v>
      </c>
      <c r="BU276" s="497">
        <f t="shared" si="36"/>
        <v>0</v>
      </c>
      <c r="BV276" s="497">
        <f t="shared" si="37"/>
        <v>0</v>
      </c>
      <c r="BW276" s="497">
        <f t="shared" si="38"/>
        <v>0</v>
      </c>
      <c r="BX276" s="497">
        <f t="shared" si="39"/>
        <v>0</v>
      </c>
      <c r="BY276" s="497">
        <f t="shared" si="40"/>
        <v>0</v>
      </c>
      <c r="BZ276" s="497">
        <f t="shared" si="41"/>
        <v>0</v>
      </c>
      <c r="CA276" s="497">
        <f t="shared" si="42"/>
        <v>39948</v>
      </c>
      <c r="CB276" s="497">
        <f t="shared" si="43"/>
        <v>0</v>
      </c>
      <c r="CC276" s="497">
        <f t="shared" si="44"/>
        <v>0</v>
      </c>
      <c r="CD276" s="497">
        <f t="shared" si="45"/>
        <v>0</v>
      </c>
      <c r="CE276" s="497">
        <f t="shared" si="46"/>
        <v>0</v>
      </c>
      <c r="CF276" s="497">
        <f t="shared" si="47"/>
        <v>0</v>
      </c>
      <c r="CG276" s="497">
        <f t="shared" si="48"/>
        <v>0</v>
      </c>
      <c r="CH276" s="497">
        <f t="shared" si="49"/>
        <v>0</v>
      </c>
      <c r="CI276" s="497">
        <f t="shared" si="50"/>
        <v>0</v>
      </c>
      <c r="CJ276" s="497">
        <f t="shared" si="51"/>
        <v>0</v>
      </c>
      <c r="CK276" s="497">
        <f t="shared" si="52"/>
        <v>0</v>
      </c>
      <c r="CL276" s="497">
        <f t="shared" si="53"/>
        <v>0</v>
      </c>
      <c r="CM276" s="497">
        <f t="shared" si="54"/>
        <v>0</v>
      </c>
      <c r="CN276" s="497">
        <f t="shared" si="55"/>
        <v>0</v>
      </c>
      <c r="CO276" s="497">
        <f t="shared" si="56"/>
        <v>0</v>
      </c>
      <c r="CP276" s="497">
        <f t="shared" si="57"/>
        <v>0</v>
      </c>
      <c r="CQ276" s="497">
        <f t="shared" si="58"/>
        <v>0</v>
      </c>
      <c r="CR276" s="497">
        <f t="shared" si="59"/>
        <v>0</v>
      </c>
    </row>
    <row r="277" spans="1:96">
      <c r="A277" s="48" t="s">
        <v>1035</v>
      </c>
      <c r="B277" s="446" t="s">
        <v>330</v>
      </c>
      <c r="C277" s="191">
        <v>343222</v>
      </c>
      <c r="D277" s="194">
        <v>343222</v>
      </c>
      <c r="E277" s="191">
        <v>242028</v>
      </c>
      <c r="F277" s="191">
        <v>0</v>
      </c>
      <c r="G277" s="191">
        <v>101194</v>
      </c>
      <c r="H277" s="191"/>
      <c r="I277" s="191"/>
      <c r="J277" s="191"/>
      <c r="K277" s="191"/>
      <c r="L277" s="191"/>
      <c r="M277" s="191"/>
      <c r="N277" s="191"/>
      <c r="O277" s="191"/>
      <c r="P277" s="191"/>
      <c r="Q277" s="191"/>
      <c r="R277" s="191"/>
      <c r="S277" s="191"/>
      <c r="T277" s="191"/>
      <c r="U277" s="191"/>
      <c r="V277" s="194"/>
      <c r="W277" s="191"/>
      <c r="X277" s="191"/>
      <c r="Y277" s="191"/>
      <c r="Z277" s="191"/>
      <c r="AA277" s="191"/>
      <c r="AB277" s="191"/>
      <c r="AC277" s="387"/>
      <c r="AD277" s="191"/>
      <c r="AE277" s="191"/>
      <c r="AF277" s="416"/>
      <c r="AJ277" s="416" t="s">
        <v>690</v>
      </c>
      <c r="AK277" s="416" t="s">
        <v>330</v>
      </c>
      <c r="AL277" s="486">
        <v>429002</v>
      </c>
      <c r="AM277" s="486">
        <v>429002</v>
      </c>
      <c r="AN277" s="486">
        <v>237281</v>
      </c>
      <c r="AO277" s="486">
        <v>101275</v>
      </c>
      <c r="AP277" s="486">
        <v>90446</v>
      </c>
      <c r="AQ277" s="486"/>
      <c r="AR277" s="486"/>
      <c r="AS277" s="486"/>
      <c r="AT277" s="486"/>
      <c r="AU277" s="486"/>
      <c r="AV277" s="486"/>
      <c r="AW277" s="486"/>
      <c r="AX277" s="486"/>
      <c r="AY277" s="486"/>
      <c r="AZ277" s="486"/>
      <c r="BA277" s="486"/>
      <c r="BB277" s="486"/>
      <c r="BC277" s="486"/>
      <c r="BD277" s="486"/>
      <c r="BE277" s="486"/>
      <c r="BF277" s="486"/>
      <c r="BG277" s="486"/>
      <c r="BH277" s="486"/>
      <c r="BI277" s="486"/>
      <c r="BJ277" s="486"/>
      <c r="BK277" s="486"/>
      <c r="BL277" s="486"/>
      <c r="BM277" s="486"/>
      <c r="BN277" s="447"/>
      <c r="BP277" s="497">
        <f t="shared" si="31"/>
        <v>-85780</v>
      </c>
      <c r="BQ277" s="497">
        <f t="shared" si="32"/>
        <v>-85780</v>
      </c>
      <c r="BR277" s="497">
        <f t="shared" si="33"/>
        <v>4747</v>
      </c>
      <c r="BS277" s="497">
        <f t="shared" si="34"/>
        <v>-101275</v>
      </c>
      <c r="BT277" s="497">
        <f t="shared" si="35"/>
        <v>10748</v>
      </c>
      <c r="BU277" s="497">
        <f t="shared" si="36"/>
        <v>0</v>
      </c>
      <c r="BV277" s="497">
        <f t="shared" si="37"/>
        <v>0</v>
      </c>
      <c r="BW277" s="497">
        <f t="shared" si="38"/>
        <v>0</v>
      </c>
      <c r="BX277" s="497">
        <f t="shared" si="39"/>
        <v>0</v>
      </c>
      <c r="BY277" s="497">
        <f t="shared" si="40"/>
        <v>0</v>
      </c>
      <c r="BZ277" s="497">
        <f t="shared" si="41"/>
        <v>0</v>
      </c>
      <c r="CA277" s="497">
        <f t="shared" si="42"/>
        <v>0</v>
      </c>
      <c r="CB277" s="497">
        <f t="shared" si="43"/>
        <v>0</v>
      </c>
      <c r="CC277" s="497">
        <f t="shared" si="44"/>
        <v>0</v>
      </c>
      <c r="CD277" s="497">
        <f t="shared" si="45"/>
        <v>0</v>
      </c>
      <c r="CE277" s="497">
        <f t="shared" si="46"/>
        <v>0</v>
      </c>
      <c r="CF277" s="497">
        <f t="shared" si="47"/>
        <v>0</v>
      </c>
      <c r="CG277" s="497">
        <f t="shared" si="48"/>
        <v>0</v>
      </c>
      <c r="CH277" s="497">
        <f t="shared" si="49"/>
        <v>0</v>
      </c>
      <c r="CI277" s="497">
        <f t="shared" si="50"/>
        <v>0</v>
      </c>
      <c r="CJ277" s="497">
        <f t="shared" si="51"/>
        <v>0</v>
      </c>
      <c r="CK277" s="497">
        <f t="shared" si="52"/>
        <v>0</v>
      </c>
      <c r="CL277" s="497">
        <f t="shared" si="53"/>
        <v>0</v>
      </c>
      <c r="CM277" s="497">
        <f t="shared" si="54"/>
        <v>0</v>
      </c>
      <c r="CN277" s="497">
        <f t="shared" si="55"/>
        <v>0</v>
      </c>
      <c r="CO277" s="497">
        <f t="shared" si="56"/>
        <v>0</v>
      </c>
      <c r="CP277" s="497">
        <f t="shared" si="57"/>
        <v>0</v>
      </c>
      <c r="CQ277" s="497">
        <f t="shared" si="58"/>
        <v>0</v>
      </c>
      <c r="CR277" s="497">
        <f t="shared" si="59"/>
        <v>0</v>
      </c>
    </row>
    <row r="278" spans="1:96">
      <c r="A278" s="48" t="s">
        <v>691</v>
      </c>
      <c r="B278" s="446" t="s">
        <v>1022</v>
      </c>
      <c r="C278" s="191">
        <v>928833</v>
      </c>
      <c r="D278" s="194">
        <v>928833</v>
      </c>
      <c r="E278" s="191"/>
      <c r="F278" s="191"/>
      <c r="G278" s="191"/>
      <c r="H278" s="191">
        <v>928833</v>
      </c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4"/>
      <c r="W278" s="191"/>
      <c r="X278" s="191"/>
      <c r="Y278" s="191"/>
      <c r="Z278" s="191"/>
      <c r="AA278" s="191"/>
      <c r="AB278" s="191"/>
      <c r="AC278" s="387"/>
      <c r="AD278" s="191"/>
      <c r="AE278" s="191"/>
      <c r="AF278" s="416"/>
      <c r="BN278" s="447"/>
      <c r="BP278" s="497">
        <f t="shared" si="31"/>
        <v>928833</v>
      </c>
      <c r="BQ278" s="497">
        <f t="shared" si="32"/>
        <v>928833</v>
      </c>
      <c r="BR278" s="497">
        <f t="shared" si="33"/>
        <v>0</v>
      </c>
      <c r="BS278" s="497">
        <f t="shared" si="34"/>
        <v>0</v>
      </c>
      <c r="BT278" s="497">
        <f t="shared" si="35"/>
        <v>0</v>
      </c>
      <c r="BU278" s="497">
        <f t="shared" si="36"/>
        <v>928833</v>
      </c>
      <c r="BV278" s="497">
        <f t="shared" si="37"/>
        <v>0</v>
      </c>
      <c r="BW278" s="497">
        <f t="shared" si="38"/>
        <v>0</v>
      </c>
      <c r="BX278" s="497">
        <f t="shared" si="39"/>
        <v>0</v>
      </c>
      <c r="BY278" s="497">
        <f t="shared" si="40"/>
        <v>0</v>
      </c>
      <c r="BZ278" s="497">
        <f t="shared" si="41"/>
        <v>0</v>
      </c>
      <c r="CA278" s="497">
        <f t="shared" si="42"/>
        <v>0</v>
      </c>
      <c r="CB278" s="497">
        <f t="shared" si="43"/>
        <v>0</v>
      </c>
      <c r="CC278" s="497">
        <f t="shared" si="44"/>
        <v>0</v>
      </c>
      <c r="CD278" s="497">
        <f t="shared" si="45"/>
        <v>0</v>
      </c>
      <c r="CE278" s="497">
        <f t="shared" si="46"/>
        <v>0</v>
      </c>
      <c r="CF278" s="497">
        <f t="shared" si="47"/>
        <v>0</v>
      </c>
      <c r="CG278" s="497">
        <f t="shared" si="48"/>
        <v>0</v>
      </c>
      <c r="CH278" s="497">
        <f t="shared" si="49"/>
        <v>0</v>
      </c>
      <c r="CI278" s="497">
        <f t="shared" si="50"/>
        <v>0</v>
      </c>
      <c r="CJ278" s="497">
        <f t="shared" si="51"/>
        <v>0</v>
      </c>
      <c r="CK278" s="497">
        <f t="shared" si="52"/>
        <v>0</v>
      </c>
      <c r="CL278" s="497">
        <f t="shared" si="53"/>
        <v>0</v>
      </c>
      <c r="CM278" s="497">
        <f t="shared" si="54"/>
        <v>0</v>
      </c>
      <c r="CN278" s="497">
        <f t="shared" si="55"/>
        <v>0</v>
      </c>
      <c r="CO278" s="497">
        <f t="shared" si="56"/>
        <v>0</v>
      </c>
      <c r="CP278" s="497">
        <f t="shared" si="57"/>
        <v>0</v>
      </c>
      <c r="CQ278" s="497">
        <f t="shared" si="58"/>
        <v>0</v>
      </c>
      <c r="CR278" s="497">
        <f t="shared" si="59"/>
        <v>0</v>
      </c>
    </row>
    <row r="279" spans="1:96">
      <c r="A279" s="48" t="s">
        <v>692</v>
      </c>
      <c r="B279" s="446" t="s">
        <v>331</v>
      </c>
      <c r="C279" s="191">
        <v>1040615</v>
      </c>
      <c r="D279" s="194"/>
      <c r="E279" s="191"/>
      <c r="F279" s="191"/>
      <c r="G279" s="191"/>
      <c r="H279" s="191"/>
      <c r="I279" s="191"/>
      <c r="J279" s="191"/>
      <c r="K279" s="191"/>
      <c r="L279" s="191"/>
      <c r="M279" s="191">
        <v>690</v>
      </c>
      <c r="N279" s="191">
        <v>1040615</v>
      </c>
      <c r="O279" s="191"/>
      <c r="P279" s="191"/>
      <c r="Q279" s="191"/>
      <c r="R279" s="191"/>
      <c r="S279" s="191"/>
      <c r="T279" s="191"/>
      <c r="U279" s="191"/>
      <c r="V279" s="194"/>
      <c r="W279" s="191"/>
      <c r="X279" s="191"/>
      <c r="Y279" s="191"/>
      <c r="Z279" s="191"/>
      <c r="AA279" s="191"/>
      <c r="AB279" s="191"/>
      <c r="AC279" s="387"/>
      <c r="AD279" s="191"/>
      <c r="AE279" s="191"/>
      <c r="AF279" s="416"/>
      <c r="AJ279" s="416" t="s">
        <v>691</v>
      </c>
      <c r="AK279" s="416" t="s">
        <v>331</v>
      </c>
      <c r="AL279" s="486">
        <v>1333143</v>
      </c>
      <c r="AM279" s="486"/>
      <c r="AN279" s="486"/>
      <c r="AO279" s="486"/>
      <c r="AP279" s="486"/>
      <c r="AQ279" s="486"/>
      <c r="AR279" s="486"/>
      <c r="AS279" s="486"/>
      <c r="AT279" s="486"/>
      <c r="AU279" s="486"/>
      <c r="AV279" s="486">
        <v>690</v>
      </c>
      <c r="AW279" s="486">
        <v>1333143</v>
      </c>
      <c r="AX279" s="486"/>
      <c r="AY279" s="486"/>
      <c r="AZ279" s="486"/>
      <c r="BA279" s="486"/>
      <c r="BB279" s="486"/>
      <c r="BC279" s="486"/>
      <c r="BD279" s="486"/>
      <c r="BE279" s="486"/>
      <c r="BF279" s="486"/>
      <c r="BG279" s="486"/>
      <c r="BH279" s="486"/>
      <c r="BI279" s="486"/>
      <c r="BJ279" s="486"/>
      <c r="BK279" s="486"/>
      <c r="BL279" s="486"/>
      <c r="BM279" s="486"/>
      <c r="BN279" s="447"/>
      <c r="BP279" s="497">
        <f t="shared" si="31"/>
        <v>-292528</v>
      </c>
      <c r="BQ279" s="497">
        <f t="shared" si="32"/>
        <v>0</v>
      </c>
      <c r="BR279" s="497">
        <f t="shared" si="33"/>
        <v>0</v>
      </c>
      <c r="BS279" s="497">
        <f t="shared" si="34"/>
        <v>0</v>
      </c>
      <c r="BT279" s="497">
        <f t="shared" si="35"/>
        <v>0</v>
      </c>
      <c r="BU279" s="497">
        <f t="shared" si="36"/>
        <v>0</v>
      </c>
      <c r="BV279" s="497">
        <f t="shared" si="37"/>
        <v>0</v>
      </c>
      <c r="BW279" s="497">
        <f t="shared" si="38"/>
        <v>0</v>
      </c>
      <c r="BX279" s="497">
        <f t="shared" si="39"/>
        <v>0</v>
      </c>
      <c r="BY279" s="497">
        <f t="shared" si="40"/>
        <v>0</v>
      </c>
      <c r="BZ279" s="497">
        <f t="shared" si="41"/>
        <v>0</v>
      </c>
      <c r="CA279" s="497">
        <f t="shared" si="42"/>
        <v>-292528</v>
      </c>
      <c r="CB279" s="497">
        <f t="shared" si="43"/>
        <v>0</v>
      </c>
      <c r="CC279" s="497">
        <f t="shared" si="44"/>
        <v>0</v>
      </c>
      <c r="CD279" s="497">
        <f t="shared" si="45"/>
        <v>0</v>
      </c>
      <c r="CE279" s="497">
        <f t="shared" si="46"/>
        <v>0</v>
      </c>
      <c r="CF279" s="497">
        <f t="shared" si="47"/>
        <v>0</v>
      </c>
      <c r="CG279" s="497">
        <f t="shared" si="48"/>
        <v>0</v>
      </c>
      <c r="CH279" s="497">
        <f t="shared" si="49"/>
        <v>0</v>
      </c>
      <c r="CI279" s="497">
        <f t="shared" si="50"/>
        <v>0</v>
      </c>
      <c r="CJ279" s="497">
        <f t="shared" si="51"/>
        <v>0</v>
      </c>
      <c r="CK279" s="497">
        <f t="shared" si="52"/>
        <v>0</v>
      </c>
      <c r="CL279" s="497">
        <f t="shared" si="53"/>
        <v>0</v>
      </c>
      <c r="CM279" s="497">
        <f t="shared" si="54"/>
        <v>0</v>
      </c>
      <c r="CN279" s="497">
        <f t="shared" si="55"/>
        <v>0</v>
      </c>
      <c r="CO279" s="497">
        <f t="shared" si="56"/>
        <v>0</v>
      </c>
      <c r="CP279" s="497">
        <f t="shared" si="57"/>
        <v>0</v>
      </c>
      <c r="CQ279" s="497">
        <f t="shared" si="58"/>
        <v>0</v>
      </c>
      <c r="CR279" s="497">
        <f t="shared" si="59"/>
        <v>0</v>
      </c>
    </row>
    <row r="280" spans="1:96">
      <c r="A280" s="48" t="s">
        <v>693</v>
      </c>
      <c r="B280" s="446" t="s">
        <v>332</v>
      </c>
      <c r="C280" s="191">
        <v>680578</v>
      </c>
      <c r="D280" s="194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>
        <v>561</v>
      </c>
      <c r="R280" s="191">
        <v>680578</v>
      </c>
      <c r="S280" s="191"/>
      <c r="T280" s="191"/>
      <c r="U280" s="191"/>
      <c r="V280" s="194"/>
      <c r="W280" s="191"/>
      <c r="X280" s="191"/>
      <c r="Y280" s="191"/>
      <c r="Z280" s="191"/>
      <c r="AA280" s="191"/>
      <c r="AB280" s="191"/>
      <c r="AC280" s="387"/>
      <c r="AD280" s="191"/>
      <c r="AE280" s="191"/>
      <c r="AF280" s="416"/>
      <c r="AJ280" s="416" t="s">
        <v>692</v>
      </c>
      <c r="AK280" s="416" t="s">
        <v>332</v>
      </c>
      <c r="AL280" s="486">
        <v>594678</v>
      </c>
      <c r="AM280" s="486"/>
      <c r="AN280" s="486"/>
      <c r="AO280" s="486"/>
      <c r="AP280" s="486"/>
      <c r="AQ280" s="486"/>
      <c r="AR280" s="486"/>
      <c r="AS280" s="486"/>
      <c r="AT280" s="486"/>
      <c r="AU280" s="486"/>
      <c r="AV280" s="486"/>
      <c r="AW280" s="486"/>
      <c r="AX280" s="486"/>
      <c r="AY280" s="486"/>
      <c r="AZ280" s="486">
        <v>561</v>
      </c>
      <c r="BA280" s="486">
        <v>594678</v>
      </c>
      <c r="BB280" s="486"/>
      <c r="BC280" s="486"/>
      <c r="BD280" s="486"/>
      <c r="BE280" s="486"/>
      <c r="BF280" s="486"/>
      <c r="BG280" s="486"/>
      <c r="BH280" s="486"/>
      <c r="BI280" s="486"/>
      <c r="BJ280" s="486"/>
      <c r="BK280" s="486"/>
      <c r="BL280" s="486"/>
      <c r="BM280" s="486"/>
      <c r="BN280" s="447"/>
      <c r="BP280" s="497">
        <f t="shared" si="31"/>
        <v>85900</v>
      </c>
      <c r="BQ280" s="497">
        <f t="shared" si="32"/>
        <v>0</v>
      </c>
      <c r="BR280" s="497">
        <f t="shared" si="33"/>
        <v>0</v>
      </c>
      <c r="BS280" s="497">
        <f t="shared" si="34"/>
        <v>0</v>
      </c>
      <c r="BT280" s="497">
        <f t="shared" si="35"/>
        <v>0</v>
      </c>
      <c r="BU280" s="497">
        <f t="shared" si="36"/>
        <v>0</v>
      </c>
      <c r="BV280" s="497">
        <f t="shared" si="37"/>
        <v>0</v>
      </c>
      <c r="BW280" s="497">
        <f t="shared" si="38"/>
        <v>0</v>
      </c>
      <c r="BX280" s="497">
        <f t="shared" si="39"/>
        <v>0</v>
      </c>
      <c r="BY280" s="497">
        <f t="shared" si="40"/>
        <v>0</v>
      </c>
      <c r="BZ280" s="497">
        <f t="shared" si="41"/>
        <v>0</v>
      </c>
      <c r="CA280" s="497">
        <f t="shared" si="42"/>
        <v>0</v>
      </c>
      <c r="CB280" s="497">
        <f t="shared" si="43"/>
        <v>0</v>
      </c>
      <c r="CC280" s="497">
        <f t="shared" si="44"/>
        <v>0</v>
      </c>
      <c r="CD280" s="497">
        <f t="shared" si="45"/>
        <v>0</v>
      </c>
      <c r="CE280" s="497">
        <f t="shared" si="46"/>
        <v>85900</v>
      </c>
      <c r="CF280" s="497">
        <f t="shared" si="47"/>
        <v>0</v>
      </c>
      <c r="CG280" s="497">
        <f t="shared" si="48"/>
        <v>0</v>
      </c>
      <c r="CH280" s="497">
        <f t="shared" si="49"/>
        <v>0</v>
      </c>
      <c r="CI280" s="497">
        <f t="shared" si="50"/>
        <v>0</v>
      </c>
      <c r="CJ280" s="497">
        <f t="shared" si="51"/>
        <v>0</v>
      </c>
      <c r="CK280" s="497">
        <f t="shared" si="52"/>
        <v>0</v>
      </c>
      <c r="CL280" s="497">
        <f t="shared" si="53"/>
        <v>0</v>
      </c>
      <c r="CM280" s="497">
        <f t="shared" si="54"/>
        <v>0</v>
      </c>
      <c r="CN280" s="497">
        <f t="shared" si="55"/>
        <v>0</v>
      </c>
      <c r="CO280" s="497">
        <f t="shared" si="56"/>
        <v>0</v>
      </c>
      <c r="CP280" s="497">
        <f t="shared" si="57"/>
        <v>0</v>
      </c>
      <c r="CQ280" s="497">
        <f t="shared" si="58"/>
        <v>0</v>
      </c>
      <c r="CR280" s="497">
        <f t="shared" si="59"/>
        <v>0</v>
      </c>
    </row>
    <row r="281" spans="1:96">
      <c r="A281" s="48" t="s">
        <v>694</v>
      </c>
      <c r="B281" s="446" t="s">
        <v>333</v>
      </c>
      <c r="C281" s="191">
        <v>690755</v>
      </c>
      <c r="D281" s="194"/>
      <c r="E281" s="191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>
        <v>580</v>
      </c>
      <c r="R281" s="292">
        <v>690755</v>
      </c>
      <c r="S281" s="191"/>
      <c r="T281" s="191"/>
      <c r="U281" s="191"/>
      <c r="V281" s="194"/>
      <c r="W281" s="191"/>
      <c r="X281" s="191"/>
      <c r="Y281" s="191"/>
      <c r="Z281" s="191"/>
      <c r="AA281" s="191"/>
      <c r="AB281" s="191"/>
      <c r="AC281" s="387"/>
      <c r="AD281" s="191"/>
      <c r="AE281" s="191"/>
      <c r="AF281" s="416"/>
      <c r="AJ281" s="416" t="s">
        <v>693</v>
      </c>
      <c r="AK281" s="416" t="s">
        <v>333</v>
      </c>
      <c r="AL281" s="486">
        <v>595550</v>
      </c>
      <c r="AM281" s="486"/>
      <c r="AN281" s="486"/>
      <c r="AO281" s="486"/>
      <c r="AP281" s="486"/>
      <c r="AQ281" s="486"/>
      <c r="AR281" s="486"/>
      <c r="AS281" s="486"/>
      <c r="AT281" s="486"/>
      <c r="AU281" s="486"/>
      <c r="AV281" s="486"/>
      <c r="AW281" s="486"/>
      <c r="AX281" s="486"/>
      <c r="AY281" s="486"/>
      <c r="AZ281" s="486">
        <v>580</v>
      </c>
      <c r="BA281" s="486">
        <v>595550</v>
      </c>
      <c r="BB281" s="486"/>
      <c r="BC281" s="486"/>
      <c r="BD281" s="486"/>
      <c r="BE281" s="486"/>
      <c r="BF281" s="486"/>
      <c r="BG281" s="486"/>
      <c r="BH281" s="486"/>
      <c r="BI281" s="486"/>
      <c r="BJ281" s="486"/>
      <c r="BK281" s="486"/>
      <c r="BL281" s="486"/>
      <c r="BM281" s="486"/>
      <c r="BN281" s="447"/>
      <c r="BP281" s="497">
        <f t="shared" si="31"/>
        <v>95205</v>
      </c>
      <c r="BQ281" s="497">
        <f t="shared" si="32"/>
        <v>0</v>
      </c>
      <c r="BR281" s="497">
        <f t="shared" si="33"/>
        <v>0</v>
      </c>
      <c r="BS281" s="497">
        <f t="shared" si="34"/>
        <v>0</v>
      </c>
      <c r="BT281" s="497">
        <f t="shared" si="35"/>
        <v>0</v>
      </c>
      <c r="BU281" s="497">
        <f t="shared" si="36"/>
        <v>0</v>
      </c>
      <c r="BV281" s="497">
        <f t="shared" si="37"/>
        <v>0</v>
      </c>
      <c r="BW281" s="497">
        <f t="shared" si="38"/>
        <v>0</v>
      </c>
      <c r="BX281" s="497">
        <f t="shared" si="39"/>
        <v>0</v>
      </c>
      <c r="BY281" s="497">
        <f t="shared" si="40"/>
        <v>0</v>
      </c>
      <c r="BZ281" s="497">
        <f t="shared" si="41"/>
        <v>0</v>
      </c>
      <c r="CA281" s="497">
        <f t="shared" si="42"/>
        <v>0</v>
      </c>
      <c r="CB281" s="497">
        <f t="shared" si="43"/>
        <v>0</v>
      </c>
      <c r="CC281" s="497">
        <f t="shared" si="44"/>
        <v>0</v>
      </c>
      <c r="CD281" s="497">
        <f t="shared" si="45"/>
        <v>0</v>
      </c>
      <c r="CE281" s="497">
        <f t="shared" si="46"/>
        <v>95205</v>
      </c>
      <c r="CF281" s="497">
        <f t="shared" si="47"/>
        <v>0</v>
      </c>
      <c r="CG281" s="497">
        <f t="shared" si="48"/>
        <v>0</v>
      </c>
      <c r="CH281" s="497">
        <f t="shared" si="49"/>
        <v>0</v>
      </c>
      <c r="CI281" s="497">
        <f t="shared" si="50"/>
        <v>0</v>
      </c>
      <c r="CJ281" s="497">
        <f t="shared" si="51"/>
        <v>0</v>
      </c>
      <c r="CK281" s="497">
        <f t="shared" si="52"/>
        <v>0</v>
      </c>
      <c r="CL281" s="497">
        <f t="shared" si="53"/>
        <v>0</v>
      </c>
      <c r="CM281" s="497">
        <f t="shared" si="54"/>
        <v>0</v>
      </c>
      <c r="CN281" s="497">
        <f t="shared" si="55"/>
        <v>0</v>
      </c>
      <c r="CO281" s="497">
        <f t="shared" si="56"/>
        <v>0</v>
      </c>
      <c r="CP281" s="497">
        <f t="shared" si="57"/>
        <v>0</v>
      </c>
      <c r="CQ281" s="497">
        <f t="shared" si="58"/>
        <v>0</v>
      </c>
      <c r="CR281" s="497">
        <f t="shared" si="59"/>
        <v>0</v>
      </c>
    </row>
    <row r="282" spans="1:96">
      <c r="A282" s="48" t="s">
        <v>695</v>
      </c>
      <c r="B282" s="446" t="s">
        <v>334</v>
      </c>
      <c r="C282" s="191">
        <v>471603</v>
      </c>
      <c r="D282" s="194">
        <v>471603</v>
      </c>
      <c r="E282" s="191"/>
      <c r="F282" s="191"/>
      <c r="G282" s="191"/>
      <c r="H282" s="191">
        <v>471603</v>
      </c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4"/>
      <c r="W282" s="191"/>
      <c r="X282" s="191"/>
      <c r="Y282" s="191"/>
      <c r="Z282" s="191"/>
      <c r="AA282" s="191"/>
      <c r="AB282" s="191"/>
      <c r="AC282" s="387"/>
      <c r="AD282" s="191"/>
      <c r="AE282" s="191"/>
      <c r="AF282" s="416"/>
      <c r="AJ282" s="416" t="s">
        <v>694</v>
      </c>
      <c r="AK282" s="416" t="s">
        <v>334</v>
      </c>
      <c r="AL282" s="486">
        <v>467057</v>
      </c>
      <c r="AM282" s="486">
        <v>467057</v>
      </c>
      <c r="AN282" s="486"/>
      <c r="AO282" s="486"/>
      <c r="AP282" s="486"/>
      <c r="AQ282" s="486">
        <v>467057</v>
      </c>
      <c r="AR282" s="486"/>
      <c r="AS282" s="486"/>
      <c r="AT282" s="486"/>
      <c r="AU282" s="486"/>
      <c r="AV282" s="486"/>
      <c r="AW282" s="486"/>
      <c r="AX282" s="486"/>
      <c r="AY282" s="486"/>
      <c r="AZ282" s="486"/>
      <c r="BA282" s="486"/>
      <c r="BB282" s="486"/>
      <c r="BC282" s="486"/>
      <c r="BD282" s="486"/>
      <c r="BE282" s="486"/>
      <c r="BF282" s="486"/>
      <c r="BG282" s="486"/>
      <c r="BH282" s="486"/>
      <c r="BI282" s="486"/>
      <c r="BJ282" s="486"/>
      <c r="BK282" s="486"/>
      <c r="BL282" s="486"/>
      <c r="BM282" s="486"/>
      <c r="BN282" s="447"/>
      <c r="BP282" s="497">
        <f t="shared" si="31"/>
        <v>4546</v>
      </c>
      <c r="BQ282" s="497">
        <f t="shared" si="32"/>
        <v>4546</v>
      </c>
      <c r="BR282" s="497">
        <f t="shared" si="33"/>
        <v>0</v>
      </c>
      <c r="BS282" s="497">
        <f t="shared" si="34"/>
        <v>0</v>
      </c>
      <c r="BT282" s="497">
        <f t="shared" si="35"/>
        <v>0</v>
      </c>
      <c r="BU282" s="497">
        <f t="shared" si="36"/>
        <v>4546</v>
      </c>
      <c r="BV282" s="497">
        <f t="shared" si="37"/>
        <v>0</v>
      </c>
      <c r="BW282" s="497">
        <f t="shared" si="38"/>
        <v>0</v>
      </c>
      <c r="BX282" s="497">
        <f t="shared" si="39"/>
        <v>0</v>
      </c>
      <c r="BY282" s="497">
        <f t="shared" si="40"/>
        <v>0</v>
      </c>
      <c r="BZ282" s="497">
        <f t="shared" si="41"/>
        <v>0</v>
      </c>
      <c r="CA282" s="497">
        <f t="shared" si="42"/>
        <v>0</v>
      </c>
      <c r="CB282" s="497">
        <f t="shared" si="43"/>
        <v>0</v>
      </c>
      <c r="CC282" s="497">
        <f t="shared" si="44"/>
        <v>0</v>
      </c>
      <c r="CD282" s="497">
        <f t="shared" si="45"/>
        <v>0</v>
      </c>
      <c r="CE282" s="497">
        <f t="shared" si="46"/>
        <v>0</v>
      </c>
      <c r="CF282" s="497">
        <f t="shared" si="47"/>
        <v>0</v>
      </c>
      <c r="CG282" s="497">
        <f t="shared" si="48"/>
        <v>0</v>
      </c>
      <c r="CH282" s="497">
        <f t="shared" si="49"/>
        <v>0</v>
      </c>
      <c r="CI282" s="497">
        <f t="shared" si="50"/>
        <v>0</v>
      </c>
      <c r="CJ282" s="497">
        <f t="shared" si="51"/>
        <v>0</v>
      </c>
      <c r="CK282" s="497">
        <f t="shared" si="52"/>
        <v>0</v>
      </c>
      <c r="CL282" s="497">
        <f t="shared" si="53"/>
        <v>0</v>
      </c>
      <c r="CM282" s="497">
        <f t="shared" si="54"/>
        <v>0</v>
      </c>
      <c r="CN282" s="497">
        <f t="shared" si="55"/>
        <v>0</v>
      </c>
      <c r="CO282" s="497">
        <f t="shared" si="56"/>
        <v>0</v>
      </c>
      <c r="CP282" s="497">
        <f t="shared" si="57"/>
        <v>0</v>
      </c>
      <c r="CQ282" s="497">
        <f t="shared" si="58"/>
        <v>0</v>
      </c>
      <c r="CR282" s="497">
        <f t="shared" si="59"/>
        <v>0</v>
      </c>
    </row>
    <row r="283" spans="1:96">
      <c r="A283" s="48" t="s">
        <v>696</v>
      </c>
      <c r="B283" s="446" t="s">
        <v>335</v>
      </c>
      <c r="C283" s="191">
        <v>3289526</v>
      </c>
      <c r="D283" s="194">
        <v>3289526</v>
      </c>
      <c r="E283" s="191"/>
      <c r="F283" s="191"/>
      <c r="G283" s="191"/>
      <c r="H283" s="191">
        <v>3289526</v>
      </c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4"/>
      <c r="W283" s="191"/>
      <c r="X283" s="191"/>
      <c r="Y283" s="191"/>
      <c r="Z283" s="191"/>
      <c r="AA283" s="191"/>
      <c r="AB283" s="191"/>
      <c r="AC283" s="387"/>
      <c r="AD283" s="191"/>
      <c r="AE283" s="191"/>
      <c r="AF283" s="416"/>
      <c r="AJ283" s="416" t="s">
        <v>695</v>
      </c>
      <c r="AK283" s="416" t="s">
        <v>335</v>
      </c>
      <c r="AL283" s="486">
        <v>3228301</v>
      </c>
      <c r="AM283" s="486">
        <v>3228301</v>
      </c>
      <c r="AN283" s="486"/>
      <c r="AO283" s="486"/>
      <c r="AP283" s="486"/>
      <c r="AQ283" s="486">
        <v>3228301</v>
      </c>
      <c r="AR283" s="486"/>
      <c r="AS283" s="486"/>
      <c r="AT283" s="486"/>
      <c r="AU283" s="486"/>
      <c r="AV283" s="486"/>
      <c r="AW283" s="486"/>
      <c r="AX283" s="486"/>
      <c r="AY283" s="486"/>
      <c r="AZ283" s="486"/>
      <c r="BA283" s="486"/>
      <c r="BB283" s="486"/>
      <c r="BC283" s="486"/>
      <c r="BD283" s="486"/>
      <c r="BE283" s="486"/>
      <c r="BF283" s="486"/>
      <c r="BG283" s="486"/>
      <c r="BH283" s="486"/>
      <c r="BI283" s="486"/>
      <c r="BJ283" s="486"/>
      <c r="BK283" s="486"/>
      <c r="BL283" s="486"/>
      <c r="BM283" s="486"/>
      <c r="BN283" s="447"/>
      <c r="BP283" s="497">
        <f t="shared" si="31"/>
        <v>61225</v>
      </c>
      <c r="BQ283" s="497">
        <f t="shared" si="32"/>
        <v>61225</v>
      </c>
      <c r="BR283" s="497">
        <f t="shared" si="33"/>
        <v>0</v>
      </c>
      <c r="BS283" s="497">
        <f t="shared" si="34"/>
        <v>0</v>
      </c>
      <c r="BT283" s="497">
        <f t="shared" si="35"/>
        <v>0</v>
      </c>
      <c r="BU283" s="497">
        <f t="shared" si="36"/>
        <v>61225</v>
      </c>
      <c r="BV283" s="497">
        <f t="shared" si="37"/>
        <v>0</v>
      </c>
      <c r="BW283" s="497">
        <f t="shared" si="38"/>
        <v>0</v>
      </c>
      <c r="BX283" s="497">
        <f t="shared" si="39"/>
        <v>0</v>
      </c>
      <c r="BY283" s="497">
        <f t="shared" si="40"/>
        <v>0</v>
      </c>
      <c r="BZ283" s="497">
        <f t="shared" si="41"/>
        <v>0</v>
      </c>
      <c r="CA283" s="497">
        <f t="shared" si="42"/>
        <v>0</v>
      </c>
      <c r="CB283" s="497">
        <f t="shared" si="43"/>
        <v>0</v>
      </c>
      <c r="CC283" s="497">
        <f t="shared" si="44"/>
        <v>0</v>
      </c>
      <c r="CD283" s="497">
        <f t="shared" si="45"/>
        <v>0</v>
      </c>
      <c r="CE283" s="497">
        <f t="shared" si="46"/>
        <v>0</v>
      </c>
      <c r="CF283" s="497">
        <f t="shared" si="47"/>
        <v>0</v>
      </c>
      <c r="CG283" s="497">
        <f t="shared" si="48"/>
        <v>0</v>
      </c>
      <c r="CH283" s="497">
        <f t="shared" si="49"/>
        <v>0</v>
      </c>
      <c r="CI283" s="497">
        <f t="shared" si="50"/>
        <v>0</v>
      </c>
      <c r="CJ283" s="497">
        <f t="shared" si="51"/>
        <v>0</v>
      </c>
      <c r="CK283" s="497">
        <f t="shared" si="52"/>
        <v>0</v>
      </c>
      <c r="CL283" s="497">
        <f t="shared" si="53"/>
        <v>0</v>
      </c>
      <c r="CM283" s="497">
        <f t="shared" si="54"/>
        <v>0</v>
      </c>
      <c r="CN283" s="497">
        <f t="shared" si="55"/>
        <v>0</v>
      </c>
      <c r="CO283" s="497">
        <f t="shared" si="56"/>
        <v>0</v>
      </c>
      <c r="CP283" s="497">
        <f t="shared" si="57"/>
        <v>0</v>
      </c>
      <c r="CQ283" s="497">
        <f t="shared" si="58"/>
        <v>0</v>
      </c>
      <c r="CR283" s="497">
        <f t="shared" si="59"/>
        <v>0</v>
      </c>
    </row>
    <row r="284" spans="1:96">
      <c r="A284" s="48" t="s">
        <v>697</v>
      </c>
      <c r="B284" s="446" t="s">
        <v>905</v>
      </c>
      <c r="C284" s="191">
        <v>1400000</v>
      </c>
      <c r="D284" s="194"/>
      <c r="E284" s="191"/>
      <c r="F284" s="191"/>
      <c r="G284" s="191"/>
      <c r="H284" s="191"/>
      <c r="I284" s="191"/>
      <c r="J284" s="191"/>
      <c r="K284" s="191"/>
      <c r="L284" s="191"/>
      <c r="M284" s="191">
        <v>1101</v>
      </c>
      <c r="N284" s="191">
        <v>1400000</v>
      </c>
      <c r="O284" s="191"/>
      <c r="P284" s="191"/>
      <c r="Q284" s="191"/>
      <c r="R284" s="191"/>
      <c r="S284" s="191"/>
      <c r="T284" s="191"/>
      <c r="U284" s="191"/>
      <c r="V284" s="194"/>
      <c r="W284" s="191"/>
      <c r="X284" s="191"/>
      <c r="Y284" s="191"/>
      <c r="Z284" s="191"/>
      <c r="AA284" s="191"/>
      <c r="AB284" s="191"/>
      <c r="AC284" s="387"/>
      <c r="AD284" s="191"/>
      <c r="AE284" s="191"/>
      <c r="AF284" s="416"/>
      <c r="AJ284" s="416" t="s">
        <v>696</v>
      </c>
      <c r="AK284" s="416" t="s">
        <v>905</v>
      </c>
      <c r="AL284" s="486">
        <v>1400000</v>
      </c>
      <c r="AM284" s="486"/>
      <c r="AN284" s="486"/>
      <c r="AO284" s="486"/>
      <c r="AP284" s="486"/>
      <c r="AQ284" s="486"/>
      <c r="AR284" s="486"/>
      <c r="AS284" s="486"/>
      <c r="AT284" s="486"/>
      <c r="AU284" s="486"/>
      <c r="AV284" s="486">
        <v>1101</v>
      </c>
      <c r="AW284" s="486">
        <v>1400000</v>
      </c>
      <c r="AX284" s="486"/>
      <c r="AY284" s="486"/>
      <c r="AZ284" s="486"/>
      <c r="BA284" s="486"/>
      <c r="BB284" s="486"/>
      <c r="BC284" s="486"/>
      <c r="BD284" s="486"/>
      <c r="BE284" s="486"/>
      <c r="BF284" s="486"/>
      <c r="BG284" s="486"/>
      <c r="BH284" s="486"/>
      <c r="BI284" s="486"/>
      <c r="BJ284" s="486"/>
      <c r="BK284" s="486"/>
      <c r="BL284" s="486"/>
      <c r="BM284" s="486"/>
      <c r="BN284" s="447"/>
      <c r="BP284" s="497">
        <f t="shared" si="31"/>
        <v>0</v>
      </c>
      <c r="BQ284" s="497">
        <f t="shared" si="32"/>
        <v>0</v>
      </c>
      <c r="BR284" s="497">
        <f t="shared" si="33"/>
        <v>0</v>
      </c>
      <c r="BS284" s="497">
        <f t="shared" si="34"/>
        <v>0</v>
      </c>
      <c r="BT284" s="497">
        <f t="shared" si="35"/>
        <v>0</v>
      </c>
      <c r="BU284" s="497">
        <f t="shared" si="36"/>
        <v>0</v>
      </c>
      <c r="BV284" s="497">
        <f t="shared" si="37"/>
        <v>0</v>
      </c>
      <c r="BW284" s="497">
        <f t="shared" si="38"/>
        <v>0</v>
      </c>
      <c r="BX284" s="497">
        <f t="shared" si="39"/>
        <v>0</v>
      </c>
      <c r="BY284" s="497">
        <f t="shared" si="40"/>
        <v>0</v>
      </c>
      <c r="BZ284" s="497">
        <f t="shared" si="41"/>
        <v>0</v>
      </c>
      <c r="CA284" s="497">
        <f t="shared" si="42"/>
        <v>0</v>
      </c>
      <c r="CB284" s="497">
        <f t="shared" si="43"/>
        <v>0</v>
      </c>
      <c r="CC284" s="497">
        <f t="shared" si="44"/>
        <v>0</v>
      </c>
      <c r="CD284" s="497">
        <f t="shared" si="45"/>
        <v>0</v>
      </c>
      <c r="CE284" s="497">
        <f t="shared" si="46"/>
        <v>0</v>
      </c>
      <c r="CF284" s="497">
        <f t="shared" si="47"/>
        <v>0</v>
      </c>
      <c r="CG284" s="497">
        <f t="shared" si="48"/>
        <v>0</v>
      </c>
      <c r="CH284" s="497">
        <f t="shared" si="49"/>
        <v>0</v>
      </c>
      <c r="CI284" s="497">
        <f t="shared" si="50"/>
        <v>0</v>
      </c>
      <c r="CJ284" s="497">
        <f t="shared" si="51"/>
        <v>0</v>
      </c>
      <c r="CK284" s="497">
        <f t="shared" si="52"/>
        <v>0</v>
      </c>
      <c r="CL284" s="497">
        <f t="shared" si="53"/>
        <v>0</v>
      </c>
      <c r="CM284" s="497">
        <f t="shared" si="54"/>
        <v>0</v>
      </c>
      <c r="CN284" s="497">
        <f t="shared" si="55"/>
        <v>0</v>
      </c>
      <c r="CO284" s="497">
        <f t="shared" si="56"/>
        <v>0</v>
      </c>
      <c r="CP284" s="497">
        <f t="shared" si="57"/>
        <v>0</v>
      </c>
      <c r="CQ284" s="497">
        <f t="shared" si="58"/>
        <v>0</v>
      </c>
      <c r="CR284" s="497">
        <f t="shared" si="59"/>
        <v>0</v>
      </c>
    </row>
    <row r="285" spans="1:96">
      <c r="A285" s="48" t="s">
        <v>698</v>
      </c>
      <c r="B285" s="446" t="s">
        <v>336</v>
      </c>
      <c r="C285" s="191">
        <v>4777533</v>
      </c>
      <c r="D285" s="194">
        <v>4777533</v>
      </c>
      <c r="E285" s="191"/>
      <c r="F285" s="191">
        <v>1027533</v>
      </c>
      <c r="G285" s="191">
        <v>750000</v>
      </c>
      <c r="H285" s="191">
        <v>3000000</v>
      </c>
      <c r="I285" s="191"/>
      <c r="J285" s="191"/>
      <c r="K285" s="417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4"/>
      <c r="W285" s="191"/>
      <c r="X285" s="191"/>
      <c r="Y285" s="191"/>
      <c r="Z285" s="191"/>
      <c r="AA285" s="191"/>
      <c r="AB285" s="191"/>
      <c r="AC285" s="387"/>
      <c r="AD285" s="191"/>
      <c r="AE285" s="191"/>
      <c r="AF285" s="416"/>
      <c r="AJ285" s="416" t="s">
        <v>697</v>
      </c>
      <c r="AK285" s="416" t="s">
        <v>336</v>
      </c>
      <c r="AL285" s="486">
        <v>4471979</v>
      </c>
      <c r="AM285" s="486">
        <v>4471979</v>
      </c>
      <c r="AN285" s="486"/>
      <c r="AO285" s="486">
        <v>1027533</v>
      </c>
      <c r="AP285" s="486">
        <v>750000</v>
      </c>
      <c r="AQ285" s="486">
        <v>2694446</v>
      </c>
      <c r="AR285" s="486"/>
      <c r="AS285" s="486"/>
      <c r="AT285" s="486"/>
      <c r="AU285" s="486"/>
      <c r="AV285" s="486"/>
      <c r="AW285" s="486"/>
      <c r="AX285" s="486"/>
      <c r="AY285" s="486"/>
      <c r="AZ285" s="486"/>
      <c r="BA285" s="486"/>
      <c r="BB285" s="486"/>
      <c r="BC285" s="486"/>
      <c r="BD285" s="486"/>
      <c r="BE285" s="486"/>
      <c r="BF285" s="486"/>
      <c r="BG285" s="486"/>
      <c r="BH285" s="486"/>
      <c r="BI285" s="486"/>
      <c r="BJ285" s="486"/>
      <c r="BK285" s="486"/>
      <c r="BL285" s="486"/>
      <c r="BM285" s="486"/>
      <c r="BN285" s="447"/>
      <c r="BP285" s="497">
        <f t="shared" si="31"/>
        <v>305554</v>
      </c>
      <c r="BQ285" s="497">
        <f t="shared" si="32"/>
        <v>305554</v>
      </c>
      <c r="BR285" s="497">
        <f t="shared" si="33"/>
        <v>0</v>
      </c>
      <c r="BS285" s="497">
        <f t="shared" si="34"/>
        <v>0</v>
      </c>
      <c r="BT285" s="497">
        <f t="shared" si="35"/>
        <v>0</v>
      </c>
      <c r="BU285" s="497">
        <f t="shared" si="36"/>
        <v>305554</v>
      </c>
      <c r="BV285" s="497">
        <f t="shared" si="37"/>
        <v>0</v>
      </c>
      <c r="BW285" s="497">
        <f t="shared" si="38"/>
        <v>0</v>
      </c>
      <c r="BX285" s="497">
        <f t="shared" si="39"/>
        <v>0</v>
      </c>
      <c r="BY285" s="497">
        <f t="shared" si="40"/>
        <v>0</v>
      </c>
      <c r="BZ285" s="497">
        <f t="shared" si="41"/>
        <v>0</v>
      </c>
      <c r="CA285" s="497">
        <f t="shared" si="42"/>
        <v>0</v>
      </c>
      <c r="CB285" s="497">
        <f t="shared" si="43"/>
        <v>0</v>
      </c>
      <c r="CC285" s="497">
        <f t="shared" si="44"/>
        <v>0</v>
      </c>
      <c r="CD285" s="497">
        <f t="shared" si="45"/>
        <v>0</v>
      </c>
      <c r="CE285" s="497">
        <f t="shared" si="46"/>
        <v>0</v>
      </c>
      <c r="CF285" s="497">
        <f t="shared" si="47"/>
        <v>0</v>
      </c>
      <c r="CG285" s="497">
        <f t="shared" si="48"/>
        <v>0</v>
      </c>
      <c r="CH285" s="497">
        <f t="shared" si="49"/>
        <v>0</v>
      </c>
      <c r="CI285" s="497">
        <f t="shared" si="50"/>
        <v>0</v>
      </c>
      <c r="CJ285" s="497">
        <f t="shared" si="51"/>
        <v>0</v>
      </c>
      <c r="CK285" s="497">
        <f t="shared" si="52"/>
        <v>0</v>
      </c>
      <c r="CL285" s="497">
        <f t="shared" si="53"/>
        <v>0</v>
      </c>
      <c r="CM285" s="497">
        <f t="shared" si="54"/>
        <v>0</v>
      </c>
      <c r="CN285" s="497">
        <f t="shared" si="55"/>
        <v>0</v>
      </c>
      <c r="CO285" s="497">
        <f t="shared" si="56"/>
        <v>0</v>
      </c>
      <c r="CP285" s="497">
        <f t="shared" si="57"/>
        <v>0</v>
      </c>
      <c r="CQ285" s="497">
        <f t="shared" si="58"/>
        <v>0</v>
      </c>
      <c r="CR285" s="497">
        <f t="shared" si="59"/>
        <v>0</v>
      </c>
    </row>
    <row r="286" spans="1:96">
      <c r="A286" s="48" t="s">
        <v>699</v>
      </c>
      <c r="B286" s="446" t="s">
        <v>337</v>
      </c>
      <c r="C286" s="191">
        <v>2564500</v>
      </c>
      <c r="D286" s="194">
        <v>2227711</v>
      </c>
      <c r="E286" s="191">
        <v>1000000</v>
      </c>
      <c r="F286" s="191"/>
      <c r="G286" s="191"/>
      <c r="H286" s="191">
        <v>1227711</v>
      </c>
      <c r="I286" s="191"/>
      <c r="J286" s="191"/>
      <c r="K286" s="417"/>
      <c r="L286" s="191"/>
      <c r="M286" s="191"/>
      <c r="N286" s="191"/>
      <c r="O286" s="191">
        <v>70</v>
      </c>
      <c r="P286" s="191">
        <v>336789</v>
      </c>
      <c r="Q286" s="191"/>
      <c r="R286" s="191"/>
      <c r="S286" s="191"/>
      <c r="T286" s="191"/>
      <c r="U286" s="191"/>
      <c r="V286" s="194"/>
      <c r="W286" s="191"/>
      <c r="X286" s="191"/>
      <c r="Y286" s="191"/>
      <c r="Z286" s="191"/>
      <c r="AA286" s="191"/>
      <c r="AB286" s="191"/>
      <c r="AC286" s="387"/>
      <c r="AD286" s="191"/>
      <c r="AE286" s="191"/>
      <c r="AF286" s="416"/>
      <c r="AJ286" s="416" t="s">
        <v>698</v>
      </c>
      <c r="AK286" s="416" t="s">
        <v>337</v>
      </c>
      <c r="AL286" s="486">
        <v>2226089</v>
      </c>
      <c r="AM286" s="486">
        <v>1889300</v>
      </c>
      <c r="AN286" s="486">
        <v>654205</v>
      </c>
      <c r="AO286" s="486"/>
      <c r="AP286" s="486"/>
      <c r="AQ286" s="486">
        <v>1235095</v>
      </c>
      <c r="AR286" s="486"/>
      <c r="AS286" s="486"/>
      <c r="AT286" s="486"/>
      <c r="AU286" s="486"/>
      <c r="AV286" s="486"/>
      <c r="AW286" s="486"/>
      <c r="AX286" s="486">
        <v>70</v>
      </c>
      <c r="AY286" s="486">
        <v>336789</v>
      </c>
      <c r="AZ286" s="486"/>
      <c r="BA286" s="486"/>
      <c r="BB286" s="486"/>
      <c r="BC286" s="486"/>
      <c r="BD286" s="486"/>
      <c r="BE286" s="486"/>
      <c r="BF286" s="486"/>
      <c r="BG286" s="486"/>
      <c r="BH286" s="486"/>
      <c r="BI286" s="486"/>
      <c r="BJ286" s="486"/>
      <c r="BK286" s="486"/>
      <c r="BL286" s="486"/>
      <c r="BM286" s="486"/>
      <c r="BN286" s="447"/>
      <c r="BP286" s="497">
        <f t="shared" si="31"/>
        <v>338411</v>
      </c>
      <c r="BQ286" s="497">
        <f t="shared" si="32"/>
        <v>338411</v>
      </c>
      <c r="BR286" s="497">
        <f t="shared" si="33"/>
        <v>345795</v>
      </c>
      <c r="BS286" s="497">
        <f t="shared" si="34"/>
        <v>0</v>
      </c>
      <c r="BT286" s="497">
        <f t="shared" si="35"/>
        <v>0</v>
      </c>
      <c r="BU286" s="497">
        <f t="shared" si="36"/>
        <v>-7384</v>
      </c>
      <c r="BV286" s="497">
        <f t="shared" si="37"/>
        <v>0</v>
      </c>
      <c r="BW286" s="497">
        <f t="shared" si="38"/>
        <v>0</v>
      </c>
      <c r="BX286" s="497">
        <f t="shared" si="39"/>
        <v>0</v>
      </c>
      <c r="BY286" s="497">
        <f t="shared" si="40"/>
        <v>0</v>
      </c>
      <c r="BZ286" s="497">
        <f t="shared" si="41"/>
        <v>0</v>
      </c>
      <c r="CA286" s="497">
        <f t="shared" si="42"/>
        <v>0</v>
      </c>
      <c r="CB286" s="497">
        <f t="shared" si="43"/>
        <v>0</v>
      </c>
      <c r="CC286" s="497">
        <f t="shared" si="44"/>
        <v>0</v>
      </c>
      <c r="CD286" s="497">
        <f t="shared" si="45"/>
        <v>0</v>
      </c>
      <c r="CE286" s="497">
        <f t="shared" si="46"/>
        <v>0</v>
      </c>
      <c r="CF286" s="497">
        <f t="shared" si="47"/>
        <v>0</v>
      </c>
      <c r="CG286" s="497">
        <f t="shared" si="48"/>
        <v>0</v>
      </c>
      <c r="CH286" s="497">
        <f t="shared" si="49"/>
        <v>0</v>
      </c>
      <c r="CI286" s="497">
        <f t="shared" si="50"/>
        <v>0</v>
      </c>
      <c r="CJ286" s="497">
        <f t="shared" si="51"/>
        <v>0</v>
      </c>
      <c r="CK286" s="497">
        <f t="shared" si="52"/>
        <v>0</v>
      </c>
      <c r="CL286" s="497">
        <f t="shared" si="53"/>
        <v>0</v>
      </c>
      <c r="CM286" s="497">
        <f t="shared" si="54"/>
        <v>0</v>
      </c>
      <c r="CN286" s="497">
        <f t="shared" si="55"/>
        <v>0</v>
      </c>
      <c r="CO286" s="497">
        <f t="shared" si="56"/>
        <v>0</v>
      </c>
      <c r="CP286" s="497">
        <f t="shared" si="57"/>
        <v>0</v>
      </c>
      <c r="CQ286" s="497">
        <f t="shared" si="58"/>
        <v>0</v>
      </c>
      <c r="CR286" s="497">
        <f t="shared" si="59"/>
        <v>0</v>
      </c>
    </row>
    <row r="287" spans="1:96">
      <c r="A287" s="48" t="s">
        <v>700</v>
      </c>
      <c r="B287" s="446" t="s">
        <v>338</v>
      </c>
      <c r="C287" s="191">
        <v>1828547</v>
      </c>
      <c r="D287" s="194">
        <v>0</v>
      </c>
      <c r="E287" s="191"/>
      <c r="F287" s="191"/>
      <c r="G287" s="191"/>
      <c r="H287" s="191"/>
      <c r="I287" s="191"/>
      <c r="J287" s="191"/>
      <c r="K287" s="191"/>
      <c r="L287" s="191"/>
      <c r="M287" s="191"/>
      <c r="N287" s="191"/>
      <c r="O287" s="191"/>
      <c r="P287" s="191"/>
      <c r="Q287" s="191">
        <v>2309</v>
      </c>
      <c r="R287" s="191">
        <v>1828547</v>
      </c>
      <c r="S287" s="191"/>
      <c r="T287" s="191"/>
      <c r="U287" s="191"/>
      <c r="V287" s="194"/>
      <c r="W287" s="191"/>
      <c r="X287" s="191"/>
      <c r="Y287" s="191"/>
      <c r="Z287" s="191"/>
      <c r="AA287" s="191"/>
      <c r="AB287" s="191"/>
      <c r="AC287" s="387"/>
      <c r="AD287" s="191"/>
      <c r="AE287" s="191"/>
      <c r="AF287" s="416"/>
      <c r="AJ287" s="416" t="s">
        <v>699</v>
      </c>
      <c r="AK287" s="416" t="s">
        <v>338</v>
      </c>
      <c r="AL287" s="486">
        <v>1773500</v>
      </c>
      <c r="AM287" s="486"/>
      <c r="AN287" s="486"/>
      <c r="AO287" s="486"/>
      <c r="AP287" s="486"/>
      <c r="AQ287" s="486"/>
      <c r="AR287" s="486"/>
      <c r="AS287" s="486"/>
      <c r="AT287" s="486"/>
      <c r="AU287" s="486"/>
      <c r="AV287" s="486"/>
      <c r="AW287" s="486"/>
      <c r="AX287" s="486"/>
      <c r="AY287" s="486"/>
      <c r="AZ287" s="486">
        <v>2309</v>
      </c>
      <c r="BA287" s="486">
        <v>1773500</v>
      </c>
      <c r="BB287" s="486"/>
      <c r="BC287" s="486"/>
      <c r="BD287" s="486"/>
      <c r="BE287" s="486"/>
      <c r="BF287" s="486"/>
      <c r="BG287" s="486"/>
      <c r="BH287" s="486"/>
      <c r="BI287" s="486"/>
      <c r="BJ287" s="486"/>
      <c r="BK287" s="486"/>
      <c r="BL287" s="486"/>
      <c r="BM287" s="486"/>
      <c r="BN287" s="447"/>
      <c r="BP287" s="497">
        <f t="shared" si="31"/>
        <v>55047</v>
      </c>
      <c r="BQ287" s="497">
        <f t="shared" si="32"/>
        <v>0</v>
      </c>
      <c r="BR287" s="497">
        <f t="shared" si="33"/>
        <v>0</v>
      </c>
      <c r="BS287" s="497">
        <f t="shared" si="34"/>
        <v>0</v>
      </c>
      <c r="BT287" s="497">
        <f t="shared" si="35"/>
        <v>0</v>
      </c>
      <c r="BU287" s="497">
        <f t="shared" si="36"/>
        <v>0</v>
      </c>
      <c r="BV287" s="497">
        <f t="shared" si="37"/>
        <v>0</v>
      </c>
      <c r="BW287" s="497">
        <f t="shared" si="38"/>
        <v>0</v>
      </c>
      <c r="BX287" s="497">
        <f t="shared" si="39"/>
        <v>0</v>
      </c>
      <c r="BY287" s="497">
        <f t="shared" si="40"/>
        <v>0</v>
      </c>
      <c r="BZ287" s="497">
        <f t="shared" si="41"/>
        <v>0</v>
      </c>
      <c r="CA287" s="497">
        <f t="shared" si="42"/>
        <v>0</v>
      </c>
      <c r="CB287" s="497">
        <f t="shared" si="43"/>
        <v>0</v>
      </c>
      <c r="CC287" s="497">
        <f t="shared" si="44"/>
        <v>0</v>
      </c>
      <c r="CD287" s="497">
        <f t="shared" si="45"/>
        <v>0</v>
      </c>
      <c r="CE287" s="497">
        <f t="shared" si="46"/>
        <v>55047</v>
      </c>
      <c r="CF287" s="497">
        <f t="shared" si="47"/>
        <v>0</v>
      </c>
      <c r="CG287" s="497">
        <f t="shared" si="48"/>
        <v>0</v>
      </c>
      <c r="CH287" s="497">
        <f t="shared" si="49"/>
        <v>0</v>
      </c>
      <c r="CI287" s="497">
        <f t="shared" si="50"/>
        <v>0</v>
      </c>
      <c r="CJ287" s="497">
        <f t="shared" si="51"/>
        <v>0</v>
      </c>
      <c r="CK287" s="497">
        <f t="shared" si="52"/>
        <v>0</v>
      </c>
      <c r="CL287" s="497">
        <f t="shared" si="53"/>
        <v>0</v>
      </c>
      <c r="CM287" s="497">
        <f t="shared" si="54"/>
        <v>0</v>
      </c>
      <c r="CN287" s="497">
        <f t="shared" si="55"/>
        <v>0</v>
      </c>
      <c r="CO287" s="497">
        <f t="shared" si="56"/>
        <v>0</v>
      </c>
      <c r="CP287" s="497">
        <f t="shared" si="57"/>
        <v>0</v>
      </c>
      <c r="CQ287" s="497">
        <f t="shared" si="58"/>
        <v>0</v>
      </c>
      <c r="CR287" s="497">
        <f t="shared" si="59"/>
        <v>0</v>
      </c>
    </row>
    <row r="288" spans="1:96">
      <c r="A288" s="48" t="s">
        <v>701</v>
      </c>
      <c r="B288" s="446" t="s">
        <v>339</v>
      </c>
      <c r="C288" s="191">
        <v>1200000</v>
      </c>
      <c r="D288" s="194">
        <v>1200000</v>
      </c>
      <c r="E288" s="191"/>
      <c r="F288" s="191">
        <v>300000</v>
      </c>
      <c r="G288" s="191">
        <v>300000</v>
      </c>
      <c r="H288" s="191"/>
      <c r="I288" s="191">
        <v>600000</v>
      </c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  <c r="U288" s="191"/>
      <c r="V288" s="194"/>
      <c r="W288" s="191"/>
      <c r="X288" s="191"/>
      <c r="Y288" s="191"/>
      <c r="Z288" s="191"/>
      <c r="AA288" s="191"/>
      <c r="AB288" s="191"/>
      <c r="AC288" s="387"/>
      <c r="AD288" s="191"/>
      <c r="AE288" s="191"/>
      <c r="AF288" s="416"/>
      <c r="AJ288" s="416" t="s">
        <v>700</v>
      </c>
      <c r="AK288" s="416" t="s">
        <v>339</v>
      </c>
      <c r="AL288" s="486">
        <v>795933</v>
      </c>
      <c r="AM288" s="486">
        <v>795933</v>
      </c>
      <c r="AN288" s="486"/>
      <c r="AO288" s="486">
        <v>167833</v>
      </c>
      <c r="AP288" s="486">
        <v>168900</v>
      </c>
      <c r="AQ288" s="486">
        <v>0</v>
      </c>
      <c r="AR288" s="486">
        <v>459200</v>
      </c>
      <c r="AS288" s="486"/>
      <c r="AT288" s="486"/>
      <c r="AU288" s="486"/>
      <c r="AV288" s="486"/>
      <c r="AW288" s="486"/>
      <c r="AX288" s="486"/>
      <c r="AY288" s="486"/>
      <c r="AZ288" s="486"/>
      <c r="BA288" s="486"/>
      <c r="BB288" s="486"/>
      <c r="BC288" s="486"/>
      <c r="BD288" s="486"/>
      <c r="BE288" s="486"/>
      <c r="BF288" s="486"/>
      <c r="BG288" s="486"/>
      <c r="BH288" s="486"/>
      <c r="BI288" s="486"/>
      <c r="BJ288" s="486"/>
      <c r="BK288" s="486"/>
      <c r="BL288" s="486"/>
      <c r="BM288" s="486"/>
      <c r="BN288" s="447"/>
      <c r="BP288" s="497">
        <f t="shared" si="31"/>
        <v>404067</v>
      </c>
      <c r="BQ288" s="497">
        <f t="shared" si="32"/>
        <v>404067</v>
      </c>
      <c r="BR288" s="497">
        <f t="shared" si="33"/>
        <v>0</v>
      </c>
      <c r="BS288" s="497">
        <f t="shared" si="34"/>
        <v>132167</v>
      </c>
      <c r="BT288" s="497">
        <f t="shared" si="35"/>
        <v>131100</v>
      </c>
      <c r="BU288" s="497">
        <f t="shared" si="36"/>
        <v>0</v>
      </c>
      <c r="BV288" s="497">
        <f t="shared" si="37"/>
        <v>140800</v>
      </c>
      <c r="BW288" s="497">
        <f t="shared" si="38"/>
        <v>0</v>
      </c>
      <c r="BX288" s="497">
        <f t="shared" si="39"/>
        <v>0</v>
      </c>
      <c r="BY288" s="497">
        <f t="shared" si="40"/>
        <v>0</v>
      </c>
      <c r="BZ288" s="497">
        <f t="shared" si="41"/>
        <v>0</v>
      </c>
      <c r="CA288" s="497">
        <f t="shared" si="42"/>
        <v>0</v>
      </c>
      <c r="CB288" s="497">
        <f t="shared" si="43"/>
        <v>0</v>
      </c>
      <c r="CC288" s="497">
        <f t="shared" si="44"/>
        <v>0</v>
      </c>
      <c r="CD288" s="497">
        <f t="shared" si="45"/>
        <v>0</v>
      </c>
      <c r="CE288" s="497">
        <f t="shared" si="46"/>
        <v>0</v>
      </c>
      <c r="CF288" s="497">
        <f t="shared" si="47"/>
        <v>0</v>
      </c>
      <c r="CG288" s="497">
        <f t="shared" si="48"/>
        <v>0</v>
      </c>
      <c r="CH288" s="497">
        <f t="shared" si="49"/>
        <v>0</v>
      </c>
      <c r="CI288" s="497">
        <f t="shared" si="50"/>
        <v>0</v>
      </c>
      <c r="CJ288" s="497">
        <f t="shared" si="51"/>
        <v>0</v>
      </c>
      <c r="CK288" s="497">
        <f t="shared" si="52"/>
        <v>0</v>
      </c>
      <c r="CL288" s="497">
        <f t="shared" si="53"/>
        <v>0</v>
      </c>
      <c r="CM288" s="497">
        <f t="shared" si="54"/>
        <v>0</v>
      </c>
      <c r="CN288" s="497">
        <f t="shared" si="55"/>
        <v>0</v>
      </c>
      <c r="CO288" s="497">
        <f t="shared" si="56"/>
        <v>0</v>
      </c>
      <c r="CP288" s="497">
        <f t="shared" si="57"/>
        <v>0</v>
      </c>
      <c r="CQ288" s="497">
        <f t="shared" si="58"/>
        <v>0</v>
      </c>
      <c r="CR288" s="497">
        <f t="shared" si="59"/>
        <v>0</v>
      </c>
    </row>
    <row r="289" spans="1:96">
      <c r="A289" s="48" t="s">
        <v>1036</v>
      </c>
      <c r="B289" s="446" t="s">
        <v>340</v>
      </c>
      <c r="C289" s="191">
        <v>500000</v>
      </c>
      <c r="D289" s="194">
        <v>500000</v>
      </c>
      <c r="E289" s="191"/>
      <c r="F289" s="191"/>
      <c r="G289" s="191"/>
      <c r="H289" s="191"/>
      <c r="I289" s="191">
        <v>500000</v>
      </c>
      <c r="J289" s="191"/>
      <c r="K289" s="191"/>
      <c r="L289" s="191"/>
      <c r="M289" s="191"/>
      <c r="N289" s="191"/>
      <c r="O289" s="191"/>
      <c r="P289" s="191"/>
      <c r="Q289" s="191"/>
      <c r="R289" s="191"/>
      <c r="S289" s="191"/>
      <c r="T289" s="191"/>
      <c r="U289" s="191"/>
      <c r="V289" s="194"/>
      <c r="W289" s="191"/>
      <c r="X289" s="191"/>
      <c r="Y289" s="191"/>
      <c r="Z289" s="191"/>
      <c r="AA289" s="191"/>
      <c r="AB289" s="191"/>
      <c r="AC289" s="387"/>
      <c r="AD289" s="191"/>
      <c r="AE289" s="191"/>
      <c r="AF289" s="416"/>
      <c r="AJ289" s="416" t="s">
        <v>701</v>
      </c>
      <c r="AK289" s="416" t="s">
        <v>340</v>
      </c>
      <c r="AL289" s="486">
        <v>450741</v>
      </c>
      <c r="AM289" s="486">
        <v>450741</v>
      </c>
      <c r="AN289" s="486"/>
      <c r="AO289" s="486">
        <v>0</v>
      </c>
      <c r="AP289" s="486">
        <v>0</v>
      </c>
      <c r="AQ289" s="486">
        <v>0</v>
      </c>
      <c r="AR289" s="486">
        <v>450741</v>
      </c>
      <c r="AS289" s="486"/>
      <c r="AT289" s="486"/>
      <c r="AU289" s="486"/>
      <c r="AV289" s="486"/>
      <c r="AW289" s="486"/>
      <c r="AX289" s="486"/>
      <c r="AY289" s="486"/>
      <c r="AZ289" s="486"/>
      <c r="BA289" s="486"/>
      <c r="BB289" s="486"/>
      <c r="BC289" s="486"/>
      <c r="BD289" s="486"/>
      <c r="BE289" s="486"/>
      <c r="BF289" s="486"/>
      <c r="BG289" s="486"/>
      <c r="BH289" s="486"/>
      <c r="BI289" s="486"/>
      <c r="BJ289" s="486"/>
      <c r="BK289" s="486"/>
      <c r="BL289" s="486"/>
      <c r="BM289" s="486"/>
      <c r="BN289" s="447"/>
      <c r="BP289" s="497">
        <f t="shared" si="31"/>
        <v>49259</v>
      </c>
      <c r="BQ289" s="497">
        <f t="shared" si="32"/>
        <v>49259</v>
      </c>
      <c r="BR289" s="497">
        <f t="shared" si="33"/>
        <v>0</v>
      </c>
      <c r="BS289" s="497">
        <f t="shared" si="34"/>
        <v>0</v>
      </c>
      <c r="BT289" s="497">
        <f t="shared" si="35"/>
        <v>0</v>
      </c>
      <c r="BU289" s="497">
        <f t="shared" si="36"/>
        <v>0</v>
      </c>
      <c r="BV289" s="497">
        <f t="shared" si="37"/>
        <v>49259</v>
      </c>
      <c r="BW289" s="497">
        <f t="shared" si="38"/>
        <v>0</v>
      </c>
      <c r="BX289" s="497">
        <f t="shared" si="39"/>
        <v>0</v>
      </c>
      <c r="BY289" s="497">
        <f t="shared" si="40"/>
        <v>0</v>
      </c>
      <c r="BZ289" s="497">
        <f t="shared" si="41"/>
        <v>0</v>
      </c>
      <c r="CA289" s="497">
        <f t="shared" si="42"/>
        <v>0</v>
      </c>
      <c r="CB289" s="497">
        <f t="shared" si="43"/>
        <v>0</v>
      </c>
      <c r="CC289" s="497">
        <f t="shared" si="44"/>
        <v>0</v>
      </c>
      <c r="CD289" s="497">
        <f t="shared" si="45"/>
        <v>0</v>
      </c>
      <c r="CE289" s="497">
        <f t="shared" si="46"/>
        <v>0</v>
      </c>
      <c r="CF289" s="497">
        <f t="shared" si="47"/>
        <v>0</v>
      </c>
      <c r="CG289" s="497">
        <f t="shared" si="48"/>
        <v>0</v>
      </c>
      <c r="CH289" s="497">
        <f t="shared" si="49"/>
        <v>0</v>
      </c>
      <c r="CI289" s="497">
        <f t="shared" si="50"/>
        <v>0</v>
      </c>
      <c r="CJ289" s="497">
        <f t="shared" si="51"/>
        <v>0</v>
      </c>
      <c r="CK289" s="497">
        <f t="shared" si="52"/>
        <v>0</v>
      </c>
      <c r="CL289" s="497">
        <f t="shared" si="53"/>
        <v>0</v>
      </c>
      <c r="CM289" s="497">
        <f t="shared" si="54"/>
        <v>0</v>
      </c>
      <c r="CN289" s="497">
        <f t="shared" si="55"/>
        <v>0</v>
      </c>
      <c r="CO289" s="497">
        <f t="shared" si="56"/>
        <v>0</v>
      </c>
      <c r="CP289" s="497">
        <f t="shared" si="57"/>
        <v>0</v>
      </c>
      <c r="CQ289" s="497">
        <f t="shared" si="58"/>
        <v>0</v>
      </c>
      <c r="CR289" s="497">
        <f t="shared" si="59"/>
        <v>0</v>
      </c>
    </row>
    <row r="290" spans="1:96">
      <c r="A290" s="48" t="s">
        <v>702</v>
      </c>
      <c r="B290" s="446" t="s">
        <v>341</v>
      </c>
      <c r="C290" s="191">
        <v>2008955</v>
      </c>
      <c r="D290" s="194">
        <v>500000</v>
      </c>
      <c r="E290" s="191">
        <v>500000</v>
      </c>
      <c r="F290" s="191">
        <v>0</v>
      </c>
      <c r="G290" s="191">
        <v>0</v>
      </c>
      <c r="H290" s="191">
        <v>0</v>
      </c>
      <c r="I290" s="191">
        <v>0</v>
      </c>
      <c r="J290" s="191"/>
      <c r="K290" s="191"/>
      <c r="L290" s="191"/>
      <c r="M290" s="191">
        <v>992</v>
      </c>
      <c r="N290" s="191">
        <v>1438400</v>
      </c>
      <c r="O290" s="191"/>
      <c r="P290" s="191"/>
      <c r="Q290" s="191"/>
      <c r="R290" s="191"/>
      <c r="S290" s="191"/>
      <c r="T290" s="191"/>
      <c r="U290" s="191"/>
      <c r="V290" s="194"/>
      <c r="W290" s="191"/>
      <c r="X290" s="191"/>
      <c r="Y290" s="191"/>
      <c r="Z290" s="191"/>
      <c r="AA290" s="191"/>
      <c r="AB290" s="191"/>
      <c r="AC290" s="387">
        <v>70555</v>
      </c>
      <c r="AD290" s="387">
        <v>70555</v>
      </c>
      <c r="AE290" s="191"/>
      <c r="AF290" s="416"/>
      <c r="AJ290" s="416" t="s">
        <v>702</v>
      </c>
      <c r="AK290" s="416" t="s">
        <v>341</v>
      </c>
      <c r="AL290" s="486">
        <v>165110</v>
      </c>
      <c r="AM290" s="486"/>
      <c r="AN290" s="486"/>
      <c r="AO290" s="486">
        <v>0</v>
      </c>
      <c r="AP290" s="486">
        <v>0</v>
      </c>
      <c r="AQ290" s="486">
        <v>0</v>
      </c>
      <c r="AR290" s="486">
        <v>0</v>
      </c>
      <c r="AS290" s="486"/>
      <c r="AT290" s="486"/>
      <c r="AU290" s="486"/>
      <c r="AV290" s="486"/>
      <c r="AW290" s="486"/>
      <c r="AX290" s="486"/>
      <c r="AY290" s="486"/>
      <c r="AZ290" s="486"/>
      <c r="BA290" s="486"/>
      <c r="BB290" s="486"/>
      <c r="BC290" s="486"/>
      <c r="BD290" s="486"/>
      <c r="BE290" s="486"/>
      <c r="BF290" s="486"/>
      <c r="BG290" s="486"/>
      <c r="BH290" s="486"/>
      <c r="BI290" s="486"/>
      <c r="BJ290" s="486"/>
      <c r="BK290" s="486"/>
      <c r="BL290" s="486">
        <v>82555</v>
      </c>
      <c r="BM290" s="486">
        <v>82555</v>
      </c>
      <c r="BN290" s="447"/>
      <c r="BP290" s="497">
        <f t="shared" si="31"/>
        <v>1843845</v>
      </c>
      <c r="BQ290" s="497">
        <f t="shared" si="32"/>
        <v>500000</v>
      </c>
      <c r="BR290" s="497">
        <f t="shared" si="33"/>
        <v>500000</v>
      </c>
      <c r="BS290" s="497">
        <f t="shared" si="34"/>
        <v>0</v>
      </c>
      <c r="BT290" s="497">
        <f t="shared" si="35"/>
        <v>0</v>
      </c>
      <c r="BU290" s="497">
        <f t="shared" si="36"/>
        <v>0</v>
      </c>
      <c r="BV290" s="497">
        <f t="shared" si="37"/>
        <v>0</v>
      </c>
      <c r="BW290" s="497">
        <f t="shared" si="38"/>
        <v>0</v>
      </c>
      <c r="BX290" s="497">
        <f t="shared" si="39"/>
        <v>0</v>
      </c>
      <c r="BY290" s="497">
        <f t="shared" si="40"/>
        <v>0</v>
      </c>
      <c r="BZ290" s="497">
        <f t="shared" si="41"/>
        <v>992</v>
      </c>
      <c r="CA290" s="497">
        <f t="shared" si="42"/>
        <v>1438400</v>
      </c>
      <c r="CB290" s="497">
        <f t="shared" si="43"/>
        <v>0</v>
      </c>
      <c r="CC290" s="497">
        <f t="shared" si="44"/>
        <v>0</v>
      </c>
      <c r="CD290" s="497">
        <f t="shared" si="45"/>
        <v>0</v>
      </c>
      <c r="CE290" s="497">
        <f t="shared" si="46"/>
        <v>0</v>
      </c>
      <c r="CF290" s="497">
        <f t="shared" si="47"/>
        <v>0</v>
      </c>
      <c r="CG290" s="497">
        <f t="shared" si="48"/>
        <v>0</v>
      </c>
      <c r="CH290" s="497">
        <f t="shared" si="49"/>
        <v>0</v>
      </c>
      <c r="CI290" s="497">
        <f t="shared" si="50"/>
        <v>0</v>
      </c>
      <c r="CJ290" s="497">
        <f t="shared" si="51"/>
        <v>0</v>
      </c>
      <c r="CK290" s="497">
        <f t="shared" si="52"/>
        <v>0</v>
      </c>
      <c r="CL290" s="497">
        <f t="shared" si="53"/>
        <v>0</v>
      </c>
      <c r="CM290" s="497">
        <f t="shared" si="54"/>
        <v>0</v>
      </c>
      <c r="CN290" s="497">
        <f t="shared" si="55"/>
        <v>0</v>
      </c>
      <c r="CO290" s="497">
        <f t="shared" si="56"/>
        <v>0</v>
      </c>
      <c r="CP290" s="497">
        <f t="shared" si="57"/>
        <v>-12000</v>
      </c>
      <c r="CQ290" s="497">
        <f t="shared" si="58"/>
        <v>-12000</v>
      </c>
      <c r="CR290" s="497">
        <f t="shared" si="59"/>
        <v>0</v>
      </c>
    </row>
    <row r="291" spans="1:96">
      <c r="A291" s="48" t="s">
        <v>703</v>
      </c>
      <c r="B291" s="446" t="s">
        <v>342</v>
      </c>
      <c r="C291" s="191">
        <v>3581414</v>
      </c>
      <c r="D291" s="194">
        <v>3581414</v>
      </c>
      <c r="E291" s="191"/>
      <c r="F291" s="191">
        <v>500000</v>
      </c>
      <c r="G291" s="191">
        <v>500000</v>
      </c>
      <c r="H291" s="191">
        <v>1848248</v>
      </c>
      <c r="I291" s="191">
        <v>733166</v>
      </c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  <c r="U291" s="191"/>
      <c r="V291" s="194"/>
      <c r="W291" s="191"/>
      <c r="X291" s="191"/>
      <c r="Y291" s="191"/>
      <c r="Z291" s="191"/>
      <c r="AA291" s="191"/>
      <c r="AB291" s="191"/>
      <c r="AC291" s="387"/>
      <c r="AD291" s="191"/>
      <c r="AE291" s="191"/>
      <c r="AF291" s="416"/>
      <c r="AJ291" s="416" t="s">
        <v>703</v>
      </c>
      <c r="AK291" s="416" t="s">
        <v>342</v>
      </c>
      <c r="AL291" s="486">
        <v>2943555</v>
      </c>
      <c r="AM291" s="486">
        <v>2943555</v>
      </c>
      <c r="AN291" s="486"/>
      <c r="AO291" s="486">
        <v>311023</v>
      </c>
      <c r="AP291" s="486">
        <v>340931</v>
      </c>
      <c r="AQ291" s="486">
        <v>1791965</v>
      </c>
      <c r="AR291" s="486">
        <v>499636</v>
      </c>
      <c r="AS291" s="486"/>
      <c r="AT291" s="486"/>
      <c r="AU291" s="486"/>
      <c r="AV291" s="486"/>
      <c r="AW291" s="486"/>
      <c r="AX291" s="486"/>
      <c r="AY291" s="486"/>
      <c r="AZ291" s="486"/>
      <c r="BA291" s="486"/>
      <c r="BB291" s="486"/>
      <c r="BC291" s="486"/>
      <c r="BD291" s="486"/>
      <c r="BE291" s="486"/>
      <c r="BF291" s="486"/>
      <c r="BG291" s="486"/>
      <c r="BH291" s="486"/>
      <c r="BI291" s="486"/>
      <c r="BJ291" s="486"/>
      <c r="BK291" s="486"/>
      <c r="BL291" s="486"/>
      <c r="BM291" s="486"/>
      <c r="BN291" s="447"/>
      <c r="BP291" s="497">
        <f t="shared" si="31"/>
        <v>637859</v>
      </c>
      <c r="BQ291" s="497">
        <f t="shared" si="32"/>
        <v>637859</v>
      </c>
      <c r="BR291" s="497">
        <f t="shared" si="33"/>
        <v>0</v>
      </c>
      <c r="BS291" s="497">
        <f t="shared" si="34"/>
        <v>188977</v>
      </c>
      <c r="BT291" s="497">
        <f t="shared" si="35"/>
        <v>159069</v>
      </c>
      <c r="BU291" s="497">
        <f t="shared" si="36"/>
        <v>56283</v>
      </c>
      <c r="BV291" s="497">
        <f t="shared" si="37"/>
        <v>233530</v>
      </c>
      <c r="BW291" s="497">
        <f t="shared" si="38"/>
        <v>0</v>
      </c>
      <c r="BX291" s="497">
        <f t="shared" si="39"/>
        <v>0</v>
      </c>
      <c r="BY291" s="497">
        <f t="shared" si="40"/>
        <v>0</v>
      </c>
      <c r="BZ291" s="497">
        <f t="shared" si="41"/>
        <v>0</v>
      </c>
      <c r="CA291" s="497">
        <f t="shared" si="42"/>
        <v>0</v>
      </c>
      <c r="CB291" s="497">
        <f t="shared" si="43"/>
        <v>0</v>
      </c>
      <c r="CC291" s="497">
        <f t="shared" si="44"/>
        <v>0</v>
      </c>
      <c r="CD291" s="497">
        <f t="shared" si="45"/>
        <v>0</v>
      </c>
      <c r="CE291" s="497">
        <f t="shared" si="46"/>
        <v>0</v>
      </c>
      <c r="CF291" s="497">
        <f t="shared" si="47"/>
        <v>0</v>
      </c>
      <c r="CG291" s="497">
        <f t="shared" si="48"/>
        <v>0</v>
      </c>
      <c r="CH291" s="497">
        <f t="shared" si="49"/>
        <v>0</v>
      </c>
      <c r="CI291" s="497">
        <f t="shared" si="50"/>
        <v>0</v>
      </c>
      <c r="CJ291" s="497">
        <f t="shared" si="51"/>
        <v>0</v>
      </c>
      <c r="CK291" s="497">
        <f t="shared" si="52"/>
        <v>0</v>
      </c>
      <c r="CL291" s="497">
        <f t="shared" si="53"/>
        <v>0</v>
      </c>
      <c r="CM291" s="497">
        <f t="shared" si="54"/>
        <v>0</v>
      </c>
      <c r="CN291" s="497">
        <f t="shared" si="55"/>
        <v>0</v>
      </c>
      <c r="CO291" s="497">
        <f t="shared" si="56"/>
        <v>0</v>
      </c>
      <c r="CP291" s="497">
        <f t="shared" si="57"/>
        <v>0</v>
      </c>
      <c r="CQ291" s="497">
        <f t="shared" si="58"/>
        <v>0</v>
      </c>
      <c r="CR291" s="497">
        <f t="shared" si="59"/>
        <v>0</v>
      </c>
    </row>
    <row r="292" spans="1:96">
      <c r="A292" s="48" t="s">
        <v>704</v>
      </c>
      <c r="B292" s="446" t="s">
        <v>906</v>
      </c>
      <c r="C292" s="191">
        <v>2601960</v>
      </c>
      <c r="D292" s="194">
        <v>2601960</v>
      </c>
      <c r="E292" s="191"/>
      <c r="F292" s="191">
        <v>300000</v>
      </c>
      <c r="G292" s="191">
        <v>300000</v>
      </c>
      <c r="H292" s="191">
        <v>1401960</v>
      </c>
      <c r="I292" s="191">
        <v>600000</v>
      </c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4"/>
      <c r="W292" s="191"/>
      <c r="X292" s="191"/>
      <c r="Y292" s="191"/>
      <c r="Z292" s="191"/>
      <c r="AA292" s="191"/>
      <c r="AB292" s="191"/>
      <c r="AC292" s="387"/>
      <c r="AD292" s="191"/>
      <c r="AE292" s="191"/>
      <c r="AF292" s="416"/>
      <c r="AJ292" s="416" t="s">
        <v>704</v>
      </c>
      <c r="AK292" s="416" t="s">
        <v>906</v>
      </c>
      <c r="AL292" s="486">
        <v>2210947</v>
      </c>
      <c r="AM292" s="486">
        <v>2210947</v>
      </c>
      <c r="AN292" s="486"/>
      <c r="AO292" s="486">
        <v>242723</v>
      </c>
      <c r="AP292" s="486">
        <v>232689</v>
      </c>
      <c r="AQ292" s="486">
        <v>1355099</v>
      </c>
      <c r="AR292" s="486">
        <v>380436</v>
      </c>
      <c r="AS292" s="486"/>
      <c r="AT292" s="486"/>
      <c r="AU292" s="486"/>
      <c r="AV292" s="486"/>
      <c r="AW292" s="486"/>
      <c r="AX292" s="486"/>
      <c r="AY292" s="486"/>
      <c r="AZ292" s="486"/>
      <c r="BA292" s="486"/>
      <c r="BB292" s="486"/>
      <c r="BC292" s="486"/>
      <c r="BD292" s="486"/>
      <c r="BE292" s="486"/>
      <c r="BF292" s="486"/>
      <c r="BG292" s="486"/>
      <c r="BH292" s="486"/>
      <c r="BI292" s="486"/>
      <c r="BJ292" s="486"/>
      <c r="BK292" s="486"/>
      <c r="BL292" s="486"/>
      <c r="BM292" s="486"/>
      <c r="BN292" s="447"/>
      <c r="BP292" s="497">
        <f t="shared" si="31"/>
        <v>391013</v>
      </c>
      <c r="BQ292" s="497">
        <f t="shared" si="32"/>
        <v>391013</v>
      </c>
      <c r="BR292" s="497">
        <f t="shared" si="33"/>
        <v>0</v>
      </c>
      <c r="BS292" s="497">
        <f t="shared" si="34"/>
        <v>57277</v>
      </c>
      <c r="BT292" s="497">
        <f t="shared" si="35"/>
        <v>67311</v>
      </c>
      <c r="BU292" s="497">
        <f t="shared" si="36"/>
        <v>46861</v>
      </c>
      <c r="BV292" s="497">
        <f t="shared" si="37"/>
        <v>219564</v>
      </c>
      <c r="BW292" s="497">
        <f t="shared" si="38"/>
        <v>0</v>
      </c>
      <c r="BX292" s="497">
        <f t="shared" si="39"/>
        <v>0</v>
      </c>
      <c r="BY292" s="497">
        <f t="shared" si="40"/>
        <v>0</v>
      </c>
      <c r="BZ292" s="497">
        <f t="shared" si="41"/>
        <v>0</v>
      </c>
      <c r="CA292" s="497">
        <f t="shared" si="42"/>
        <v>0</v>
      </c>
      <c r="CB292" s="497">
        <f t="shared" si="43"/>
        <v>0</v>
      </c>
      <c r="CC292" s="497">
        <f t="shared" si="44"/>
        <v>0</v>
      </c>
      <c r="CD292" s="497">
        <f t="shared" si="45"/>
        <v>0</v>
      </c>
      <c r="CE292" s="497">
        <f t="shared" si="46"/>
        <v>0</v>
      </c>
      <c r="CF292" s="497">
        <f t="shared" si="47"/>
        <v>0</v>
      </c>
      <c r="CG292" s="497">
        <f t="shared" si="48"/>
        <v>0</v>
      </c>
      <c r="CH292" s="497">
        <f t="shared" si="49"/>
        <v>0</v>
      </c>
      <c r="CI292" s="497">
        <f t="shared" si="50"/>
        <v>0</v>
      </c>
      <c r="CJ292" s="497">
        <f t="shared" si="51"/>
        <v>0</v>
      </c>
      <c r="CK292" s="497">
        <f t="shared" si="52"/>
        <v>0</v>
      </c>
      <c r="CL292" s="497">
        <f t="shared" si="53"/>
        <v>0</v>
      </c>
      <c r="CM292" s="497">
        <f t="shared" si="54"/>
        <v>0</v>
      </c>
      <c r="CN292" s="497">
        <f t="shared" si="55"/>
        <v>0</v>
      </c>
      <c r="CO292" s="497">
        <f t="shared" si="56"/>
        <v>0</v>
      </c>
      <c r="CP292" s="497">
        <f t="shared" si="57"/>
        <v>0</v>
      </c>
      <c r="CQ292" s="497">
        <f t="shared" si="58"/>
        <v>0</v>
      </c>
      <c r="CR292" s="497">
        <f t="shared" si="59"/>
        <v>0</v>
      </c>
    </row>
    <row r="293" spans="1:96">
      <c r="A293" s="48" t="s">
        <v>705</v>
      </c>
      <c r="B293" s="446" t="s">
        <v>343</v>
      </c>
      <c r="C293" s="191">
        <v>1766501</v>
      </c>
      <c r="D293" s="194">
        <v>1766501</v>
      </c>
      <c r="E293" s="191"/>
      <c r="F293" s="191">
        <v>250000</v>
      </c>
      <c r="G293" s="191">
        <v>250000</v>
      </c>
      <c r="H293" s="191">
        <v>1266501</v>
      </c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4"/>
      <c r="W293" s="191"/>
      <c r="X293" s="191"/>
      <c r="Y293" s="191"/>
      <c r="Z293" s="191"/>
      <c r="AA293" s="191"/>
      <c r="AB293" s="191"/>
      <c r="AC293" s="387"/>
      <c r="AD293" s="191"/>
      <c r="AE293" s="191"/>
      <c r="AF293" s="416"/>
      <c r="AJ293" s="416" t="s">
        <v>705</v>
      </c>
      <c r="AK293" s="416" t="s">
        <v>343</v>
      </c>
      <c r="AL293" s="486">
        <v>1766501</v>
      </c>
      <c r="AM293" s="486">
        <v>1766501</v>
      </c>
      <c r="AN293" s="486"/>
      <c r="AO293" s="486">
        <v>250000</v>
      </c>
      <c r="AP293" s="486">
        <v>250000</v>
      </c>
      <c r="AQ293" s="486">
        <v>1266501</v>
      </c>
      <c r="AR293" s="486"/>
      <c r="AS293" s="486"/>
      <c r="AT293" s="486"/>
      <c r="AU293" s="486"/>
      <c r="AV293" s="486"/>
      <c r="AW293" s="486"/>
      <c r="AX293" s="486"/>
      <c r="AY293" s="486"/>
      <c r="AZ293" s="486"/>
      <c r="BA293" s="486"/>
      <c r="BB293" s="486"/>
      <c r="BC293" s="486"/>
      <c r="BD293" s="486"/>
      <c r="BE293" s="486"/>
      <c r="BF293" s="486"/>
      <c r="BG293" s="486"/>
      <c r="BH293" s="486"/>
      <c r="BI293" s="486"/>
      <c r="BJ293" s="486"/>
      <c r="BK293" s="486"/>
      <c r="BL293" s="486"/>
      <c r="BM293" s="486"/>
      <c r="BN293" s="447"/>
      <c r="BP293" s="497">
        <f t="shared" si="31"/>
        <v>0</v>
      </c>
      <c r="BQ293" s="497">
        <f t="shared" si="32"/>
        <v>0</v>
      </c>
      <c r="BR293" s="497">
        <f t="shared" si="33"/>
        <v>0</v>
      </c>
      <c r="BS293" s="497">
        <f t="shared" si="34"/>
        <v>0</v>
      </c>
      <c r="BT293" s="497">
        <f t="shared" si="35"/>
        <v>0</v>
      </c>
      <c r="BU293" s="497">
        <f t="shared" si="36"/>
        <v>0</v>
      </c>
      <c r="BV293" s="497">
        <f t="shared" si="37"/>
        <v>0</v>
      </c>
      <c r="BW293" s="497">
        <f t="shared" si="38"/>
        <v>0</v>
      </c>
      <c r="BX293" s="497">
        <f t="shared" si="39"/>
        <v>0</v>
      </c>
      <c r="BY293" s="497">
        <f t="shared" si="40"/>
        <v>0</v>
      </c>
      <c r="BZ293" s="497">
        <f t="shared" si="41"/>
        <v>0</v>
      </c>
      <c r="CA293" s="497">
        <f t="shared" si="42"/>
        <v>0</v>
      </c>
      <c r="CB293" s="497">
        <f t="shared" si="43"/>
        <v>0</v>
      </c>
      <c r="CC293" s="497">
        <f t="shared" si="44"/>
        <v>0</v>
      </c>
      <c r="CD293" s="497">
        <f t="shared" si="45"/>
        <v>0</v>
      </c>
      <c r="CE293" s="497">
        <f t="shared" si="46"/>
        <v>0</v>
      </c>
      <c r="CF293" s="497">
        <f t="shared" si="47"/>
        <v>0</v>
      </c>
      <c r="CG293" s="497">
        <f t="shared" si="48"/>
        <v>0</v>
      </c>
      <c r="CH293" s="497">
        <f t="shared" si="49"/>
        <v>0</v>
      </c>
      <c r="CI293" s="497">
        <f t="shared" si="50"/>
        <v>0</v>
      </c>
      <c r="CJ293" s="497">
        <f t="shared" si="51"/>
        <v>0</v>
      </c>
      <c r="CK293" s="497">
        <f t="shared" si="52"/>
        <v>0</v>
      </c>
      <c r="CL293" s="497">
        <f t="shared" si="53"/>
        <v>0</v>
      </c>
      <c r="CM293" s="497">
        <f t="shared" si="54"/>
        <v>0</v>
      </c>
      <c r="CN293" s="497">
        <f t="shared" si="55"/>
        <v>0</v>
      </c>
      <c r="CO293" s="497">
        <f t="shared" si="56"/>
        <v>0</v>
      </c>
      <c r="CP293" s="497">
        <f t="shared" si="57"/>
        <v>0</v>
      </c>
      <c r="CQ293" s="497">
        <f t="shared" si="58"/>
        <v>0</v>
      </c>
      <c r="CR293" s="497">
        <f t="shared" si="59"/>
        <v>0</v>
      </c>
    </row>
    <row r="294" spans="1:96">
      <c r="A294" s="48" t="s">
        <v>706</v>
      </c>
      <c r="B294" s="446" t="s">
        <v>344</v>
      </c>
      <c r="C294" s="191">
        <v>1700783</v>
      </c>
      <c r="D294" s="194">
        <v>1700783</v>
      </c>
      <c r="E294" s="191"/>
      <c r="F294" s="191">
        <v>250000</v>
      </c>
      <c r="G294" s="191">
        <v>250000</v>
      </c>
      <c r="H294" s="191">
        <v>1200783</v>
      </c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4"/>
      <c r="W294" s="191"/>
      <c r="X294" s="191"/>
      <c r="Y294" s="191"/>
      <c r="Z294" s="191"/>
      <c r="AA294" s="191"/>
      <c r="AB294" s="191"/>
      <c r="AC294" s="387"/>
      <c r="AD294" s="191"/>
      <c r="AE294" s="191"/>
      <c r="AF294" s="416"/>
      <c r="AJ294" s="416" t="s">
        <v>706</v>
      </c>
      <c r="AK294" s="416" t="s">
        <v>344</v>
      </c>
      <c r="AL294" s="486">
        <v>1700783</v>
      </c>
      <c r="AM294" s="486">
        <v>1700783</v>
      </c>
      <c r="AN294" s="486"/>
      <c r="AO294" s="486">
        <v>250000</v>
      </c>
      <c r="AP294" s="486">
        <v>250000</v>
      </c>
      <c r="AQ294" s="486">
        <v>1200783</v>
      </c>
      <c r="AR294" s="486"/>
      <c r="AS294" s="486"/>
      <c r="AT294" s="486"/>
      <c r="AU294" s="486"/>
      <c r="AV294" s="486"/>
      <c r="AW294" s="486"/>
      <c r="AX294" s="486"/>
      <c r="AY294" s="486"/>
      <c r="AZ294" s="486"/>
      <c r="BA294" s="486"/>
      <c r="BB294" s="486"/>
      <c r="BC294" s="486"/>
      <c r="BD294" s="486"/>
      <c r="BE294" s="486"/>
      <c r="BF294" s="486"/>
      <c r="BG294" s="486"/>
      <c r="BH294" s="486"/>
      <c r="BI294" s="486"/>
      <c r="BJ294" s="486"/>
      <c r="BK294" s="486"/>
      <c r="BL294" s="486"/>
      <c r="BM294" s="486"/>
      <c r="BN294" s="447"/>
      <c r="BP294" s="497">
        <f t="shared" si="31"/>
        <v>0</v>
      </c>
      <c r="BQ294" s="497">
        <f t="shared" si="32"/>
        <v>0</v>
      </c>
      <c r="BR294" s="497">
        <f t="shared" si="33"/>
        <v>0</v>
      </c>
      <c r="BS294" s="497">
        <f t="shared" si="34"/>
        <v>0</v>
      </c>
      <c r="BT294" s="497">
        <f t="shared" si="35"/>
        <v>0</v>
      </c>
      <c r="BU294" s="497">
        <f t="shared" si="36"/>
        <v>0</v>
      </c>
      <c r="BV294" s="497">
        <f t="shared" si="37"/>
        <v>0</v>
      </c>
      <c r="BW294" s="497">
        <f t="shared" si="38"/>
        <v>0</v>
      </c>
      <c r="BX294" s="497">
        <f t="shared" si="39"/>
        <v>0</v>
      </c>
      <c r="BY294" s="497">
        <f t="shared" si="40"/>
        <v>0</v>
      </c>
      <c r="BZ294" s="497">
        <f t="shared" si="41"/>
        <v>0</v>
      </c>
      <c r="CA294" s="497">
        <f t="shared" si="42"/>
        <v>0</v>
      </c>
      <c r="CB294" s="497">
        <f t="shared" si="43"/>
        <v>0</v>
      </c>
      <c r="CC294" s="497">
        <f t="shared" si="44"/>
        <v>0</v>
      </c>
      <c r="CD294" s="497">
        <f t="shared" si="45"/>
        <v>0</v>
      </c>
      <c r="CE294" s="497">
        <f t="shared" si="46"/>
        <v>0</v>
      </c>
      <c r="CF294" s="497">
        <f t="shared" si="47"/>
        <v>0</v>
      </c>
      <c r="CG294" s="497">
        <f t="shared" si="48"/>
        <v>0</v>
      </c>
      <c r="CH294" s="497">
        <f t="shared" si="49"/>
        <v>0</v>
      </c>
      <c r="CI294" s="497">
        <f t="shared" si="50"/>
        <v>0</v>
      </c>
      <c r="CJ294" s="497">
        <f t="shared" si="51"/>
        <v>0</v>
      </c>
      <c r="CK294" s="497">
        <f t="shared" si="52"/>
        <v>0</v>
      </c>
      <c r="CL294" s="497">
        <f t="shared" si="53"/>
        <v>0</v>
      </c>
      <c r="CM294" s="497">
        <f t="shared" si="54"/>
        <v>0</v>
      </c>
      <c r="CN294" s="497">
        <f t="shared" si="55"/>
        <v>0</v>
      </c>
      <c r="CO294" s="497">
        <f t="shared" si="56"/>
        <v>0</v>
      </c>
      <c r="CP294" s="497">
        <f t="shared" si="57"/>
        <v>0</v>
      </c>
      <c r="CQ294" s="497">
        <f t="shared" si="58"/>
        <v>0</v>
      </c>
      <c r="CR294" s="497">
        <f t="shared" si="59"/>
        <v>0</v>
      </c>
    </row>
    <row r="295" spans="1:96">
      <c r="A295" s="48" t="s">
        <v>707</v>
      </c>
      <c r="B295" s="446" t="s">
        <v>907</v>
      </c>
      <c r="C295" s="191">
        <v>736475</v>
      </c>
      <c r="D295" s="194">
        <v>736475</v>
      </c>
      <c r="E295" s="191"/>
      <c r="F295" s="191">
        <v>372014</v>
      </c>
      <c r="G295" s="191">
        <v>364461</v>
      </c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4"/>
      <c r="W295" s="191"/>
      <c r="X295" s="191"/>
      <c r="Y295" s="191"/>
      <c r="Z295" s="191"/>
      <c r="AA295" s="191"/>
      <c r="AB295" s="191"/>
      <c r="AC295" s="387"/>
      <c r="AD295" s="191"/>
      <c r="AE295" s="191"/>
      <c r="AF295" s="416"/>
      <c r="AJ295" s="416" t="s">
        <v>707</v>
      </c>
      <c r="AK295" s="416" t="s">
        <v>907</v>
      </c>
      <c r="AL295" s="486">
        <v>736475</v>
      </c>
      <c r="AM295" s="486">
        <v>736475</v>
      </c>
      <c r="AN295" s="486"/>
      <c r="AO295" s="486">
        <v>372014</v>
      </c>
      <c r="AP295" s="486">
        <v>364461</v>
      </c>
      <c r="AQ295" s="486"/>
      <c r="AR295" s="486"/>
      <c r="AS295" s="486"/>
      <c r="AT295" s="486"/>
      <c r="AU295" s="486"/>
      <c r="AV295" s="486"/>
      <c r="AW295" s="486"/>
      <c r="AX295" s="486"/>
      <c r="AY295" s="486"/>
      <c r="AZ295" s="486"/>
      <c r="BA295" s="486"/>
      <c r="BB295" s="486"/>
      <c r="BC295" s="486"/>
      <c r="BD295" s="486"/>
      <c r="BE295" s="486"/>
      <c r="BF295" s="486"/>
      <c r="BG295" s="486"/>
      <c r="BH295" s="486"/>
      <c r="BI295" s="486"/>
      <c r="BJ295" s="486"/>
      <c r="BK295" s="486"/>
      <c r="BL295" s="486"/>
      <c r="BM295" s="486"/>
      <c r="BN295" s="447"/>
      <c r="BP295" s="497">
        <f t="shared" si="31"/>
        <v>0</v>
      </c>
      <c r="BQ295" s="497">
        <f t="shared" si="32"/>
        <v>0</v>
      </c>
      <c r="BR295" s="497">
        <f t="shared" si="33"/>
        <v>0</v>
      </c>
      <c r="BS295" s="497">
        <f t="shared" si="34"/>
        <v>0</v>
      </c>
      <c r="BT295" s="497">
        <f t="shared" si="35"/>
        <v>0</v>
      </c>
      <c r="BU295" s="497">
        <f t="shared" si="36"/>
        <v>0</v>
      </c>
      <c r="BV295" s="497">
        <f t="shared" si="37"/>
        <v>0</v>
      </c>
      <c r="BW295" s="497">
        <f t="shared" si="38"/>
        <v>0</v>
      </c>
      <c r="BX295" s="497">
        <f t="shared" si="39"/>
        <v>0</v>
      </c>
      <c r="BY295" s="497">
        <f t="shared" si="40"/>
        <v>0</v>
      </c>
      <c r="BZ295" s="497">
        <f t="shared" si="41"/>
        <v>0</v>
      </c>
      <c r="CA295" s="497">
        <f t="shared" si="42"/>
        <v>0</v>
      </c>
      <c r="CB295" s="497">
        <f t="shared" si="43"/>
        <v>0</v>
      </c>
      <c r="CC295" s="497">
        <f t="shared" si="44"/>
        <v>0</v>
      </c>
      <c r="CD295" s="497">
        <f t="shared" si="45"/>
        <v>0</v>
      </c>
      <c r="CE295" s="497">
        <f t="shared" si="46"/>
        <v>0</v>
      </c>
      <c r="CF295" s="497">
        <f t="shared" si="47"/>
        <v>0</v>
      </c>
      <c r="CG295" s="497">
        <f t="shared" si="48"/>
        <v>0</v>
      </c>
      <c r="CH295" s="497">
        <f t="shared" si="49"/>
        <v>0</v>
      </c>
      <c r="CI295" s="497">
        <f t="shared" si="50"/>
        <v>0</v>
      </c>
      <c r="CJ295" s="497">
        <f t="shared" si="51"/>
        <v>0</v>
      </c>
      <c r="CK295" s="497">
        <f t="shared" si="52"/>
        <v>0</v>
      </c>
      <c r="CL295" s="497">
        <f t="shared" si="53"/>
        <v>0</v>
      </c>
      <c r="CM295" s="497">
        <f t="shared" si="54"/>
        <v>0</v>
      </c>
      <c r="CN295" s="497">
        <f t="shared" si="55"/>
        <v>0</v>
      </c>
      <c r="CO295" s="497">
        <f t="shared" si="56"/>
        <v>0</v>
      </c>
      <c r="CP295" s="497">
        <f t="shared" si="57"/>
        <v>0</v>
      </c>
      <c r="CQ295" s="497">
        <f t="shared" si="58"/>
        <v>0</v>
      </c>
      <c r="CR295" s="497">
        <f t="shared" si="59"/>
        <v>0</v>
      </c>
    </row>
    <row r="296" spans="1:96">
      <c r="A296" s="48" t="s">
        <v>708</v>
      </c>
      <c r="B296" s="446" t="s">
        <v>908</v>
      </c>
      <c r="C296" s="191">
        <v>5968869</v>
      </c>
      <c r="D296" s="194"/>
      <c r="E296" s="191"/>
      <c r="F296" s="191"/>
      <c r="G296" s="191"/>
      <c r="H296" s="191"/>
      <c r="I296" s="191"/>
      <c r="J296" s="191"/>
      <c r="K296" s="191"/>
      <c r="L296" s="191"/>
      <c r="M296" s="191">
        <v>3852</v>
      </c>
      <c r="N296" s="191">
        <v>5968869</v>
      </c>
      <c r="O296" s="191"/>
      <c r="P296" s="191"/>
      <c r="Q296" s="191"/>
      <c r="R296" s="191"/>
      <c r="S296" s="191"/>
      <c r="T296" s="191"/>
      <c r="U296" s="191"/>
      <c r="V296" s="194"/>
      <c r="W296" s="191"/>
      <c r="X296" s="191"/>
      <c r="Y296" s="191"/>
      <c r="Z296" s="191"/>
      <c r="AA296" s="191"/>
      <c r="AB296" s="191"/>
      <c r="AC296" s="387"/>
      <c r="AD296" s="191"/>
      <c r="AE296" s="191"/>
      <c r="AF296" s="416"/>
      <c r="AJ296" s="416" t="s">
        <v>708</v>
      </c>
      <c r="AK296" s="416" t="s">
        <v>908</v>
      </c>
      <c r="AL296" s="486">
        <v>5771921</v>
      </c>
      <c r="AM296" s="486"/>
      <c r="AN296" s="486"/>
      <c r="AO296" s="486"/>
      <c r="AP296" s="486"/>
      <c r="AQ296" s="486"/>
      <c r="AR296" s="486"/>
      <c r="AS296" s="486"/>
      <c r="AT296" s="486"/>
      <c r="AU296" s="486"/>
      <c r="AV296" s="486">
        <v>3852</v>
      </c>
      <c r="AW296" s="486">
        <v>5771921</v>
      </c>
      <c r="AX296" s="486"/>
      <c r="AY296" s="486"/>
      <c r="AZ296" s="486"/>
      <c r="BA296" s="486"/>
      <c r="BB296" s="486"/>
      <c r="BC296" s="486"/>
      <c r="BD296" s="486"/>
      <c r="BE296" s="486"/>
      <c r="BF296" s="486"/>
      <c r="BG296" s="486"/>
      <c r="BH296" s="486"/>
      <c r="BI296" s="486"/>
      <c r="BJ296" s="486"/>
      <c r="BK296" s="486"/>
      <c r="BL296" s="486"/>
      <c r="BM296" s="486"/>
      <c r="BN296" s="447"/>
      <c r="BP296" s="497">
        <f t="shared" si="31"/>
        <v>196948</v>
      </c>
      <c r="BQ296" s="497">
        <f t="shared" si="32"/>
        <v>0</v>
      </c>
      <c r="BR296" s="497">
        <f t="shared" si="33"/>
        <v>0</v>
      </c>
      <c r="BS296" s="497">
        <f t="shared" si="34"/>
        <v>0</v>
      </c>
      <c r="BT296" s="497">
        <f t="shared" si="35"/>
        <v>0</v>
      </c>
      <c r="BU296" s="497">
        <f t="shared" si="36"/>
        <v>0</v>
      </c>
      <c r="BV296" s="497">
        <f t="shared" si="37"/>
        <v>0</v>
      </c>
      <c r="BW296" s="497">
        <f t="shared" si="38"/>
        <v>0</v>
      </c>
      <c r="BX296" s="497">
        <f t="shared" si="39"/>
        <v>0</v>
      </c>
      <c r="BY296" s="497">
        <f t="shared" si="40"/>
        <v>0</v>
      </c>
      <c r="BZ296" s="497">
        <f t="shared" si="41"/>
        <v>0</v>
      </c>
      <c r="CA296" s="497">
        <f t="shared" si="42"/>
        <v>196948</v>
      </c>
      <c r="CB296" s="497">
        <f t="shared" si="43"/>
        <v>0</v>
      </c>
      <c r="CC296" s="497">
        <f t="shared" si="44"/>
        <v>0</v>
      </c>
      <c r="CD296" s="497">
        <f t="shared" si="45"/>
        <v>0</v>
      </c>
      <c r="CE296" s="497">
        <f t="shared" si="46"/>
        <v>0</v>
      </c>
      <c r="CF296" s="497">
        <f t="shared" si="47"/>
        <v>0</v>
      </c>
      <c r="CG296" s="497">
        <f t="shared" si="48"/>
        <v>0</v>
      </c>
      <c r="CH296" s="497">
        <f t="shared" si="49"/>
        <v>0</v>
      </c>
      <c r="CI296" s="497">
        <f t="shared" si="50"/>
        <v>0</v>
      </c>
      <c r="CJ296" s="497">
        <f t="shared" si="51"/>
        <v>0</v>
      </c>
      <c r="CK296" s="497">
        <f t="shared" si="52"/>
        <v>0</v>
      </c>
      <c r="CL296" s="497">
        <f t="shared" si="53"/>
        <v>0</v>
      </c>
      <c r="CM296" s="497">
        <f t="shared" si="54"/>
        <v>0</v>
      </c>
      <c r="CN296" s="497">
        <f t="shared" si="55"/>
        <v>0</v>
      </c>
      <c r="CO296" s="497">
        <f t="shared" si="56"/>
        <v>0</v>
      </c>
      <c r="CP296" s="497">
        <f t="shared" si="57"/>
        <v>0</v>
      </c>
      <c r="CQ296" s="497">
        <f t="shared" si="58"/>
        <v>0</v>
      </c>
      <c r="CR296" s="497">
        <f t="shared" si="59"/>
        <v>0</v>
      </c>
    </row>
    <row r="297" spans="1:96">
      <c r="A297" s="48" t="s">
        <v>709</v>
      </c>
      <c r="B297" s="446" t="s">
        <v>909</v>
      </c>
      <c r="C297" s="191">
        <v>977882</v>
      </c>
      <c r="D297" s="194"/>
      <c r="E297" s="191"/>
      <c r="F297" s="191"/>
      <c r="G297" s="191"/>
      <c r="H297" s="191"/>
      <c r="I297" s="191"/>
      <c r="J297" s="191"/>
      <c r="K297" s="191"/>
      <c r="L297" s="191"/>
      <c r="M297" s="191">
        <v>895</v>
      </c>
      <c r="N297" s="292">
        <v>977882</v>
      </c>
      <c r="O297" s="191"/>
      <c r="P297" s="191"/>
      <c r="Q297" s="191"/>
      <c r="R297" s="191"/>
      <c r="S297" s="191"/>
      <c r="T297" s="191"/>
      <c r="U297" s="191"/>
      <c r="V297" s="194"/>
      <c r="W297" s="191"/>
      <c r="X297" s="191"/>
      <c r="Y297" s="191"/>
      <c r="Z297" s="191"/>
      <c r="AA297" s="191"/>
      <c r="AB297" s="191"/>
      <c r="AC297" s="387"/>
      <c r="AD297" s="191"/>
      <c r="AE297" s="191"/>
      <c r="AF297" s="416"/>
      <c r="AJ297" s="416" t="s">
        <v>709</v>
      </c>
      <c r="AK297" s="416" t="s">
        <v>909</v>
      </c>
      <c r="AL297" s="486">
        <v>2179125</v>
      </c>
      <c r="AM297" s="486"/>
      <c r="AN297" s="486"/>
      <c r="AO297" s="486"/>
      <c r="AP297" s="486"/>
      <c r="AQ297" s="486"/>
      <c r="AR297" s="486"/>
      <c r="AS297" s="486"/>
      <c r="AT297" s="486"/>
      <c r="AU297" s="486"/>
      <c r="AV297" s="486">
        <v>895</v>
      </c>
      <c r="AW297" s="486">
        <v>2179125</v>
      </c>
      <c r="AX297" s="486"/>
      <c r="AY297" s="486"/>
      <c r="AZ297" s="486"/>
      <c r="BA297" s="486"/>
      <c r="BB297" s="486"/>
      <c r="BC297" s="486"/>
      <c r="BD297" s="486"/>
      <c r="BE297" s="486"/>
      <c r="BF297" s="486"/>
      <c r="BG297" s="486"/>
      <c r="BH297" s="486"/>
      <c r="BI297" s="486"/>
      <c r="BJ297" s="486"/>
      <c r="BK297" s="486"/>
      <c r="BL297" s="486"/>
      <c r="BM297" s="486"/>
      <c r="BN297" s="447"/>
      <c r="BP297" s="497">
        <f t="shared" si="31"/>
        <v>-1201243</v>
      </c>
      <c r="BQ297" s="497">
        <f t="shared" si="32"/>
        <v>0</v>
      </c>
      <c r="BR297" s="497">
        <f t="shared" si="33"/>
        <v>0</v>
      </c>
      <c r="BS297" s="497">
        <f t="shared" si="34"/>
        <v>0</v>
      </c>
      <c r="BT297" s="497">
        <f t="shared" si="35"/>
        <v>0</v>
      </c>
      <c r="BU297" s="497">
        <f t="shared" si="36"/>
        <v>0</v>
      </c>
      <c r="BV297" s="497">
        <f t="shared" si="37"/>
        <v>0</v>
      </c>
      <c r="BW297" s="497">
        <f t="shared" si="38"/>
        <v>0</v>
      </c>
      <c r="BX297" s="497">
        <f t="shared" si="39"/>
        <v>0</v>
      </c>
      <c r="BY297" s="497">
        <f t="shared" si="40"/>
        <v>0</v>
      </c>
      <c r="BZ297" s="497">
        <f t="shared" si="41"/>
        <v>0</v>
      </c>
      <c r="CA297" s="497">
        <f t="shared" si="42"/>
        <v>-1201243</v>
      </c>
      <c r="CB297" s="497">
        <f t="shared" si="43"/>
        <v>0</v>
      </c>
      <c r="CC297" s="497">
        <f t="shared" si="44"/>
        <v>0</v>
      </c>
      <c r="CD297" s="497">
        <f t="shared" si="45"/>
        <v>0</v>
      </c>
      <c r="CE297" s="497">
        <f t="shared" si="46"/>
        <v>0</v>
      </c>
      <c r="CF297" s="497">
        <f t="shared" si="47"/>
        <v>0</v>
      </c>
      <c r="CG297" s="497">
        <f t="shared" si="48"/>
        <v>0</v>
      </c>
      <c r="CH297" s="497">
        <f t="shared" si="49"/>
        <v>0</v>
      </c>
      <c r="CI297" s="497">
        <f t="shared" si="50"/>
        <v>0</v>
      </c>
      <c r="CJ297" s="497">
        <f t="shared" si="51"/>
        <v>0</v>
      </c>
      <c r="CK297" s="497">
        <f t="shared" si="52"/>
        <v>0</v>
      </c>
      <c r="CL297" s="497">
        <f t="shared" si="53"/>
        <v>0</v>
      </c>
      <c r="CM297" s="497">
        <f t="shared" si="54"/>
        <v>0</v>
      </c>
      <c r="CN297" s="497">
        <f t="shared" si="55"/>
        <v>0</v>
      </c>
      <c r="CO297" s="497">
        <f t="shared" si="56"/>
        <v>0</v>
      </c>
      <c r="CP297" s="497">
        <f t="shared" si="57"/>
        <v>0</v>
      </c>
      <c r="CQ297" s="497">
        <f t="shared" si="58"/>
        <v>0</v>
      </c>
      <c r="CR297" s="497">
        <f t="shared" si="59"/>
        <v>0</v>
      </c>
    </row>
    <row r="298" spans="1:96">
      <c r="A298" s="48" t="s">
        <v>710</v>
      </c>
      <c r="B298" s="446" t="s">
        <v>1023</v>
      </c>
      <c r="C298" s="191">
        <v>474600</v>
      </c>
      <c r="D298" s="194">
        <v>474600</v>
      </c>
      <c r="E298" s="191"/>
      <c r="F298" s="191"/>
      <c r="G298" s="191">
        <v>474600</v>
      </c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4"/>
      <c r="W298" s="191"/>
      <c r="X298" s="191"/>
      <c r="Y298" s="191"/>
      <c r="Z298" s="191"/>
      <c r="AA298" s="191"/>
      <c r="AB298" s="191"/>
      <c r="AC298" s="387"/>
      <c r="AD298" s="191"/>
      <c r="AE298" s="191"/>
      <c r="AF298" s="416"/>
      <c r="BN298" s="447"/>
      <c r="BP298" s="497">
        <f t="shared" si="31"/>
        <v>474600</v>
      </c>
      <c r="BQ298" s="497">
        <f t="shared" si="32"/>
        <v>474600</v>
      </c>
      <c r="BR298" s="497">
        <f t="shared" si="33"/>
        <v>0</v>
      </c>
      <c r="BS298" s="497">
        <f t="shared" si="34"/>
        <v>0</v>
      </c>
      <c r="BT298" s="497">
        <f t="shared" si="35"/>
        <v>474600</v>
      </c>
      <c r="BU298" s="497">
        <f t="shared" si="36"/>
        <v>0</v>
      </c>
      <c r="BV298" s="497">
        <f t="shared" si="37"/>
        <v>0</v>
      </c>
      <c r="BW298" s="497">
        <f t="shared" si="38"/>
        <v>0</v>
      </c>
      <c r="BX298" s="497">
        <f t="shared" si="39"/>
        <v>0</v>
      </c>
      <c r="BY298" s="497">
        <f t="shared" si="40"/>
        <v>0</v>
      </c>
      <c r="BZ298" s="497">
        <f t="shared" si="41"/>
        <v>0</v>
      </c>
      <c r="CA298" s="497">
        <f t="shared" si="42"/>
        <v>0</v>
      </c>
      <c r="CB298" s="497">
        <f t="shared" si="43"/>
        <v>0</v>
      </c>
      <c r="CC298" s="497">
        <f t="shared" si="44"/>
        <v>0</v>
      </c>
      <c r="CD298" s="497">
        <f t="shared" si="45"/>
        <v>0</v>
      </c>
      <c r="CE298" s="497">
        <f t="shared" si="46"/>
        <v>0</v>
      </c>
      <c r="CF298" s="497">
        <f t="shared" si="47"/>
        <v>0</v>
      </c>
      <c r="CG298" s="497">
        <f t="shared" si="48"/>
        <v>0</v>
      </c>
      <c r="CH298" s="497">
        <f t="shared" si="49"/>
        <v>0</v>
      </c>
      <c r="CI298" s="497">
        <f t="shared" si="50"/>
        <v>0</v>
      </c>
      <c r="CJ298" s="497">
        <f t="shared" si="51"/>
        <v>0</v>
      </c>
      <c r="CK298" s="497">
        <f t="shared" si="52"/>
        <v>0</v>
      </c>
      <c r="CL298" s="497">
        <f t="shared" si="53"/>
        <v>0</v>
      </c>
      <c r="CM298" s="497">
        <f t="shared" si="54"/>
        <v>0</v>
      </c>
      <c r="CN298" s="497">
        <f t="shared" si="55"/>
        <v>0</v>
      </c>
      <c r="CO298" s="497">
        <f t="shared" si="56"/>
        <v>0</v>
      </c>
      <c r="CP298" s="497">
        <f t="shared" si="57"/>
        <v>0</v>
      </c>
      <c r="CQ298" s="497">
        <f t="shared" si="58"/>
        <v>0</v>
      </c>
      <c r="CR298" s="497">
        <f t="shared" si="59"/>
        <v>0</v>
      </c>
    </row>
    <row r="299" spans="1:96">
      <c r="A299" s="48" t="s">
        <v>1037</v>
      </c>
      <c r="B299" s="446" t="s">
        <v>910</v>
      </c>
      <c r="C299" s="191">
        <v>601061</v>
      </c>
      <c r="D299" s="194"/>
      <c r="E299" s="191"/>
      <c r="F299" s="191"/>
      <c r="G299" s="191"/>
      <c r="H299" s="191"/>
      <c r="I299" s="191"/>
      <c r="J299" s="191"/>
      <c r="K299" s="191"/>
      <c r="L299" s="191"/>
      <c r="M299" s="191">
        <v>612</v>
      </c>
      <c r="N299" s="191">
        <v>601061</v>
      </c>
      <c r="O299" s="191"/>
      <c r="P299" s="191"/>
      <c r="Q299" s="191"/>
      <c r="R299" s="191"/>
      <c r="S299" s="191"/>
      <c r="T299" s="191"/>
      <c r="U299" s="191"/>
      <c r="V299" s="194"/>
      <c r="W299" s="191"/>
      <c r="X299" s="191"/>
      <c r="Y299" s="191"/>
      <c r="Z299" s="191"/>
      <c r="AA299" s="191"/>
      <c r="AB299" s="191"/>
      <c r="AC299" s="387"/>
      <c r="AD299" s="191"/>
      <c r="AE299" s="191"/>
      <c r="AF299" s="416"/>
      <c r="AJ299" s="416" t="s">
        <v>710</v>
      </c>
      <c r="AK299" s="416" t="s">
        <v>910</v>
      </c>
      <c r="AL299" s="486">
        <v>601061</v>
      </c>
      <c r="AM299" s="486"/>
      <c r="AN299" s="486"/>
      <c r="AO299" s="486"/>
      <c r="AP299" s="486"/>
      <c r="AQ299" s="486"/>
      <c r="AR299" s="486"/>
      <c r="AS299" s="486"/>
      <c r="AT299" s="486"/>
      <c r="AU299" s="486"/>
      <c r="AV299" s="486">
        <v>612</v>
      </c>
      <c r="AW299" s="486">
        <v>601061</v>
      </c>
      <c r="AX299" s="486"/>
      <c r="AY299" s="486"/>
      <c r="AZ299" s="486"/>
      <c r="BA299" s="486"/>
      <c r="BB299" s="486"/>
      <c r="BC299" s="486"/>
      <c r="BD299" s="486"/>
      <c r="BE299" s="486"/>
      <c r="BF299" s="486"/>
      <c r="BG299" s="486"/>
      <c r="BH299" s="486"/>
      <c r="BI299" s="486"/>
      <c r="BJ299" s="486"/>
      <c r="BK299" s="486"/>
      <c r="BL299" s="486"/>
      <c r="BM299" s="486"/>
      <c r="BN299" s="447"/>
      <c r="BP299" s="497">
        <f t="shared" si="31"/>
        <v>0</v>
      </c>
      <c r="BQ299" s="497">
        <f t="shared" si="32"/>
        <v>0</v>
      </c>
      <c r="BR299" s="497">
        <f t="shared" si="33"/>
        <v>0</v>
      </c>
      <c r="BS299" s="497">
        <f t="shared" si="34"/>
        <v>0</v>
      </c>
      <c r="BT299" s="497">
        <f t="shared" si="35"/>
        <v>0</v>
      </c>
      <c r="BU299" s="497">
        <f t="shared" si="36"/>
        <v>0</v>
      </c>
      <c r="BV299" s="497">
        <f t="shared" si="37"/>
        <v>0</v>
      </c>
      <c r="BW299" s="497">
        <f t="shared" si="38"/>
        <v>0</v>
      </c>
      <c r="BX299" s="497">
        <f t="shared" si="39"/>
        <v>0</v>
      </c>
      <c r="BY299" s="497">
        <f t="shared" si="40"/>
        <v>0</v>
      </c>
      <c r="BZ299" s="497">
        <f t="shared" si="41"/>
        <v>0</v>
      </c>
      <c r="CA299" s="497">
        <f t="shared" si="42"/>
        <v>0</v>
      </c>
      <c r="CB299" s="497">
        <f t="shared" si="43"/>
        <v>0</v>
      </c>
      <c r="CC299" s="497">
        <f t="shared" si="44"/>
        <v>0</v>
      </c>
      <c r="CD299" s="497">
        <f t="shared" si="45"/>
        <v>0</v>
      </c>
      <c r="CE299" s="497">
        <f t="shared" si="46"/>
        <v>0</v>
      </c>
      <c r="CF299" s="497">
        <f t="shared" si="47"/>
        <v>0</v>
      </c>
      <c r="CG299" s="497">
        <f t="shared" si="48"/>
        <v>0</v>
      </c>
      <c r="CH299" s="497">
        <f t="shared" si="49"/>
        <v>0</v>
      </c>
      <c r="CI299" s="497">
        <f t="shared" si="50"/>
        <v>0</v>
      </c>
      <c r="CJ299" s="497">
        <f t="shared" si="51"/>
        <v>0</v>
      </c>
      <c r="CK299" s="497">
        <f t="shared" si="52"/>
        <v>0</v>
      </c>
      <c r="CL299" s="497">
        <f t="shared" si="53"/>
        <v>0</v>
      </c>
      <c r="CM299" s="497">
        <f t="shared" si="54"/>
        <v>0</v>
      </c>
      <c r="CN299" s="497">
        <f t="shared" si="55"/>
        <v>0</v>
      </c>
      <c r="CO299" s="497">
        <f t="shared" si="56"/>
        <v>0</v>
      </c>
      <c r="CP299" s="497">
        <f t="shared" si="57"/>
        <v>0</v>
      </c>
      <c r="CQ299" s="497">
        <f t="shared" si="58"/>
        <v>0</v>
      </c>
      <c r="CR299" s="497">
        <f t="shared" si="59"/>
        <v>0</v>
      </c>
    </row>
    <row r="300" spans="1:96">
      <c r="A300" s="48" t="s">
        <v>1038</v>
      </c>
      <c r="B300" s="446" t="s">
        <v>345</v>
      </c>
      <c r="C300" s="191">
        <v>3230346</v>
      </c>
      <c r="D300" s="194">
        <v>3230346</v>
      </c>
      <c r="E300" s="191">
        <v>1240337</v>
      </c>
      <c r="F300" s="191">
        <v>1461059</v>
      </c>
      <c r="G300" s="191">
        <v>528950</v>
      </c>
      <c r="H300" s="191"/>
      <c r="I300" s="191"/>
      <c r="J300" s="191"/>
      <c r="K300" s="191"/>
      <c r="L300" s="191"/>
      <c r="M300" s="191"/>
      <c r="N300" s="191"/>
      <c r="O300" s="191"/>
      <c r="P300" s="191"/>
      <c r="Q300" s="191"/>
      <c r="R300" s="191"/>
      <c r="S300" s="191"/>
      <c r="T300" s="191"/>
      <c r="U300" s="191"/>
      <c r="V300" s="194"/>
      <c r="W300" s="191"/>
      <c r="X300" s="191"/>
      <c r="Y300" s="191"/>
      <c r="Z300" s="191"/>
      <c r="AA300" s="191"/>
      <c r="AB300" s="191"/>
      <c r="AC300" s="387"/>
      <c r="AD300" s="191"/>
      <c r="AE300" s="191"/>
      <c r="AF300" s="416"/>
      <c r="AJ300" s="416" t="s">
        <v>711</v>
      </c>
      <c r="AK300" s="416" t="s">
        <v>345</v>
      </c>
      <c r="AL300" s="486">
        <v>3230488</v>
      </c>
      <c r="AM300" s="486">
        <v>3230488</v>
      </c>
      <c r="AN300" s="486">
        <v>1240337</v>
      </c>
      <c r="AO300" s="486">
        <v>1461059</v>
      </c>
      <c r="AP300" s="486">
        <v>529092</v>
      </c>
      <c r="AQ300" s="486"/>
      <c r="AR300" s="486"/>
      <c r="AS300" s="486"/>
      <c r="AT300" s="486"/>
      <c r="AU300" s="486"/>
      <c r="AV300" s="486"/>
      <c r="AW300" s="486"/>
      <c r="AX300" s="486"/>
      <c r="AY300" s="486"/>
      <c r="AZ300" s="486"/>
      <c r="BA300" s="486"/>
      <c r="BB300" s="486"/>
      <c r="BC300" s="486"/>
      <c r="BD300" s="486"/>
      <c r="BE300" s="486"/>
      <c r="BF300" s="486"/>
      <c r="BG300" s="486"/>
      <c r="BH300" s="486"/>
      <c r="BI300" s="486"/>
      <c r="BJ300" s="486"/>
      <c r="BK300" s="486"/>
      <c r="BL300" s="486"/>
      <c r="BM300" s="486"/>
      <c r="BN300" s="447"/>
      <c r="BP300" s="497">
        <f t="shared" si="31"/>
        <v>-142</v>
      </c>
      <c r="BQ300" s="497">
        <f t="shared" si="32"/>
        <v>-142</v>
      </c>
      <c r="BR300" s="497">
        <f t="shared" si="33"/>
        <v>0</v>
      </c>
      <c r="BS300" s="497">
        <f t="shared" si="34"/>
        <v>0</v>
      </c>
      <c r="BT300" s="497">
        <f t="shared" si="35"/>
        <v>-142</v>
      </c>
      <c r="BU300" s="497">
        <f t="shared" si="36"/>
        <v>0</v>
      </c>
      <c r="BV300" s="497">
        <f t="shared" si="37"/>
        <v>0</v>
      </c>
      <c r="BW300" s="497">
        <f t="shared" si="38"/>
        <v>0</v>
      </c>
      <c r="BX300" s="497">
        <f t="shared" si="39"/>
        <v>0</v>
      </c>
      <c r="BY300" s="497">
        <f t="shared" si="40"/>
        <v>0</v>
      </c>
      <c r="BZ300" s="497">
        <f t="shared" si="41"/>
        <v>0</v>
      </c>
      <c r="CA300" s="497">
        <f t="shared" si="42"/>
        <v>0</v>
      </c>
      <c r="CB300" s="497">
        <f t="shared" si="43"/>
        <v>0</v>
      </c>
      <c r="CC300" s="497">
        <f t="shared" si="44"/>
        <v>0</v>
      </c>
      <c r="CD300" s="497">
        <f t="shared" si="45"/>
        <v>0</v>
      </c>
      <c r="CE300" s="497">
        <f t="shared" si="46"/>
        <v>0</v>
      </c>
      <c r="CF300" s="497">
        <f t="shared" si="47"/>
        <v>0</v>
      </c>
      <c r="CG300" s="497">
        <f t="shared" si="48"/>
        <v>0</v>
      </c>
      <c r="CH300" s="497">
        <f t="shared" si="49"/>
        <v>0</v>
      </c>
      <c r="CI300" s="497">
        <f t="shared" si="50"/>
        <v>0</v>
      </c>
      <c r="CJ300" s="497">
        <f t="shared" si="51"/>
        <v>0</v>
      </c>
      <c r="CK300" s="497">
        <f t="shared" si="52"/>
        <v>0</v>
      </c>
      <c r="CL300" s="497">
        <f t="shared" si="53"/>
        <v>0</v>
      </c>
      <c r="CM300" s="497">
        <f t="shared" si="54"/>
        <v>0</v>
      </c>
      <c r="CN300" s="497">
        <f t="shared" si="55"/>
        <v>0</v>
      </c>
      <c r="CO300" s="497">
        <f t="shared" si="56"/>
        <v>0</v>
      </c>
      <c r="CP300" s="497">
        <f t="shared" si="57"/>
        <v>0</v>
      </c>
      <c r="CQ300" s="497">
        <f t="shared" si="58"/>
        <v>0</v>
      </c>
      <c r="CR300" s="497">
        <f t="shared" si="59"/>
        <v>0</v>
      </c>
    </row>
    <row r="301" spans="1:96">
      <c r="A301" s="48" t="s">
        <v>711</v>
      </c>
      <c r="B301" s="446" t="s">
        <v>911</v>
      </c>
      <c r="C301" s="191">
        <v>1285730</v>
      </c>
      <c r="D301" s="194">
        <v>1285730</v>
      </c>
      <c r="E301" s="191">
        <v>1285730</v>
      </c>
      <c r="F301" s="191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Q301" s="191"/>
      <c r="R301" s="191"/>
      <c r="S301" s="191"/>
      <c r="T301" s="191"/>
      <c r="U301" s="191"/>
      <c r="V301" s="194"/>
      <c r="W301" s="191"/>
      <c r="X301" s="191"/>
      <c r="Y301" s="191"/>
      <c r="Z301" s="191"/>
      <c r="AA301" s="191"/>
      <c r="AB301" s="191"/>
      <c r="AC301" s="387"/>
      <c r="AD301" s="191"/>
      <c r="AE301" s="191"/>
      <c r="AF301" s="416"/>
      <c r="AJ301" s="416" t="s">
        <v>712</v>
      </c>
      <c r="AK301" s="416" t="s">
        <v>911</v>
      </c>
      <c r="AL301" s="486">
        <v>1237240</v>
      </c>
      <c r="AM301" s="486">
        <v>1237240</v>
      </c>
      <c r="AN301" s="486">
        <v>1237240</v>
      </c>
      <c r="AO301" s="486"/>
      <c r="AP301" s="486"/>
      <c r="AQ301" s="486"/>
      <c r="AR301" s="486"/>
      <c r="AS301" s="486"/>
      <c r="AT301" s="486"/>
      <c r="AU301" s="486"/>
      <c r="AV301" s="486"/>
      <c r="AW301" s="486"/>
      <c r="AX301" s="486"/>
      <c r="AY301" s="486"/>
      <c r="AZ301" s="486"/>
      <c r="BA301" s="486"/>
      <c r="BB301" s="486"/>
      <c r="BC301" s="486"/>
      <c r="BD301" s="486"/>
      <c r="BE301" s="486"/>
      <c r="BF301" s="486"/>
      <c r="BG301" s="486"/>
      <c r="BH301" s="486"/>
      <c r="BI301" s="486"/>
      <c r="BJ301" s="486"/>
      <c r="BK301" s="486"/>
      <c r="BL301" s="486"/>
      <c r="BM301" s="486"/>
      <c r="BN301" s="447"/>
      <c r="BP301" s="497">
        <f t="shared" si="31"/>
        <v>48490</v>
      </c>
      <c r="BQ301" s="497">
        <f t="shared" si="32"/>
        <v>48490</v>
      </c>
      <c r="BR301" s="497">
        <f t="shared" si="33"/>
        <v>48490</v>
      </c>
      <c r="BS301" s="497">
        <f t="shared" si="34"/>
        <v>0</v>
      </c>
      <c r="BT301" s="497">
        <f t="shared" si="35"/>
        <v>0</v>
      </c>
      <c r="BU301" s="497">
        <f t="shared" si="36"/>
        <v>0</v>
      </c>
      <c r="BV301" s="497">
        <f t="shared" si="37"/>
        <v>0</v>
      </c>
      <c r="BW301" s="497">
        <f t="shared" si="38"/>
        <v>0</v>
      </c>
      <c r="BX301" s="497">
        <f t="shared" si="39"/>
        <v>0</v>
      </c>
      <c r="BY301" s="497">
        <f t="shared" si="40"/>
        <v>0</v>
      </c>
      <c r="BZ301" s="497">
        <f t="shared" si="41"/>
        <v>0</v>
      </c>
      <c r="CA301" s="497">
        <f t="shared" si="42"/>
        <v>0</v>
      </c>
      <c r="CB301" s="497">
        <f t="shared" si="43"/>
        <v>0</v>
      </c>
      <c r="CC301" s="497">
        <f t="shared" si="44"/>
        <v>0</v>
      </c>
      <c r="CD301" s="497">
        <f t="shared" si="45"/>
        <v>0</v>
      </c>
      <c r="CE301" s="497">
        <f t="shared" si="46"/>
        <v>0</v>
      </c>
      <c r="CF301" s="497">
        <f t="shared" si="47"/>
        <v>0</v>
      </c>
      <c r="CG301" s="497">
        <f t="shared" si="48"/>
        <v>0</v>
      </c>
      <c r="CH301" s="497">
        <f t="shared" si="49"/>
        <v>0</v>
      </c>
      <c r="CI301" s="497">
        <f t="shared" si="50"/>
        <v>0</v>
      </c>
      <c r="CJ301" s="497">
        <f t="shared" si="51"/>
        <v>0</v>
      </c>
      <c r="CK301" s="497">
        <f t="shared" si="52"/>
        <v>0</v>
      </c>
      <c r="CL301" s="497">
        <f t="shared" si="53"/>
        <v>0</v>
      </c>
      <c r="CM301" s="497">
        <f t="shared" si="54"/>
        <v>0</v>
      </c>
      <c r="CN301" s="497">
        <f t="shared" si="55"/>
        <v>0</v>
      </c>
      <c r="CO301" s="497">
        <f t="shared" si="56"/>
        <v>0</v>
      </c>
      <c r="CP301" s="497">
        <f t="shared" si="57"/>
        <v>0</v>
      </c>
      <c r="CQ301" s="497">
        <f t="shared" si="58"/>
        <v>0</v>
      </c>
      <c r="CR301" s="497">
        <f t="shared" si="59"/>
        <v>0</v>
      </c>
    </row>
    <row r="302" spans="1:96">
      <c r="A302" s="48" t="s">
        <v>712</v>
      </c>
      <c r="B302" s="446" t="s">
        <v>912</v>
      </c>
      <c r="C302" s="191">
        <v>1169255</v>
      </c>
      <c r="D302" s="194">
        <v>1169255</v>
      </c>
      <c r="E302" s="191">
        <v>1169255</v>
      </c>
      <c r="F302" s="191"/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194"/>
      <c r="W302" s="191"/>
      <c r="X302" s="191"/>
      <c r="Y302" s="191"/>
      <c r="Z302" s="191"/>
      <c r="AA302" s="191"/>
      <c r="AB302" s="191"/>
      <c r="AC302" s="387"/>
      <c r="AD302" s="191"/>
      <c r="AE302" s="191"/>
      <c r="AF302" s="416"/>
      <c r="AJ302" s="416" t="s">
        <v>713</v>
      </c>
      <c r="AK302" s="416" t="s">
        <v>912</v>
      </c>
      <c r="AL302" s="486">
        <v>939326</v>
      </c>
      <c r="AM302" s="486">
        <v>939326</v>
      </c>
      <c r="AN302" s="486">
        <v>939326</v>
      </c>
      <c r="AO302" s="486"/>
      <c r="AP302" s="486"/>
      <c r="AQ302" s="486"/>
      <c r="AR302" s="486"/>
      <c r="AS302" s="486"/>
      <c r="AT302" s="486"/>
      <c r="AU302" s="486"/>
      <c r="AV302" s="486"/>
      <c r="AW302" s="486"/>
      <c r="AX302" s="486"/>
      <c r="AY302" s="486"/>
      <c r="AZ302" s="486"/>
      <c r="BA302" s="486"/>
      <c r="BB302" s="486"/>
      <c r="BC302" s="486"/>
      <c r="BD302" s="486"/>
      <c r="BE302" s="486"/>
      <c r="BF302" s="486"/>
      <c r="BG302" s="486"/>
      <c r="BH302" s="486"/>
      <c r="BI302" s="486"/>
      <c r="BJ302" s="486"/>
      <c r="BK302" s="486"/>
      <c r="BL302" s="486"/>
      <c r="BM302" s="486"/>
      <c r="BN302" s="447"/>
      <c r="BP302" s="497">
        <f t="shared" si="31"/>
        <v>229929</v>
      </c>
      <c r="BQ302" s="497">
        <f t="shared" si="32"/>
        <v>229929</v>
      </c>
      <c r="BR302" s="497">
        <f t="shared" si="33"/>
        <v>229929</v>
      </c>
      <c r="BS302" s="497">
        <f t="shared" si="34"/>
        <v>0</v>
      </c>
      <c r="BT302" s="497">
        <f t="shared" si="35"/>
        <v>0</v>
      </c>
      <c r="BU302" s="497">
        <f t="shared" si="36"/>
        <v>0</v>
      </c>
      <c r="BV302" s="497">
        <f t="shared" si="37"/>
        <v>0</v>
      </c>
      <c r="BW302" s="497">
        <f t="shared" si="38"/>
        <v>0</v>
      </c>
      <c r="BX302" s="497">
        <f t="shared" si="39"/>
        <v>0</v>
      </c>
      <c r="BY302" s="497">
        <f t="shared" si="40"/>
        <v>0</v>
      </c>
      <c r="BZ302" s="497">
        <f t="shared" si="41"/>
        <v>0</v>
      </c>
      <c r="CA302" s="497">
        <f t="shared" si="42"/>
        <v>0</v>
      </c>
      <c r="CB302" s="497">
        <f t="shared" si="43"/>
        <v>0</v>
      </c>
      <c r="CC302" s="497">
        <f t="shared" si="44"/>
        <v>0</v>
      </c>
      <c r="CD302" s="497">
        <f t="shared" si="45"/>
        <v>0</v>
      </c>
      <c r="CE302" s="497">
        <f t="shared" si="46"/>
        <v>0</v>
      </c>
      <c r="CF302" s="497">
        <f t="shared" si="47"/>
        <v>0</v>
      </c>
      <c r="CG302" s="497">
        <f t="shared" si="48"/>
        <v>0</v>
      </c>
      <c r="CH302" s="497">
        <f t="shared" si="49"/>
        <v>0</v>
      </c>
      <c r="CI302" s="497">
        <f t="shared" si="50"/>
        <v>0</v>
      </c>
      <c r="CJ302" s="497">
        <f t="shared" si="51"/>
        <v>0</v>
      </c>
      <c r="CK302" s="497">
        <f t="shared" si="52"/>
        <v>0</v>
      </c>
      <c r="CL302" s="497">
        <f t="shared" si="53"/>
        <v>0</v>
      </c>
      <c r="CM302" s="497">
        <f t="shared" si="54"/>
        <v>0</v>
      </c>
      <c r="CN302" s="497">
        <f t="shared" si="55"/>
        <v>0</v>
      </c>
      <c r="CO302" s="497">
        <f t="shared" si="56"/>
        <v>0</v>
      </c>
      <c r="CP302" s="497">
        <f t="shared" si="57"/>
        <v>0</v>
      </c>
      <c r="CQ302" s="497">
        <f t="shared" si="58"/>
        <v>0</v>
      </c>
      <c r="CR302" s="497">
        <f t="shared" si="59"/>
        <v>0</v>
      </c>
    </row>
    <row r="303" spans="1:96">
      <c r="A303" s="48" t="s">
        <v>713</v>
      </c>
      <c r="B303" s="446" t="s">
        <v>346</v>
      </c>
      <c r="C303" s="191">
        <v>4109762</v>
      </c>
      <c r="D303" s="194"/>
      <c r="E303" s="191"/>
      <c r="F303" s="191"/>
      <c r="G303" s="191"/>
      <c r="H303" s="191"/>
      <c r="I303" s="191"/>
      <c r="J303" s="191"/>
      <c r="K303" s="417">
        <v>2</v>
      </c>
      <c r="L303" s="191">
        <v>4109762</v>
      </c>
      <c r="M303" s="191"/>
      <c r="N303" s="191"/>
      <c r="O303" s="191"/>
      <c r="P303" s="191"/>
      <c r="Q303" s="191"/>
      <c r="R303" s="191"/>
      <c r="S303" s="191"/>
      <c r="T303" s="191"/>
      <c r="U303" s="191"/>
      <c r="V303" s="194"/>
      <c r="W303" s="191"/>
      <c r="X303" s="191"/>
      <c r="Y303" s="191"/>
      <c r="Z303" s="191"/>
      <c r="AA303" s="191"/>
      <c r="AB303" s="191"/>
      <c r="AC303" s="387"/>
      <c r="AD303" s="191"/>
      <c r="AE303" s="191"/>
      <c r="AF303" s="416"/>
      <c r="AJ303" s="416" t="s">
        <v>714</v>
      </c>
      <c r="AK303" s="416" t="s">
        <v>346</v>
      </c>
      <c r="AL303" s="486">
        <v>3743279</v>
      </c>
      <c r="AM303" s="486"/>
      <c r="AN303" s="486"/>
      <c r="AO303" s="486"/>
      <c r="AP303" s="486"/>
      <c r="AQ303" s="486"/>
      <c r="AR303" s="486"/>
      <c r="AS303" s="486"/>
      <c r="AT303" s="486">
        <v>2</v>
      </c>
      <c r="AU303" s="486">
        <v>3743279</v>
      </c>
      <c r="AV303" s="486"/>
      <c r="AW303" s="486"/>
      <c r="AX303" s="486"/>
      <c r="AY303" s="486"/>
      <c r="AZ303" s="486"/>
      <c r="BA303" s="486"/>
      <c r="BB303" s="486"/>
      <c r="BC303" s="486"/>
      <c r="BD303" s="486"/>
      <c r="BE303" s="486"/>
      <c r="BF303" s="486"/>
      <c r="BG303" s="486"/>
      <c r="BH303" s="486"/>
      <c r="BI303" s="486"/>
      <c r="BJ303" s="486"/>
      <c r="BK303" s="486"/>
      <c r="BL303" s="486"/>
      <c r="BM303" s="486"/>
      <c r="BN303" s="447"/>
      <c r="BP303" s="497">
        <f t="shared" si="31"/>
        <v>366483</v>
      </c>
      <c r="BQ303" s="497">
        <f t="shared" si="32"/>
        <v>0</v>
      </c>
      <c r="BR303" s="497">
        <f t="shared" si="33"/>
        <v>0</v>
      </c>
      <c r="BS303" s="497">
        <f t="shared" si="34"/>
        <v>0</v>
      </c>
      <c r="BT303" s="497">
        <f t="shared" si="35"/>
        <v>0</v>
      </c>
      <c r="BU303" s="497">
        <f t="shared" si="36"/>
        <v>0</v>
      </c>
      <c r="BV303" s="497">
        <f t="shared" si="37"/>
        <v>0</v>
      </c>
      <c r="BW303" s="497">
        <f t="shared" si="38"/>
        <v>0</v>
      </c>
      <c r="BX303" s="497">
        <f t="shared" si="39"/>
        <v>0</v>
      </c>
      <c r="BY303" s="497">
        <f t="shared" si="40"/>
        <v>366483</v>
      </c>
      <c r="BZ303" s="497">
        <f t="shared" si="41"/>
        <v>0</v>
      </c>
      <c r="CA303" s="497">
        <f t="shared" si="42"/>
        <v>0</v>
      </c>
      <c r="CB303" s="497">
        <f t="shared" si="43"/>
        <v>0</v>
      </c>
      <c r="CC303" s="497">
        <f t="shared" si="44"/>
        <v>0</v>
      </c>
      <c r="CD303" s="497">
        <f t="shared" si="45"/>
        <v>0</v>
      </c>
      <c r="CE303" s="497">
        <f t="shared" si="46"/>
        <v>0</v>
      </c>
      <c r="CF303" s="497">
        <f t="shared" si="47"/>
        <v>0</v>
      </c>
      <c r="CG303" s="497">
        <f t="shared" si="48"/>
        <v>0</v>
      </c>
      <c r="CH303" s="497">
        <f t="shared" si="49"/>
        <v>0</v>
      </c>
      <c r="CI303" s="497">
        <f t="shared" si="50"/>
        <v>0</v>
      </c>
      <c r="CJ303" s="497">
        <f t="shared" si="51"/>
        <v>0</v>
      </c>
      <c r="CK303" s="497">
        <f t="shared" si="52"/>
        <v>0</v>
      </c>
      <c r="CL303" s="497">
        <f t="shared" si="53"/>
        <v>0</v>
      </c>
      <c r="CM303" s="497">
        <f t="shared" si="54"/>
        <v>0</v>
      </c>
      <c r="CN303" s="497">
        <f t="shared" si="55"/>
        <v>0</v>
      </c>
      <c r="CO303" s="497">
        <f t="shared" si="56"/>
        <v>0</v>
      </c>
      <c r="CP303" s="497">
        <f t="shared" si="57"/>
        <v>0</v>
      </c>
      <c r="CQ303" s="497">
        <f t="shared" si="58"/>
        <v>0</v>
      </c>
      <c r="CR303" s="497">
        <f t="shared" si="59"/>
        <v>0</v>
      </c>
    </row>
    <row r="304" spans="1:96">
      <c r="A304" s="48" t="s">
        <v>714</v>
      </c>
      <c r="B304" s="446" t="s">
        <v>347</v>
      </c>
      <c r="C304" s="191">
        <v>1800000</v>
      </c>
      <c r="D304" s="194"/>
      <c r="E304" s="191"/>
      <c r="F304" s="191"/>
      <c r="G304" s="191"/>
      <c r="H304" s="191"/>
      <c r="I304" s="191"/>
      <c r="J304" s="191"/>
      <c r="K304" s="417">
        <v>1</v>
      </c>
      <c r="L304" s="191">
        <v>1800000</v>
      </c>
      <c r="M304" s="191"/>
      <c r="N304" s="191"/>
      <c r="O304" s="191"/>
      <c r="P304" s="191"/>
      <c r="Q304" s="191"/>
      <c r="R304" s="191"/>
      <c r="S304" s="191"/>
      <c r="T304" s="191"/>
      <c r="U304" s="191"/>
      <c r="V304" s="194"/>
      <c r="W304" s="191"/>
      <c r="X304" s="191"/>
      <c r="Y304" s="191"/>
      <c r="Z304" s="191"/>
      <c r="AA304" s="191"/>
      <c r="AB304" s="191"/>
      <c r="AC304" s="387"/>
      <c r="AD304" s="191"/>
      <c r="AE304" s="191"/>
      <c r="AF304" s="416"/>
      <c r="AJ304" s="416" t="s">
        <v>715</v>
      </c>
      <c r="AK304" s="416" t="s">
        <v>347</v>
      </c>
      <c r="AL304" s="486">
        <v>1754006</v>
      </c>
      <c r="AM304" s="486"/>
      <c r="AN304" s="486"/>
      <c r="AO304" s="486"/>
      <c r="AP304" s="486"/>
      <c r="AQ304" s="486"/>
      <c r="AR304" s="486"/>
      <c r="AS304" s="486"/>
      <c r="AT304" s="486">
        <v>1</v>
      </c>
      <c r="AU304" s="486">
        <v>1754006</v>
      </c>
      <c r="AV304" s="486"/>
      <c r="AW304" s="486"/>
      <c r="AX304" s="486"/>
      <c r="AY304" s="486"/>
      <c r="AZ304" s="486"/>
      <c r="BA304" s="486"/>
      <c r="BB304" s="486"/>
      <c r="BC304" s="486"/>
      <c r="BD304" s="486"/>
      <c r="BE304" s="486"/>
      <c r="BF304" s="486"/>
      <c r="BG304" s="486"/>
      <c r="BH304" s="486"/>
      <c r="BI304" s="486"/>
      <c r="BJ304" s="486"/>
      <c r="BK304" s="486"/>
      <c r="BL304" s="486"/>
      <c r="BM304" s="486"/>
      <c r="BN304" s="447"/>
      <c r="BP304" s="497">
        <f t="shared" si="31"/>
        <v>45994</v>
      </c>
      <c r="BQ304" s="497">
        <f t="shared" si="32"/>
        <v>0</v>
      </c>
      <c r="BR304" s="497">
        <f t="shared" si="33"/>
        <v>0</v>
      </c>
      <c r="BS304" s="497">
        <f t="shared" si="34"/>
        <v>0</v>
      </c>
      <c r="BT304" s="497">
        <f t="shared" si="35"/>
        <v>0</v>
      </c>
      <c r="BU304" s="497">
        <f t="shared" si="36"/>
        <v>0</v>
      </c>
      <c r="BV304" s="497">
        <f t="shared" si="37"/>
        <v>0</v>
      </c>
      <c r="BW304" s="497">
        <f t="shared" si="38"/>
        <v>0</v>
      </c>
      <c r="BX304" s="497">
        <f t="shared" si="39"/>
        <v>0</v>
      </c>
      <c r="BY304" s="497">
        <f t="shared" si="40"/>
        <v>45994</v>
      </c>
      <c r="BZ304" s="497">
        <f t="shared" si="41"/>
        <v>0</v>
      </c>
      <c r="CA304" s="497">
        <f t="shared" si="42"/>
        <v>0</v>
      </c>
      <c r="CB304" s="497">
        <f t="shared" si="43"/>
        <v>0</v>
      </c>
      <c r="CC304" s="497">
        <f t="shared" si="44"/>
        <v>0</v>
      </c>
      <c r="CD304" s="497">
        <f t="shared" si="45"/>
        <v>0</v>
      </c>
      <c r="CE304" s="497">
        <f t="shared" si="46"/>
        <v>0</v>
      </c>
      <c r="CF304" s="497">
        <f t="shared" si="47"/>
        <v>0</v>
      </c>
      <c r="CG304" s="497">
        <f t="shared" si="48"/>
        <v>0</v>
      </c>
      <c r="CH304" s="497">
        <f t="shared" si="49"/>
        <v>0</v>
      </c>
      <c r="CI304" s="497">
        <f t="shared" si="50"/>
        <v>0</v>
      </c>
      <c r="CJ304" s="497">
        <f t="shared" si="51"/>
        <v>0</v>
      </c>
      <c r="CK304" s="497">
        <f t="shared" si="52"/>
        <v>0</v>
      </c>
      <c r="CL304" s="497">
        <f t="shared" si="53"/>
        <v>0</v>
      </c>
      <c r="CM304" s="497">
        <f t="shared" si="54"/>
        <v>0</v>
      </c>
      <c r="CN304" s="497">
        <f t="shared" si="55"/>
        <v>0</v>
      </c>
      <c r="CO304" s="497">
        <f t="shared" si="56"/>
        <v>0</v>
      </c>
      <c r="CP304" s="497">
        <f t="shared" si="57"/>
        <v>0</v>
      </c>
      <c r="CQ304" s="497">
        <f t="shared" si="58"/>
        <v>0</v>
      </c>
      <c r="CR304" s="497">
        <f t="shared" si="59"/>
        <v>0</v>
      </c>
    </row>
    <row r="305" spans="1:96">
      <c r="A305" s="48" t="s">
        <v>715</v>
      </c>
      <c r="B305" s="446" t="s">
        <v>913</v>
      </c>
      <c r="C305" s="191">
        <v>5936</v>
      </c>
      <c r="D305" s="194">
        <v>0</v>
      </c>
      <c r="E305" s="191"/>
      <c r="F305" s="191"/>
      <c r="G305" s="191"/>
      <c r="H305" s="191"/>
      <c r="I305" s="191">
        <v>0</v>
      </c>
      <c r="J305" s="191"/>
      <c r="K305" s="191"/>
      <c r="L305" s="191"/>
      <c r="M305" s="191"/>
      <c r="N305" s="191"/>
      <c r="O305" s="191"/>
      <c r="P305" s="191"/>
      <c r="Q305" s="191"/>
      <c r="R305" s="191"/>
      <c r="S305" s="191"/>
      <c r="T305" s="191"/>
      <c r="U305" s="191"/>
      <c r="V305" s="194"/>
      <c r="W305" s="191"/>
      <c r="X305" s="191"/>
      <c r="Y305" s="191"/>
      <c r="Z305" s="191"/>
      <c r="AA305" s="191"/>
      <c r="AB305" s="191"/>
      <c r="AC305" s="387">
        <v>5936</v>
      </c>
      <c r="AD305" s="191">
        <v>5936</v>
      </c>
      <c r="AE305" s="191"/>
      <c r="AF305" s="416"/>
      <c r="AJ305" s="416" t="s">
        <v>716</v>
      </c>
      <c r="AK305" s="416" t="s">
        <v>913</v>
      </c>
      <c r="AL305" s="486">
        <v>11872</v>
      </c>
      <c r="AM305" s="486"/>
      <c r="AN305" s="486"/>
      <c r="AO305" s="486"/>
      <c r="AP305" s="486"/>
      <c r="AQ305" s="486"/>
      <c r="AR305" s="486">
        <v>0</v>
      </c>
      <c r="AS305" s="486"/>
      <c r="AT305" s="486"/>
      <c r="AU305" s="486"/>
      <c r="AV305" s="486"/>
      <c r="AW305" s="486"/>
      <c r="AX305" s="486"/>
      <c r="AY305" s="486"/>
      <c r="AZ305" s="486"/>
      <c r="BA305" s="486"/>
      <c r="BB305" s="486"/>
      <c r="BC305" s="486"/>
      <c r="BD305" s="486"/>
      <c r="BE305" s="486"/>
      <c r="BF305" s="486"/>
      <c r="BG305" s="486"/>
      <c r="BH305" s="486"/>
      <c r="BI305" s="486"/>
      <c r="BJ305" s="486"/>
      <c r="BK305" s="486"/>
      <c r="BL305" s="486">
        <v>5936</v>
      </c>
      <c r="BM305" s="486">
        <v>5936</v>
      </c>
      <c r="BN305" s="447"/>
      <c r="BP305" s="497">
        <f t="shared" si="31"/>
        <v>-5936</v>
      </c>
      <c r="BQ305" s="497">
        <f t="shared" si="32"/>
        <v>0</v>
      </c>
      <c r="BR305" s="497">
        <f t="shared" si="33"/>
        <v>0</v>
      </c>
      <c r="BS305" s="497">
        <f t="shared" si="34"/>
        <v>0</v>
      </c>
      <c r="BT305" s="497">
        <f t="shared" si="35"/>
        <v>0</v>
      </c>
      <c r="BU305" s="497">
        <f t="shared" si="36"/>
        <v>0</v>
      </c>
      <c r="BV305" s="497">
        <f t="shared" si="37"/>
        <v>0</v>
      </c>
      <c r="BW305" s="497">
        <f t="shared" si="38"/>
        <v>0</v>
      </c>
      <c r="BX305" s="497">
        <f t="shared" si="39"/>
        <v>0</v>
      </c>
      <c r="BY305" s="497">
        <f t="shared" si="40"/>
        <v>0</v>
      </c>
      <c r="BZ305" s="497">
        <f t="shared" si="41"/>
        <v>0</v>
      </c>
      <c r="CA305" s="497">
        <f t="shared" si="42"/>
        <v>0</v>
      </c>
      <c r="CB305" s="497">
        <f t="shared" si="43"/>
        <v>0</v>
      </c>
      <c r="CC305" s="497">
        <f t="shared" si="44"/>
        <v>0</v>
      </c>
      <c r="CD305" s="497">
        <f t="shared" si="45"/>
        <v>0</v>
      </c>
      <c r="CE305" s="497">
        <f t="shared" si="46"/>
        <v>0</v>
      </c>
      <c r="CF305" s="497">
        <f t="shared" si="47"/>
        <v>0</v>
      </c>
      <c r="CG305" s="497">
        <f t="shared" si="48"/>
        <v>0</v>
      </c>
      <c r="CH305" s="497">
        <f t="shared" si="49"/>
        <v>0</v>
      </c>
      <c r="CI305" s="497">
        <f t="shared" si="50"/>
        <v>0</v>
      </c>
      <c r="CJ305" s="497">
        <f t="shared" si="51"/>
        <v>0</v>
      </c>
      <c r="CK305" s="497">
        <f t="shared" si="52"/>
        <v>0</v>
      </c>
      <c r="CL305" s="497">
        <f t="shared" si="53"/>
        <v>0</v>
      </c>
      <c r="CM305" s="497">
        <f t="shared" si="54"/>
        <v>0</v>
      </c>
      <c r="CN305" s="497">
        <f t="shared" si="55"/>
        <v>0</v>
      </c>
      <c r="CO305" s="497">
        <f t="shared" si="56"/>
        <v>0</v>
      </c>
      <c r="CP305" s="497">
        <f t="shared" si="57"/>
        <v>0</v>
      </c>
      <c r="CQ305" s="497">
        <f t="shared" si="58"/>
        <v>0</v>
      </c>
      <c r="CR305" s="497">
        <f t="shared" si="59"/>
        <v>0</v>
      </c>
    </row>
    <row r="306" spans="1:96">
      <c r="A306" s="48" t="s">
        <v>716</v>
      </c>
      <c r="B306" s="446" t="s">
        <v>914</v>
      </c>
      <c r="C306" s="191">
        <v>1140592</v>
      </c>
      <c r="D306" s="194">
        <v>1140592</v>
      </c>
      <c r="E306" s="191">
        <v>1140592</v>
      </c>
      <c r="F306" s="191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4"/>
      <c r="W306" s="191"/>
      <c r="X306" s="191"/>
      <c r="Y306" s="191"/>
      <c r="Z306" s="191"/>
      <c r="AA306" s="191"/>
      <c r="AB306" s="191"/>
      <c r="AC306" s="387"/>
      <c r="AD306" s="191"/>
      <c r="AE306" s="191"/>
      <c r="AF306" s="416"/>
      <c r="AJ306" s="416" t="s">
        <v>717</v>
      </c>
      <c r="AK306" s="416" t="s">
        <v>914</v>
      </c>
      <c r="AL306" s="486">
        <v>796519</v>
      </c>
      <c r="AM306" s="486">
        <v>796519</v>
      </c>
      <c r="AN306" s="486">
        <v>796519</v>
      </c>
      <c r="AO306" s="486"/>
      <c r="AP306" s="486"/>
      <c r="AQ306" s="486"/>
      <c r="AR306" s="486"/>
      <c r="AS306" s="486"/>
      <c r="AT306" s="486"/>
      <c r="AU306" s="486"/>
      <c r="AV306" s="486"/>
      <c r="AW306" s="486"/>
      <c r="AX306" s="486"/>
      <c r="AY306" s="486"/>
      <c r="AZ306" s="486"/>
      <c r="BA306" s="486"/>
      <c r="BB306" s="486"/>
      <c r="BC306" s="486"/>
      <c r="BD306" s="486"/>
      <c r="BE306" s="486"/>
      <c r="BF306" s="486"/>
      <c r="BG306" s="486"/>
      <c r="BH306" s="486"/>
      <c r="BI306" s="486"/>
      <c r="BJ306" s="486"/>
      <c r="BK306" s="486"/>
      <c r="BL306" s="486"/>
      <c r="BM306" s="486"/>
      <c r="BN306" s="447"/>
      <c r="BP306" s="497">
        <f t="shared" si="31"/>
        <v>344073</v>
      </c>
      <c r="BQ306" s="497">
        <f t="shared" si="32"/>
        <v>344073</v>
      </c>
      <c r="BR306" s="497">
        <f t="shared" si="33"/>
        <v>344073</v>
      </c>
      <c r="BS306" s="497">
        <f t="shared" si="34"/>
        <v>0</v>
      </c>
      <c r="BT306" s="497">
        <f t="shared" si="35"/>
        <v>0</v>
      </c>
      <c r="BU306" s="497">
        <f t="shared" si="36"/>
        <v>0</v>
      </c>
      <c r="BV306" s="497">
        <f t="shared" si="37"/>
        <v>0</v>
      </c>
      <c r="BW306" s="497">
        <f t="shared" si="38"/>
        <v>0</v>
      </c>
      <c r="BX306" s="497">
        <f t="shared" si="39"/>
        <v>0</v>
      </c>
      <c r="BY306" s="497">
        <f t="shared" si="40"/>
        <v>0</v>
      </c>
      <c r="BZ306" s="497">
        <f t="shared" si="41"/>
        <v>0</v>
      </c>
      <c r="CA306" s="497">
        <f t="shared" si="42"/>
        <v>0</v>
      </c>
      <c r="CB306" s="497">
        <f t="shared" si="43"/>
        <v>0</v>
      </c>
      <c r="CC306" s="497">
        <f t="shared" si="44"/>
        <v>0</v>
      </c>
      <c r="CD306" s="497">
        <f t="shared" si="45"/>
        <v>0</v>
      </c>
      <c r="CE306" s="497">
        <f t="shared" si="46"/>
        <v>0</v>
      </c>
      <c r="CF306" s="497">
        <f t="shared" si="47"/>
        <v>0</v>
      </c>
      <c r="CG306" s="497">
        <f t="shared" si="48"/>
        <v>0</v>
      </c>
      <c r="CH306" s="497">
        <f t="shared" si="49"/>
        <v>0</v>
      </c>
      <c r="CI306" s="497">
        <f t="shared" si="50"/>
        <v>0</v>
      </c>
      <c r="CJ306" s="497">
        <f t="shared" si="51"/>
        <v>0</v>
      </c>
      <c r="CK306" s="497">
        <f t="shared" si="52"/>
        <v>0</v>
      </c>
      <c r="CL306" s="497">
        <f t="shared" si="53"/>
        <v>0</v>
      </c>
      <c r="CM306" s="497">
        <f t="shared" si="54"/>
        <v>0</v>
      </c>
      <c r="CN306" s="497">
        <f t="shared" si="55"/>
        <v>0</v>
      </c>
      <c r="CO306" s="497">
        <f t="shared" si="56"/>
        <v>0</v>
      </c>
      <c r="CP306" s="497">
        <f t="shared" si="57"/>
        <v>0</v>
      </c>
      <c r="CQ306" s="497">
        <f t="shared" si="58"/>
        <v>0</v>
      </c>
      <c r="CR306" s="497">
        <f t="shared" si="59"/>
        <v>0</v>
      </c>
    </row>
    <row r="307" spans="1:96">
      <c r="A307" s="48" t="s">
        <v>717</v>
      </c>
      <c r="B307" s="446" t="s">
        <v>915</v>
      </c>
      <c r="C307" s="191">
        <v>3035464</v>
      </c>
      <c r="D307" s="194">
        <v>3035464</v>
      </c>
      <c r="E307" s="191"/>
      <c r="F307" s="191"/>
      <c r="G307" s="191"/>
      <c r="H307" s="191">
        <v>3035464</v>
      </c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  <c r="U307" s="191"/>
      <c r="V307" s="194"/>
      <c r="W307" s="191"/>
      <c r="X307" s="191"/>
      <c r="Y307" s="191"/>
      <c r="Z307" s="191"/>
      <c r="AA307" s="191"/>
      <c r="AB307" s="191"/>
      <c r="AC307" s="387"/>
      <c r="AD307" s="191"/>
      <c r="AE307" s="191"/>
      <c r="AF307" s="416"/>
      <c r="AJ307" s="416" t="s">
        <v>718</v>
      </c>
      <c r="AK307" s="416" t="s">
        <v>915</v>
      </c>
      <c r="AL307" s="486">
        <v>3035464</v>
      </c>
      <c r="AM307" s="486">
        <v>3035464</v>
      </c>
      <c r="AN307" s="486"/>
      <c r="AO307" s="486"/>
      <c r="AP307" s="486"/>
      <c r="AQ307" s="486">
        <v>3035464</v>
      </c>
      <c r="AR307" s="486"/>
      <c r="AS307" s="486"/>
      <c r="AT307" s="486"/>
      <c r="AU307" s="486"/>
      <c r="AV307" s="486"/>
      <c r="AW307" s="486"/>
      <c r="AX307" s="486"/>
      <c r="AY307" s="486"/>
      <c r="AZ307" s="486"/>
      <c r="BA307" s="486"/>
      <c r="BB307" s="486"/>
      <c r="BC307" s="486"/>
      <c r="BD307" s="486"/>
      <c r="BE307" s="486"/>
      <c r="BF307" s="486"/>
      <c r="BG307" s="486"/>
      <c r="BH307" s="486"/>
      <c r="BI307" s="486"/>
      <c r="BJ307" s="486"/>
      <c r="BK307" s="486"/>
      <c r="BL307" s="486"/>
      <c r="BM307" s="486"/>
      <c r="BN307" s="447"/>
      <c r="BP307" s="497">
        <f t="shared" si="31"/>
        <v>0</v>
      </c>
      <c r="BQ307" s="497">
        <f t="shared" si="32"/>
        <v>0</v>
      </c>
      <c r="BR307" s="497">
        <f t="shared" si="33"/>
        <v>0</v>
      </c>
      <c r="BS307" s="497">
        <f t="shared" si="34"/>
        <v>0</v>
      </c>
      <c r="BT307" s="497">
        <f t="shared" si="35"/>
        <v>0</v>
      </c>
      <c r="BU307" s="497">
        <f t="shared" si="36"/>
        <v>0</v>
      </c>
      <c r="BV307" s="497">
        <f t="shared" si="37"/>
        <v>0</v>
      </c>
      <c r="BW307" s="497">
        <f t="shared" si="38"/>
        <v>0</v>
      </c>
      <c r="BX307" s="497">
        <f t="shared" si="39"/>
        <v>0</v>
      </c>
      <c r="BY307" s="497">
        <f t="shared" si="40"/>
        <v>0</v>
      </c>
      <c r="BZ307" s="497">
        <f t="shared" si="41"/>
        <v>0</v>
      </c>
      <c r="CA307" s="497">
        <f t="shared" si="42"/>
        <v>0</v>
      </c>
      <c r="CB307" s="497">
        <f t="shared" si="43"/>
        <v>0</v>
      </c>
      <c r="CC307" s="497">
        <f t="shared" si="44"/>
        <v>0</v>
      </c>
      <c r="CD307" s="497">
        <f t="shared" si="45"/>
        <v>0</v>
      </c>
      <c r="CE307" s="497">
        <f t="shared" si="46"/>
        <v>0</v>
      </c>
      <c r="CF307" s="497">
        <f t="shared" si="47"/>
        <v>0</v>
      </c>
      <c r="CG307" s="497">
        <f t="shared" si="48"/>
        <v>0</v>
      </c>
      <c r="CH307" s="497">
        <f t="shared" si="49"/>
        <v>0</v>
      </c>
      <c r="CI307" s="497">
        <f t="shared" si="50"/>
        <v>0</v>
      </c>
      <c r="CJ307" s="497">
        <f t="shared" si="51"/>
        <v>0</v>
      </c>
      <c r="CK307" s="497">
        <f t="shared" si="52"/>
        <v>0</v>
      </c>
      <c r="CL307" s="497">
        <f t="shared" si="53"/>
        <v>0</v>
      </c>
      <c r="CM307" s="497">
        <f t="shared" si="54"/>
        <v>0</v>
      </c>
      <c r="CN307" s="497">
        <f t="shared" si="55"/>
        <v>0</v>
      </c>
      <c r="CO307" s="497">
        <f t="shared" si="56"/>
        <v>0</v>
      </c>
      <c r="CP307" s="497">
        <f t="shared" si="57"/>
        <v>0</v>
      </c>
      <c r="CQ307" s="497">
        <f t="shared" si="58"/>
        <v>0</v>
      </c>
      <c r="CR307" s="497">
        <f t="shared" si="59"/>
        <v>0</v>
      </c>
    </row>
    <row r="308" spans="1:96">
      <c r="A308" s="48" t="s">
        <v>718</v>
      </c>
      <c r="B308" s="446" t="s">
        <v>349</v>
      </c>
      <c r="C308" s="191">
        <v>1040839</v>
      </c>
      <c r="D308" s="194">
        <v>1040839</v>
      </c>
      <c r="E308" s="191"/>
      <c r="F308" s="191">
        <v>0</v>
      </c>
      <c r="G308" s="191">
        <v>168534</v>
      </c>
      <c r="H308" s="191">
        <v>872305</v>
      </c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  <c r="U308" s="191"/>
      <c r="V308" s="194"/>
      <c r="W308" s="191"/>
      <c r="X308" s="191"/>
      <c r="Y308" s="191"/>
      <c r="Z308" s="191"/>
      <c r="AA308" s="191"/>
      <c r="AB308" s="191"/>
      <c r="AC308" s="387"/>
      <c r="AD308" s="191"/>
      <c r="AE308" s="191"/>
      <c r="AF308" s="416"/>
      <c r="AJ308" s="416" t="s">
        <v>719</v>
      </c>
      <c r="AK308" s="416" t="s">
        <v>349</v>
      </c>
      <c r="AL308" s="486">
        <v>1033068</v>
      </c>
      <c r="AM308" s="486">
        <v>1033068</v>
      </c>
      <c r="AN308" s="486"/>
      <c r="AO308" s="486">
        <v>0</v>
      </c>
      <c r="AP308" s="486">
        <v>159863</v>
      </c>
      <c r="AQ308" s="486">
        <v>873205</v>
      </c>
      <c r="AR308" s="486"/>
      <c r="AS308" s="486"/>
      <c r="AT308" s="486"/>
      <c r="AU308" s="486"/>
      <c r="AV308" s="486"/>
      <c r="AW308" s="486"/>
      <c r="AX308" s="486"/>
      <c r="AY308" s="486"/>
      <c r="AZ308" s="486"/>
      <c r="BA308" s="486"/>
      <c r="BB308" s="486"/>
      <c r="BC308" s="486"/>
      <c r="BD308" s="486"/>
      <c r="BE308" s="486"/>
      <c r="BF308" s="486"/>
      <c r="BG308" s="486"/>
      <c r="BH308" s="486"/>
      <c r="BI308" s="486"/>
      <c r="BJ308" s="486"/>
      <c r="BK308" s="486"/>
      <c r="BL308" s="486"/>
      <c r="BM308" s="486"/>
      <c r="BN308" s="447"/>
      <c r="BP308" s="497">
        <f t="shared" si="31"/>
        <v>7771</v>
      </c>
      <c r="BQ308" s="497">
        <f t="shared" si="32"/>
        <v>7771</v>
      </c>
      <c r="BR308" s="497">
        <f t="shared" si="33"/>
        <v>0</v>
      </c>
      <c r="BS308" s="497">
        <f t="shared" si="34"/>
        <v>0</v>
      </c>
      <c r="BT308" s="497">
        <f t="shared" si="35"/>
        <v>8671</v>
      </c>
      <c r="BU308" s="497">
        <f t="shared" si="36"/>
        <v>-900</v>
      </c>
      <c r="BV308" s="497">
        <f t="shared" si="37"/>
        <v>0</v>
      </c>
      <c r="BW308" s="497">
        <f t="shared" si="38"/>
        <v>0</v>
      </c>
      <c r="BX308" s="497">
        <f t="shared" si="39"/>
        <v>0</v>
      </c>
      <c r="BY308" s="497">
        <f t="shared" si="40"/>
        <v>0</v>
      </c>
      <c r="BZ308" s="497">
        <f t="shared" si="41"/>
        <v>0</v>
      </c>
      <c r="CA308" s="497">
        <f t="shared" si="42"/>
        <v>0</v>
      </c>
      <c r="CB308" s="497">
        <f t="shared" si="43"/>
        <v>0</v>
      </c>
      <c r="CC308" s="497">
        <f t="shared" si="44"/>
        <v>0</v>
      </c>
      <c r="CD308" s="497">
        <f t="shared" si="45"/>
        <v>0</v>
      </c>
      <c r="CE308" s="497">
        <f t="shared" si="46"/>
        <v>0</v>
      </c>
      <c r="CF308" s="497">
        <f t="shared" si="47"/>
        <v>0</v>
      </c>
      <c r="CG308" s="497">
        <f t="shared" si="48"/>
        <v>0</v>
      </c>
      <c r="CH308" s="497">
        <f t="shared" si="49"/>
        <v>0</v>
      </c>
      <c r="CI308" s="497">
        <f t="shared" si="50"/>
        <v>0</v>
      </c>
      <c r="CJ308" s="497">
        <f t="shared" si="51"/>
        <v>0</v>
      </c>
      <c r="CK308" s="497">
        <f t="shared" si="52"/>
        <v>0</v>
      </c>
      <c r="CL308" s="497">
        <f t="shared" si="53"/>
        <v>0</v>
      </c>
      <c r="CM308" s="497">
        <f t="shared" si="54"/>
        <v>0</v>
      </c>
      <c r="CN308" s="497">
        <f t="shared" si="55"/>
        <v>0</v>
      </c>
      <c r="CO308" s="497">
        <f t="shared" si="56"/>
        <v>0</v>
      </c>
      <c r="CP308" s="497">
        <f t="shared" si="57"/>
        <v>0</v>
      </c>
      <c r="CQ308" s="497">
        <f t="shared" si="58"/>
        <v>0</v>
      </c>
      <c r="CR308" s="497">
        <f t="shared" si="59"/>
        <v>0</v>
      </c>
    </row>
    <row r="309" spans="1:96">
      <c r="A309" s="48" t="s">
        <v>719</v>
      </c>
      <c r="B309" s="446" t="s">
        <v>350</v>
      </c>
      <c r="C309" s="191">
        <v>1374754</v>
      </c>
      <c r="D309" s="194">
        <v>0</v>
      </c>
      <c r="E309" s="191"/>
      <c r="F309" s="191"/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1">
        <v>881</v>
      </c>
      <c r="R309" s="191">
        <v>1374754</v>
      </c>
      <c r="S309" s="191"/>
      <c r="T309" s="191"/>
      <c r="U309" s="191"/>
      <c r="V309" s="194"/>
      <c r="W309" s="191"/>
      <c r="X309" s="191"/>
      <c r="Y309" s="191"/>
      <c r="Z309" s="191"/>
      <c r="AA309" s="191"/>
      <c r="AB309" s="191"/>
      <c r="AC309" s="387"/>
      <c r="AD309" s="191"/>
      <c r="AE309" s="191"/>
      <c r="AF309" s="416"/>
      <c r="AJ309" s="416" t="s">
        <v>720</v>
      </c>
      <c r="AK309" s="416" t="s">
        <v>350</v>
      </c>
      <c r="AL309" s="486">
        <v>1350368</v>
      </c>
      <c r="AM309" s="486"/>
      <c r="AN309" s="486"/>
      <c r="AO309" s="486"/>
      <c r="AP309" s="486"/>
      <c r="AQ309" s="486"/>
      <c r="AR309" s="486"/>
      <c r="AS309" s="486"/>
      <c r="AT309" s="486"/>
      <c r="AU309" s="486"/>
      <c r="AV309" s="486"/>
      <c r="AW309" s="486"/>
      <c r="AX309" s="486"/>
      <c r="AY309" s="486"/>
      <c r="AZ309" s="486">
        <v>881</v>
      </c>
      <c r="BA309" s="486">
        <v>1350368</v>
      </c>
      <c r="BB309" s="486"/>
      <c r="BC309" s="486"/>
      <c r="BD309" s="486"/>
      <c r="BE309" s="486"/>
      <c r="BF309" s="486"/>
      <c r="BG309" s="486"/>
      <c r="BH309" s="486"/>
      <c r="BI309" s="486"/>
      <c r="BJ309" s="486"/>
      <c r="BK309" s="486"/>
      <c r="BL309" s="486"/>
      <c r="BM309" s="486"/>
      <c r="BN309" s="447"/>
      <c r="BP309" s="497">
        <f t="shared" si="31"/>
        <v>24386</v>
      </c>
      <c r="BQ309" s="497">
        <f t="shared" si="32"/>
        <v>0</v>
      </c>
      <c r="BR309" s="497">
        <f t="shared" si="33"/>
        <v>0</v>
      </c>
      <c r="BS309" s="497">
        <f t="shared" si="34"/>
        <v>0</v>
      </c>
      <c r="BT309" s="497">
        <f t="shared" si="35"/>
        <v>0</v>
      </c>
      <c r="BU309" s="497">
        <f t="shared" si="36"/>
        <v>0</v>
      </c>
      <c r="BV309" s="497">
        <f t="shared" si="37"/>
        <v>0</v>
      </c>
      <c r="BW309" s="497">
        <f t="shared" si="38"/>
        <v>0</v>
      </c>
      <c r="BX309" s="497">
        <f t="shared" si="39"/>
        <v>0</v>
      </c>
      <c r="BY309" s="497">
        <f t="shared" si="40"/>
        <v>0</v>
      </c>
      <c r="BZ309" s="497">
        <f t="shared" si="41"/>
        <v>0</v>
      </c>
      <c r="CA309" s="497">
        <f t="shared" si="42"/>
        <v>0</v>
      </c>
      <c r="CB309" s="497">
        <f t="shared" si="43"/>
        <v>0</v>
      </c>
      <c r="CC309" s="497">
        <f t="shared" si="44"/>
        <v>0</v>
      </c>
      <c r="CD309" s="497">
        <f t="shared" si="45"/>
        <v>0</v>
      </c>
      <c r="CE309" s="497">
        <f t="shared" si="46"/>
        <v>24386</v>
      </c>
      <c r="CF309" s="497">
        <f t="shared" si="47"/>
        <v>0</v>
      </c>
      <c r="CG309" s="497">
        <f t="shared" si="48"/>
        <v>0</v>
      </c>
      <c r="CH309" s="497">
        <f t="shared" si="49"/>
        <v>0</v>
      </c>
      <c r="CI309" s="497">
        <f t="shared" si="50"/>
        <v>0</v>
      </c>
      <c r="CJ309" s="497">
        <f t="shared" si="51"/>
        <v>0</v>
      </c>
      <c r="CK309" s="497">
        <f t="shared" si="52"/>
        <v>0</v>
      </c>
      <c r="CL309" s="497">
        <f t="shared" si="53"/>
        <v>0</v>
      </c>
      <c r="CM309" s="497">
        <f t="shared" si="54"/>
        <v>0</v>
      </c>
      <c r="CN309" s="497">
        <f t="shared" si="55"/>
        <v>0</v>
      </c>
      <c r="CO309" s="497">
        <f t="shared" si="56"/>
        <v>0</v>
      </c>
      <c r="CP309" s="497">
        <f t="shared" si="57"/>
        <v>0</v>
      </c>
      <c r="CQ309" s="497">
        <f t="shared" si="58"/>
        <v>0</v>
      </c>
      <c r="CR309" s="497">
        <f t="shared" si="59"/>
        <v>0</v>
      </c>
    </row>
    <row r="310" spans="1:96">
      <c r="A310" s="48" t="s">
        <v>720</v>
      </c>
      <c r="B310" s="446" t="s">
        <v>351</v>
      </c>
      <c r="C310" s="191">
        <v>655262</v>
      </c>
      <c r="D310" s="194">
        <v>0</v>
      </c>
      <c r="E310" s="191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>
        <v>575</v>
      </c>
      <c r="R310" s="191">
        <v>655262</v>
      </c>
      <c r="S310" s="191"/>
      <c r="T310" s="191"/>
      <c r="U310" s="191"/>
      <c r="V310" s="194"/>
      <c r="W310" s="191"/>
      <c r="X310" s="191"/>
      <c r="Y310" s="191"/>
      <c r="Z310" s="191"/>
      <c r="AA310" s="191"/>
      <c r="AB310" s="191"/>
      <c r="AC310" s="387"/>
      <c r="AD310" s="191"/>
      <c r="AE310" s="191"/>
      <c r="AF310" s="416"/>
      <c r="AJ310" s="416" t="s">
        <v>721</v>
      </c>
      <c r="AK310" s="416" t="s">
        <v>351</v>
      </c>
      <c r="AL310" s="486">
        <v>595882</v>
      </c>
      <c r="AM310" s="486"/>
      <c r="AN310" s="486"/>
      <c r="AO310" s="486"/>
      <c r="AP310" s="486"/>
      <c r="AQ310" s="486"/>
      <c r="AR310" s="486"/>
      <c r="AS310" s="486"/>
      <c r="AT310" s="486"/>
      <c r="AU310" s="486"/>
      <c r="AV310" s="486"/>
      <c r="AW310" s="486"/>
      <c r="AX310" s="486"/>
      <c r="AY310" s="486"/>
      <c r="AZ310" s="486">
        <v>575</v>
      </c>
      <c r="BA310" s="486">
        <v>595882</v>
      </c>
      <c r="BB310" s="486"/>
      <c r="BC310" s="486"/>
      <c r="BD310" s="486"/>
      <c r="BE310" s="486"/>
      <c r="BF310" s="486"/>
      <c r="BG310" s="486"/>
      <c r="BH310" s="486"/>
      <c r="BI310" s="486"/>
      <c r="BJ310" s="486"/>
      <c r="BK310" s="486"/>
      <c r="BL310" s="486"/>
      <c r="BM310" s="486"/>
      <c r="BN310" s="447"/>
      <c r="BP310" s="497">
        <f t="shared" si="31"/>
        <v>59380</v>
      </c>
      <c r="BQ310" s="497">
        <f t="shared" si="32"/>
        <v>0</v>
      </c>
      <c r="BR310" s="497">
        <f t="shared" si="33"/>
        <v>0</v>
      </c>
      <c r="BS310" s="497">
        <f t="shared" si="34"/>
        <v>0</v>
      </c>
      <c r="BT310" s="497">
        <f t="shared" si="35"/>
        <v>0</v>
      </c>
      <c r="BU310" s="497">
        <f t="shared" si="36"/>
        <v>0</v>
      </c>
      <c r="BV310" s="497">
        <f t="shared" si="37"/>
        <v>0</v>
      </c>
      <c r="BW310" s="497">
        <f t="shared" si="38"/>
        <v>0</v>
      </c>
      <c r="BX310" s="497">
        <f t="shared" si="39"/>
        <v>0</v>
      </c>
      <c r="BY310" s="497">
        <f t="shared" si="40"/>
        <v>0</v>
      </c>
      <c r="BZ310" s="497">
        <f t="shared" si="41"/>
        <v>0</v>
      </c>
      <c r="CA310" s="497">
        <f t="shared" si="42"/>
        <v>0</v>
      </c>
      <c r="CB310" s="497">
        <f t="shared" si="43"/>
        <v>0</v>
      </c>
      <c r="CC310" s="497">
        <f t="shared" si="44"/>
        <v>0</v>
      </c>
      <c r="CD310" s="497">
        <f t="shared" si="45"/>
        <v>0</v>
      </c>
      <c r="CE310" s="497">
        <f t="shared" si="46"/>
        <v>59380</v>
      </c>
      <c r="CF310" s="497">
        <f t="shared" si="47"/>
        <v>0</v>
      </c>
      <c r="CG310" s="497">
        <f t="shared" si="48"/>
        <v>0</v>
      </c>
      <c r="CH310" s="497">
        <f t="shared" si="49"/>
        <v>0</v>
      </c>
      <c r="CI310" s="497">
        <f t="shared" si="50"/>
        <v>0</v>
      </c>
      <c r="CJ310" s="497">
        <f t="shared" si="51"/>
        <v>0</v>
      </c>
      <c r="CK310" s="497">
        <f t="shared" si="52"/>
        <v>0</v>
      </c>
      <c r="CL310" s="497">
        <f t="shared" si="53"/>
        <v>0</v>
      </c>
      <c r="CM310" s="497">
        <f t="shared" si="54"/>
        <v>0</v>
      </c>
      <c r="CN310" s="497">
        <f t="shared" si="55"/>
        <v>0</v>
      </c>
      <c r="CO310" s="497">
        <f t="shared" si="56"/>
        <v>0</v>
      </c>
      <c r="CP310" s="497">
        <f t="shared" si="57"/>
        <v>0</v>
      </c>
      <c r="CQ310" s="497">
        <f t="shared" si="58"/>
        <v>0</v>
      </c>
      <c r="CR310" s="497">
        <f t="shared" si="59"/>
        <v>0</v>
      </c>
    </row>
    <row r="311" spans="1:96">
      <c r="A311" s="48" t="s">
        <v>721</v>
      </c>
      <c r="B311" s="446" t="s">
        <v>348</v>
      </c>
      <c r="C311" s="191">
        <v>743453</v>
      </c>
      <c r="D311" s="194">
        <v>743453</v>
      </c>
      <c r="E311" s="191"/>
      <c r="F311" s="191"/>
      <c r="G311" s="191"/>
      <c r="H311" s="191">
        <v>743453</v>
      </c>
      <c r="I311" s="191"/>
      <c r="J311" s="191"/>
      <c r="K311" s="191"/>
      <c r="L311" s="191"/>
      <c r="M311" s="191"/>
      <c r="N311" s="191"/>
      <c r="O311" s="191"/>
      <c r="P311" s="191"/>
      <c r="Q311" s="191"/>
      <c r="R311" s="191"/>
      <c r="S311" s="191"/>
      <c r="T311" s="191"/>
      <c r="U311" s="191"/>
      <c r="V311" s="194"/>
      <c r="W311" s="191"/>
      <c r="X311" s="191"/>
      <c r="Y311" s="191"/>
      <c r="Z311" s="191"/>
      <c r="AA311" s="191"/>
      <c r="AB311" s="191"/>
      <c r="AC311" s="387"/>
      <c r="AD311" s="191"/>
      <c r="AE311" s="191"/>
      <c r="AF311" s="416"/>
      <c r="AJ311" s="416" t="s">
        <v>722</v>
      </c>
      <c r="AK311" s="416" t="s">
        <v>348</v>
      </c>
      <c r="AL311" s="486">
        <v>743453</v>
      </c>
      <c r="AM311" s="486">
        <v>743453</v>
      </c>
      <c r="AN311" s="486"/>
      <c r="AO311" s="486"/>
      <c r="AP311" s="486"/>
      <c r="AQ311" s="486">
        <v>743453</v>
      </c>
      <c r="AR311" s="486"/>
      <c r="AS311" s="486"/>
      <c r="AT311" s="486"/>
      <c r="AU311" s="486"/>
      <c r="AV311" s="486"/>
      <c r="AW311" s="486"/>
      <c r="AX311" s="486"/>
      <c r="AY311" s="486"/>
      <c r="AZ311" s="486"/>
      <c r="BA311" s="486"/>
      <c r="BB311" s="486"/>
      <c r="BC311" s="486"/>
      <c r="BD311" s="486"/>
      <c r="BE311" s="486"/>
      <c r="BF311" s="486"/>
      <c r="BG311" s="486"/>
      <c r="BH311" s="486"/>
      <c r="BI311" s="486"/>
      <c r="BJ311" s="486"/>
      <c r="BK311" s="486"/>
      <c r="BL311" s="486"/>
      <c r="BM311" s="486"/>
      <c r="BN311" s="447"/>
      <c r="BP311" s="497">
        <f t="shared" si="31"/>
        <v>0</v>
      </c>
      <c r="BQ311" s="497">
        <f t="shared" si="32"/>
        <v>0</v>
      </c>
      <c r="BR311" s="497">
        <f t="shared" si="33"/>
        <v>0</v>
      </c>
      <c r="BS311" s="497">
        <f t="shared" si="34"/>
        <v>0</v>
      </c>
      <c r="BT311" s="497">
        <f t="shared" si="35"/>
        <v>0</v>
      </c>
      <c r="BU311" s="497">
        <f t="shared" si="36"/>
        <v>0</v>
      </c>
      <c r="BV311" s="497">
        <f t="shared" si="37"/>
        <v>0</v>
      </c>
      <c r="BW311" s="497">
        <f t="shared" si="38"/>
        <v>0</v>
      </c>
      <c r="BX311" s="497">
        <f t="shared" si="39"/>
        <v>0</v>
      </c>
      <c r="BY311" s="497">
        <f t="shared" si="40"/>
        <v>0</v>
      </c>
      <c r="BZ311" s="497">
        <f t="shared" si="41"/>
        <v>0</v>
      </c>
      <c r="CA311" s="497">
        <f t="shared" si="42"/>
        <v>0</v>
      </c>
      <c r="CB311" s="497">
        <f t="shared" si="43"/>
        <v>0</v>
      </c>
      <c r="CC311" s="497">
        <f t="shared" si="44"/>
        <v>0</v>
      </c>
      <c r="CD311" s="497">
        <f t="shared" si="45"/>
        <v>0</v>
      </c>
      <c r="CE311" s="497">
        <f t="shared" si="46"/>
        <v>0</v>
      </c>
      <c r="CF311" s="497">
        <f t="shared" si="47"/>
        <v>0</v>
      </c>
      <c r="CG311" s="497">
        <f t="shared" si="48"/>
        <v>0</v>
      </c>
      <c r="CH311" s="497">
        <f t="shared" si="49"/>
        <v>0</v>
      </c>
      <c r="CI311" s="497">
        <f t="shared" si="50"/>
        <v>0</v>
      </c>
      <c r="CJ311" s="497">
        <f t="shared" si="51"/>
        <v>0</v>
      </c>
      <c r="CK311" s="497">
        <f t="shared" si="52"/>
        <v>0</v>
      </c>
      <c r="CL311" s="497">
        <f t="shared" si="53"/>
        <v>0</v>
      </c>
      <c r="CM311" s="497">
        <f t="shared" si="54"/>
        <v>0</v>
      </c>
      <c r="CN311" s="497">
        <f t="shared" si="55"/>
        <v>0</v>
      </c>
      <c r="CO311" s="497">
        <f t="shared" si="56"/>
        <v>0</v>
      </c>
      <c r="CP311" s="497">
        <f t="shared" si="57"/>
        <v>0</v>
      </c>
      <c r="CQ311" s="497">
        <f t="shared" si="58"/>
        <v>0</v>
      </c>
      <c r="CR311" s="497">
        <f t="shared" si="59"/>
        <v>0</v>
      </c>
    </row>
    <row r="312" spans="1:96">
      <c r="A312" s="48" t="s">
        <v>722</v>
      </c>
      <c r="B312" s="446" t="s">
        <v>352</v>
      </c>
      <c r="C312" s="191">
        <v>4542931</v>
      </c>
      <c r="D312" s="194">
        <v>4542931</v>
      </c>
      <c r="E312" s="191"/>
      <c r="F312" s="191"/>
      <c r="G312" s="191"/>
      <c r="H312" s="191">
        <v>4542931</v>
      </c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4"/>
      <c r="W312" s="191"/>
      <c r="X312" s="191"/>
      <c r="Y312" s="191"/>
      <c r="Z312" s="191"/>
      <c r="AA312" s="191"/>
      <c r="AB312" s="191"/>
      <c r="AC312" s="387"/>
      <c r="AD312" s="191"/>
      <c r="AE312" s="191"/>
      <c r="AF312" s="416"/>
      <c r="AJ312" s="416" t="s">
        <v>723</v>
      </c>
      <c r="AK312" s="416" t="s">
        <v>352</v>
      </c>
      <c r="AL312" s="486">
        <v>508808</v>
      </c>
      <c r="AM312" s="486"/>
      <c r="AN312" s="486"/>
      <c r="AO312" s="486"/>
      <c r="AP312" s="486"/>
      <c r="AQ312" s="486">
        <v>0</v>
      </c>
      <c r="AR312" s="486"/>
      <c r="AS312" s="486"/>
      <c r="AT312" s="486"/>
      <c r="AU312" s="486"/>
      <c r="AV312" s="486"/>
      <c r="AW312" s="486"/>
      <c r="AX312" s="486"/>
      <c r="AY312" s="486"/>
      <c r="AZ312" s="486"/>
      <c r="BA312" s="486"/>
      <c r="BB312" s="486"/>
      <c r="BC312" s="486"/>
      <c r="BD312" s="486"/>
      <c r="BE312" s="486"/>
      <c r="BF312" s="486"/>
      <c r="BG312" s="486"/>
      <c r="BH312" s="486"/>
      <c r="BI312" s="486"/>
      <c r="BJ312" s="486"/>
      <c r="BK312" s="486"/>
      <c r="BL312" s="486">
        <v>254404</v>
      </c>
      <c r="BM312" s="486">
        <v>254404</v>
      </c>
      <c r="BN312" s="447"/>
      <c r="BP312" s="497">
        <f t="shared" si="31"/>
        <v>4034123</v>
      </c>
      <c r="BQ312" s="497">
        <f t="shared" si="32"/>
        <v>4542931</v>
      </c>
      <c r="BR312" s="497">
        <f t="shared" si="33"/>
        <v>0</v>
      </c>
      <c r="BS312" s="497">
        <f t="shared" si="34"/>
        <v>0</v>
      </c>
      <c r="BT312" s="497">
        <f t="shared" si="35"/>
        <v>0</v>
      </c>
      <c r="BU312" s="497">
        <f t="shared" si="36"/>
        <v>4542931</v>
      </c>
      <c r="BV312" s="497">
        <f t="shared" si="37"/>
        <v>0</v>
      </c>
      <c r="BW312" s="497">
        <f t="shared" si="38"/>
        <v>0</v>
      </c>
      <c r="BX312" s="497">
        <f t="shared" si="39"/>
        <v>0</v>
      </c>
      <c r="BY312" s="497">
        <f t="shared" si="40"/>
        <v>0</v>
      </c>
      <c r="BZ312" s="497">
        <f t="shared" si="41"/>
        <v>0</v>
      </c>
      <c r="CA312" s="497">
        <f t="shared" si="42"/>
        <v>0</v>
      </c>
      <c r="CB312" s="497">
        <f t="shared" si="43"/>
        <v>0</v>
      </c>
      <c r="CC312" s="497">
        <f t="shared" si="44"/>
        <v>0</v>
      </c>
      <c r="CD312" s="497">
        <f t="shared" si="45"/>
        <v>0</v>
      </c>
      <c r="CE312" s="497">
        <f t="shared" si="46"/>
        <v>0</v>
      </c>
      <c r="CF312" s="497">
        <f t="shared" si="47"/>
        <v>0</v>
      </c>
      <c r="CG312" s="497">
        <f t="shared" si="48"/>
        <v>0</v>
      </c>
      <c r="CH312" s="497">
        <f t="shared" si="49"/>
        <v>0</v>
      </c>
      <c r="CI312" s="497">
        <f t="shared" si="50"/>
        <v>0</v>
      </c>
      <c r="CJ312" s="497">
        <f t="shared" si="51"/>
        <v>0</v>
      </c>
      <c r="CK312" s="497">
        <f t="shared" si="52"/>
        <v>0</v>
      </c>
      <c r="CL312" s="497">
        <f t="shared" si="53"/>
        <v>0</v>
      </c>
      <c r="CM312" s="497">
        <f t="shared" si="54"/>
        <v>0</v>
      </c>
      <c r="CN312" s="497">
        <f t="shared" si="55"/>
        <v>0</v>
      </c>
      <c r="CO312" s="497">
        <f t="shared" si="56"/>
        <v>0</v>
      </c>
      <c r="CP312" s="497">
        <f t="shared" si="57"/>
        <v>-254404</v>
      </c>
      <c r="CQ312" s="497">
        <f t="shared" si="58"/>
        <v>-254404</v>
      </c>
      <c r="CR312" s="497">
        <f t="shared" si="59"/>
        <v>0</v>
      </c>
    </row>
    <row r="313" spans="1:96">
      <c r="A313" s="48" t="s">
        <v>723</v>
      </c>
      <c r="B313" s="446" t="s">
        <v>353</v>
      </c>
      <c r="C313" s="191">
        <v>1650000</v>
      </c>
      <c r="D313" s="194">
        <v>0</v>
      </c>
      <c r="E313" s="191"/>
      <c r="F313" s="191"/>
      <c r="G313" s="191"/>
      <c r="H313" s="191"/>
      <c r="I313" s="191"/>
      <c r="J313" s="191"/>
      <c r="K313" s="191"/>
      <c r="L313" s="191"/>
      <c r="M313" s="191">
        <v>610</v>
      </c>
      <c r="N313" s="191">
        <v>1650000</v>
      </c>
      <c r="O313" s="191"/>
      <c r="P313" s="191"/>
      <c r="Q313" s="191"/>
      <c r="R313" s="191"/>
      <c r="S313" s="191"/>
      <c r="T313" s="191"/>
      <c r="U313" s="191"/>
      <c r="V313" s="194"/>
      <c r="W313" s="191"/>
      <c r="X313" s="191"/>
      <c r="Y313" s="191"/>
      <c r="Z313" s="191"/>
      <c r="AA313" s="191"/>
      <c r="AB313" s="191"/>
      <c r="AC313" s="387"/>
      <c r="AD313" s="191"/>
      <c r="AE313" s="191"/>
      <c r="AF313" s="416"/>
      <c r="AJ313" s="416" t="s">
        <v>724</v>
      </c>
      <c r="AK313" s="416" t="s">
        <v>353</v>
      </c>
      <c r="AL313" s="486">
        <v>1150760</v>
      </c>
      <c r="AM313" s="486"/>
      <c r="AN313" s="486"/>
      <c r="AO313" s="486"/>
      <c r="AP313" s="486"/>
      <c r="AQ313" s="486"/>
      <c r="AR313" s="486"/>
      <c r="AS313" s="486"/>
      <c r="AT313" s="486"/>
      <c r="AU313" s="486"/>
      <c r="AV313" s="486">
        <v>610</v>
      </c>
      <c r="AW313" s="486">
        <v>1150760</v>
      </c>
      <c r="AX313" s="486"/>
      <c r="AY313" s="486"/>
      <c r="AZ313" s="486"/>
      <c r="BA313" s="486"/>
      <c r="BB313" s="486"/>
      <c r="BC313" s="486"/>
      <c r="BD313" s="486"/>
      <c r="BE313" s="486"/>
      <c r="BF313" s="486"/>
      <c r="BG313" s="486"/>
      <c r="BH313" s="486"/>
      <c r="BI313" s="486"/>
      <c r="BJ313" s="486"/>
      <c r="BK313" s="486"/>
      <c r="BL313" s="486"/>
      <c r="BM313" s="486"/>
      <c r="BN313" s="447"/>
      <c r="BP313" s="497">
        <f t="shared" si="31"/>
        <v>499240</v>
      </c>
      <c r="BQ313" s="497">
        <f t="shared" si="32"/>
        <v>0</v>
      </c>
      <c r="BR313" s="497">
        <f t="shared" si="33"/>
        <v>0</v>
      </c>
      <c r="BS313" s="497">
        <f t="shared" si="34"/>
        <v>0</v>
      </c>
      <c r="BT313" s="497">
        <f t="shared" si="35"/>
        <v>0</v>
      </c>
      <c r="BU313" s="497">
        <f t="shared" si="36"/>
        <v>0</v>
      </c>
      <c r="BV313" s="497">
        <f t="shared" si="37"/>
        <v>0</v>
      </c>
      <c r="BW313" s="497">
        <f t="shared" si="38"/>
        <v>0</v>
      </c>
      <c r="BX313" s="497">
        <f t="shared" si="39"/>
        <v>0</v>
      </c>
      <c r="BY313" s="497">
        <f t="shared" si="40"/>
        <v>0</v>
      </c>
      <c r="BZ313" s="497">
        <f t="shared" si="41"/>
        <v>0</v>
      </c>
      <c r="CA313" s="497">
        <f t="shared" si="42"/>
        <v>499240</v>
      </c>
      <c r="CB313" s="497">
        <f t="shared" si="43"/>
        <v>0</v>
      </c>
      <c r="CC313" s="497">
        <f t="shared" si="44"/>
        <v>0</v>
      </c>
      <c r="CD313" s="497">
        <f t="shared" si="45"/>
        <v>0</v>
      </c>
      <c r="CE313" s="497">
        <f t="shared" si="46"/>
        <v>0</v>
      </c>
      <c r="CF313" s="497">
        <f t="shared" si="47"/>
        <v>0</v>
      </c>
      <c r="CG313" s="497">
        <f t="shared" si="48"/>
        <v>0</v>
      </c>
      <c r="CH313" s="497">
        <f t="shared" si="49"/>
        <v>0</v>
      </c>
      <c r="CI313" s="497">
        <f t="shared" si="50"/>
        <v>0</v>
      </c>
      <c r="CJ313" s="497">
        <f t="shared" si="51"/>
        <v>0</v>
      </c>
      <c r="CK313" s="497">
        <f t="shared" si="52"/>
        <v>0</v>
      </c>
      <c r="CL313" s="497">
        <f t="shared" si="53"/>
        <v>0</v>
      </c>
      <c r="CM313" s="497">
        <f t="shared" si="54"/>
        <v>0</v>
      </c>
      <c r="CN313" s="497">
        <f t="shared" si="55"/>
        <v>0</v>
      </c>
      <c r="CO313" s="497">
        <f t="shared" si="56"/>
        <v>0</v>
      </c>
      <c r="CP313" s="497">
        <f t="shared" si="57"/>
        <v>0</v>
      </c>
      <c r="CQ313" s="497">
        <f t="shared" si="58"/>
        <v>0</v>
      </c>
      <c r="CR313" s="497">
        <f t="shared" si="59"/>
        <v>0</v>
      </c>
    </row>
    <row r="314" spans="1:96">
      <c r="A314" s="48" t="s">
        <v>724</v>
      </c>
      <c r="B314" s="446" t="s">
        <v>354</v>
      </c>
      <c r="C314" s="191">
        <v>3988916</v>
      </c>
      <c r="D314" s="194">
        <v>1789607</v>
      </c>
      <c r="E314" s="191"/>
      <c r="F314" s="191"/>
      <c r="G314" s="191"/>
      <c r="H314" s="191">
        <v>1789607</v>
      </c>
      <c r="I314" s="191"/>
      <c r="J314" s="191"/>
      <c r="K314" s="191"/>
      <c r="L314" s="191"/>
      <c r="M314" s="191"/>
      <c r="N314" s="191"/>
      <c r="O314" s="191"/>
      <c r="P314" s="191"/>
      <c r="Q314" s="191">
        <v>2760</v>
      </c>
      <c r="R314" s="191">
        <v>2199309</v>
      </c>
      <c r="S314" s="191"/>
      <c r="T314" s="191"/>
      <c r="U314" s="191"/>
      <c r="V314" s="194"/>
      <c r="W314" s="191"/>
      <c r="X314" s="191"/>
      <c r="Y314" s="191"/>
      <c r="Z314" s="191"/>
      <c r="AA314" s="191"/>
      <c r="AB314" s="191"/>
      <c r="AC314" s="387"/>
      <c r="AD314" s="191"/>
      <c r="AE314" s="191"/>
      <c r="AF314" s="416"/>
      <c r="AJ314" s="416" t="s">
        <v>725</v>
      </c>
      <c r="AK314" s="416" t="s">
        <v>354</v>
      </c>
      <c r="AL314" s="486">
        <v>3980624</v>
      </c>
      <c r="AM314" s="486">
        <v>1789607</v>
      </c>
      <c r="AN314" s="486"/>
      <c r="AO314" s="486"/>
      <c r="AP314" s="486"/>
      <c r="AQ314" s="486">
        <v>1789607</v>
      </c>
      <c r="AR314" s="486"/>
      <c r="AS314" s="486"/>
      <c r="AT314" s="486"/>
      <c r="AU314" s="486"/>
      <c r="AV314" s="486"/>
      <c r="AW314" s="486"/>
      <c r="AX314" s="486"/>
      <c r="AY314" s="486"/>
      <c r="AZ314" s="486">
        <v>2760</v>
      </c>
      <c r="BA314" s="486">
        <v>2191017</v>
      </c>
      <c r="BB314" s="486"/>
      <c r="BC314" s="486"/>
      <c r="BD314" s="486"/>
      <c r="BE314" s="486"/>
      <c r="BF314" s="486"/>
      <c r="BG314" s="486"/>
      <c r="BH314" s="486"/>
      <c r="BI314" s="486"/>
      <c r="BJ314" s="486"/>
      <c r="BK314" s="486"/>
      <c r="BL314" s="486"/>
      <c r="BM314" s="486"/>
      <c r="BN314" s="447"/>
      <c r="BP314" s="497">
        <f t="shared" si="31"/>
        <v>8292</v>
      </c>
      <c r="BQ314" s="497">
        <f t="shared" si="32"/>
        <v>0</v>
      </c>
      <c r="BR314" s="497">
        <f t="shared" si="33"/>
        <v>0</v>
      </c>
      <c r="BS314" s="497">
        <f t="shared" si="34"/>
        <v>0</v>
      </c>
      <c r="BT314" s="497">
        <f t="shared" si="35"/>
        <v>0</v>
      </c>
      <c r="BU314" s="497">
        <f t="shared" si="36"/>
        <v>0</v>
      </c>
      <c r="BV314" s="497">
        <f t="shared" si="37"/>
        <v>0</v>
      </c>
      <c r="BW314" s="497">
        <f t="shared" si="38"/>
        <v>0</v>
      </c>
      <c r="BX314" s="497">
        <f t="shared" si="39"/>
        <v>0</v>
      </c>
      <c r="BY314" s="497">
        <f t="shared" si="40"/>
        <v>0</v>
      </c>
      <c r="BZ314" s="497">
        <f t="shared" si="41"/>
        <v>0</v>
      </c>
      <c r="CA314" s="497">
        <f t="shared" si="42"/>
        <v>0</v>
      </c>
      <c r="CB314" s="497">
        <f t="shared" si="43"/>
        <v>0</v>
      </c>
      <c r="CC314" s="497">
        <f t="shared" si="44"/>
        <v>0</v>
      </c>
      <c r="CD314" s="497">
        <f t="shared" si="45"/>
        <v>0</v>
      </c>
      <c r="CE314" s="497">
        <f t="shared" si="46"/>
        <v>8292</v>
      </c>
      <c r="CF314" s="497">
        <f t="shared" si="47"/>
        <v>0</v>
      </c>
      <c r="CG314" s="497">
        <f t="shared" si="48"/>
        <v>0</v>
      </c>
      <c r="CH314" s="497">
        <f t="shared" si="49"/>
        <v>0</v>
      </c>
      <c r="CI314" s="497">
        <f t="shared" si="50"/>
        <v>0</v>
      </c>
      <c r="CJ314" s="497">
        <f t="shared" si="51"/>
        <v>0</v>
      </c>
      <c r="CK314" s="497">
        <f t="shared" si="52"/>
        <v>0</v>
      </c>
      <c r="CL314" s="497">
        <f t="shared" si="53"/>
        <v>0</v>
      </c>
      <c r="CM314" s="497">
        <f t="shared" si="54"/>
        <v>0</v>
      </c>
      <c r="CN314" s="497">
        <f t="shared" si="55"/>
        <v>0</v>
      </c>
      <c r="CO314" s="497">
        <f t="shared" si="56"/>
        <v>0</v>
      </c>
      <c r="CP314" s="497">
        <f t="shared" si="57"/>
        <v>0</v>
      </c>
      <c r="CQ314" s="497">
        <f t="shared" si="58"/>
        <v>0</v>
      </c>
      <c r="CR314" s="497">
        <f t="shared" si="59"/>
        <v>0</v>
      </c>
    </row>
    <row r="315" spans="1:96">
      <c r="A315" s="48" t="s">
        <v>725</v>
      </c>
      <c r="B315" s="446" t="s">
        <v>916</v>
      </c>
      <c r="C315" s="191">
        <v>1759209</v>
      </c>
      <c r="D315" s="194">
        <v>0</v>
      </c>
      <c r="E315" s="191"/>
      <c r="F315" s="191"/>
      <c r="G315" s="191"/>
      <c r="H315" s="191"/>
      <c r="I315" s="191"/>
      <c r="J315" s="191"/>
      <c r="K315" s="191"/>
      <c r="L315" s="191"/>
      <c r="M315" s="191">
        <v>1950</v>
      </c>
      <c r="N315" s="191">
        <v>1759209</v>
      </c>
      <c r="O315" s="191"/>
      <c r="P315" s="191"/>
      <c r="Q315" s="191"/>
      <c r="R315" s="191"/>
      <c r="S315" s="191"/>
      <c r="T315" s="191"/>
      <c r="U315" s="191"/>
      <c r="V315" s="194"/>
      <c r="W315" s="191"/>
      <c r="X315" s="191"/>
      <c r="Y315" s="191"/>
      <c r="Z315" s="191"/>
      <c r="AA315" s="191"/>
      <c r="AB315" s="191"/>
      <c r="AC315" s="387"/>
      <c r="AD315" s="191"/>
      <c r="AE315" s="191"/>
      <c r="AF315" s="416"/>
      <c r="AJ315" s="416" t="s">
        <v>726</v>
      </c>
      <c r="AK315" s="416" t="s">
        <v>916</v>
      </c>
      <c r="AL315" s="486">
        <v>1640236</v>
      </c>
      <c r="AM315" s="486"/>
      <c r="AN315" s="486"/>
      <c r="AO315" s="486"/>
      <c r="AP315" s="486"/>
      <c r="AQ315" s="486"/>
      <c r="AR315" s="486"/>
      <c r="AS315" s="486"/>
      <c r="AT315" s="486"/>
      <c r="AU315" s="486"/>
      <c r="AV315" s="486">
        <v>1950</v>
      </c>
      <c r="AW315" s="486">
        <v>1640236</v>
      </c>
      <c r="AX315" s="486"/>
      <c r="AY315" s="486"/>
      <c r="AZ315" s="486"/>
      <c r="BA315" s="486"/>
      <c r="BB315" s="486"/>
      <c r="BC315" s="486"/>
      <c r="BD315" s="486"/>
      <c r="BE315" s="486"/>
      <c r="BF315" s="486"/>
      <c r="BG315" s="486"/>
      <c r="BH315" s="486"/>
      <c r="BI315" s="486"/>
      <c r="BJ315" s="486"/>
      <c r="BK315" s="486"/>
      <c r="BL315" s="486"/>
      <c r="BM315" s="486"/>
      <c r="BN315" s="447"/>
      <c r="BP315" s="497">
        <f t="shared" si="31"/>
        <v>118973</v>
      </c>
      <c r="BQ315" s="497">
        <f t="shared" si="32"/>
        <v>0</v>
      </c>
      <c r="BR315" s="497">
        <f t="shared" si="33"/>
        <v>0</v>
      </c>
      <c r="BS315" s="497">
        <f t="shared" si="34"/>
        <v>0</v>
      </c>
      <c r="BT315" s="497">
        <f t="shared" si="35"/>
        <v>0</v>
      </c>
      <c r="BU315" s="497">
        <f t="shared" si="36"/>
        <v>0</v>
      </c>
      <c r="BV315" s="497">
        <f t="shared" si="37"/>
        <v>0</v>
      </c>
      <c r="BW315" s="497">
        <f t="shared" si="38"/>
        <v>0</v>
      </c>
      <c r="BX315" s="497">
        <f t="shared" si="39"/>
        <v>0</v>
      </c>
      <c r="BY315" s="497">
        <f t="shared" si="40"/>
        <v>0</v>
      </c>
      <c r="BZ315" s="497">
        <f t="shared" si="41"/>
        <v>0</v>
      </c>
      <c r="CA315" s="497">
        <f t="shared" si="42"/>
        <v>118973</v>
      </c>
      <c r="CB315" s="497">
        <f t="shared" si="43"/>
        <v>0</v>
      </c>
      <c r="CC315" s="497">
        <f t="shared" si="44"/>
        <v>0</v>
      </c>
      <c r="CD315" s="497">
        <f t="shared" si="45"/>
        <v>0</v>
      </c>
      <c r="CE315" s="497">
        <f t="shared" si="46"/>
        <v>0</v>
      </c>
      <c r="CF315" s="497">
        <f t="shared" si="47"/>
        <v>0</v>
      </c>
      <c r="CG315" s="497">
        <f t="shared" si="48"/>
        <v>0</v>
      </c>
      <c r="CH315" s="497">
        <f t="shared" si="49"/>
        <v>0</v>
      </c>
      <c r="CI315" s="497">
        <f t="shared" si="50"/>
        <v>0</v>
      </c>
      <c r="CJ315" s="497">
        <f t="shared" si="51"/>
        <v>0</v>
      </c>
      <c r="CK315" s="497">
        <f t="shared" si="52"/>
        <v>0</v>
      </c>
      <c r="CL315" s="497">
        <f t="shared" si="53"/>
        <v>0</v>
      </c>
      <c r="CM315" s="497">
        <f t="shared" si="54"/>
        <v>0</v>
      </c>
      <c r="CN315" s="497">
        <f t="shared" si="55"/>
        <v>0</v>
      </c>
      <c r="CO315" s="497">
        <f t="shared" si="56"/>
        <v>0</v>
      </c>
      <c r="CP315" s="497">
        <f t="shared" si="57"/>
        <v>0</v>
      </c>
      <c r="CQ315" s="497">
        <f t="shared" si="58"/>
        <v>0</v>
      </c>
      <c r="CR315" s="497">
        <f t="shared" si="59"/>
        <v>0</v>
      </c>
    </row>
    <row r="316" spans="1:96">
      <c r="A316" s="48" t="s">
        <v>726</v>
      </c>
      <c r="B316" s="446" t="s">
        <v>355</v>
      </c>
      <c r="C316" s="191">
        <v>2327234</v>
      </c>
      <c r="D316" s="194">
        <v>2327234</v>
      </c>
      <c r="E316" s="191"/>
      <c r="F316" s="191">
        <v>1669191</v>
      </c>
      <c r="G316" s="191">
        <v>658043</v>
      </c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4"/>
      <c r="W316" s="191"/>
      <c r="X316" s="191"/>
      <c r="Y316" s="191"/>
      <c r="Z316" s="191"/>
      <c r="AA316" s="191"/>
      <c r="AB316" s="191"/>
      <c r="AC316" s="387"/>
      <c r="AD316" s="191"/>
      <c r="AE316" s="191"/>
      <c r="AF316" s="416"/>
      <c r="AJ316" s="416" t="s">
        <v>727</v>
      </c>
      <c r="AK316" s="416" t="s">
        <v>355</v>
      </c>
      <c r="AL316" s="486">
        <v>2327234</v>
      </c>
      <c r="AM316" s="486">
        <v>2327234</v>
      </c>
      <c r="AN316" s="486"/>
      <c r="AO316" s="486">
        <v>1669191</v>
      </c>
      <c r="AP316" s="486">
        <v>658043</v>
      </c>
      <c r="AQ316" s="486"/>
      <c r="AR316" s="486"/>
      <c r="AS316" s="486"/>
      <c r="AT316" s="486"/>
      <c r="AU316" s="486"/>
      <c r="AV316" s="486"/>
      <c r="AW316" s="486"/>
      <c r="AX316" s="486"/>
      <c r="AY316" s="486"/>
      <c r="AZ316" s="486"/>
      <c r="BA316" s="486"/>
      <c r="BB316" s="486"/>
      <c r="BC316" s="486"/>
      <c r="BD316" s="486"/>
      <c r="BE316" s="486"/>
      <c r="BF316" s="486"/>
      <c r="BG316" s="486"/>
      <c r="BH316" s="486"/>
      <c r="BI316" s="486"/>
      <c r="BJ316" s="486"/>
      <c r="BK316" s="486"/>
      <c r="BL316" s="486"/>
      <c r="BM316" s="486"/>
      <c r="BN316" s="447"/>
      <c r="BP316" s="497">
        <f t="shared" si="31"/>
        <v>0</v>
      </c>
      <c r="BQ316" s="497">
        <f t="shared" si="32"/>
        <v>0</v>
      </c>
      <c r="BR316" s="497">
        <f t="shared" si="33"/>
        <v>0</v>
      </c>
      <c r="BS316" s="497">
        <f t="shared" si="34"/>
        <v>0</v>
      </c>
      <c r="BT316" s="497">
        <f t="shared" si="35"/>
        <v>0</v>
      </c>
      <c r="BU316" s="497">
        <f t="shared" si="36"/>
        <v>0</v>
      </c>
      <c r="BV316" s="497">
        <f t="shared" si="37"/>
        <v>0</v>
      </c>
      <c r="BW316" s="497">
        <f t="shared" si="38"/>
        <v>0</v>
      </c>
      <c r="BX316" s="497">
        <f t="shared" si="39"/>
        <v>0</v>
      </c>
      <c r="BY316" s="497">
        <f t="shared" si="40"/>
        <v>0</v>
      </c>
      <c r="BZ316" s="497">
        <f t="shared" si="41"/>
        <v>0</v>
      </c>
      <c r="CA316" s="497">
        <f t="shared" si="42"/>
        <v>0</v>
      </c>
      <c r="CB316" s="497">
        <f t="shared" si="43"/>
        <v>0</v>
      </c>
      <c r="CC316" s="497">
        <f t="shared" si="44"/>
        <v>0</v>
      </c>
      <c r="CD316" s="497">
        <f t="shared" si="45"/>
        <v>0</v>
      </c>
      <c r="CE316" s="497">
        <f t="shared" si="46"/>
        <v>0</v>
      </c>
      <c r="CF316" s="497">
        <f t="shared" si="47"/>
        <v>0</v>
      </c>
      <c r="CG316" s="497">
        <f t="shared" si="48"/>
        <v>0</v>
      </c>
      <c r="CH316" s="497">
        <f t="shared" si="49"/>
        <v>0</v>
      </c>
      <c r="CI316" s="497">
        <f t="shared" si="50"/>
        <v>0</v>
      </c>
      <c r="CJ316" s="497">
        <f t="shared" si="51"/>
        <v>0</v>
      </c>
      <c r="CK316" s="497">
        <f t="shared" si="52"/>
        <v>0</v>
      </c>
      <c r="CL316" s="497">
        <f t="shared" si="53"/>
        <v>0</v>
      </c>
      <c r="CM316" s="497">
        <f t="shared" si="54"/>
        <v>0</v>
      </c>
      <c r="CN316" s="497">
        <f t="shared" si="55"/>
        <v>0</v>
      </c>
      <c r="CO316" s="497">
        <f t="shared" si="56"/>
        <v>0</v>
      </c>
      <c r="CP316" s="497">
        <f t="shared" si="57"/>
        <v>0</v>
      </c>
      <c r="CQ316" s="497">
        <f t="shared" si="58"/>
        <v>0</v>
      </c>
      <c r="CR316" s="497">
        <f t="shared" si="59"/>
        <v>0</v>
      </c>
    </row>
    <row r="317" spans="1:96">
      <c r="A317" s="48" t="s">
        <v>727</v>
      </c>
      <c r="B317" s="446" t="s">
        <v>917</v>
      </c>
      <c r="C317" s="191">
        <v>794345</v>
      </c>
      <c r="D317" s="194">
        <v>794345</v>
      </c>
      <c r="E317" s="191"/>
      <c r="F317" s="191">
        <v>0</v>
      </c>
      <c r="G317" s="191">
        <v>0</v>
      </c>
      <c r="H317" s="191"/>
      <c r="I317" s="191">
        <v>794345</v>
      </c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4"/>
      <c r="W317" s="191"/>
      <c r="X317" s="191"/>
      <c r="Y317" s="191"/>
      <c r="Z317" s="191"/>
      <c r="AA317" s="191"/>
      <c r="AB317" s="191"/>
      <c r="AC317" s="387"/>
      <c r="AD317" s="191"/>
      <c r="AE317" s="191"/>
      <c r="AF317" s="416"/>
      <c r="AJ317" s="416" t="s">
        <v>728</v>
      </c>
      <c r="AK317" s="416" t="s">
        <v>917</v>
      </c>
      <c r="AL317" s="486">
        <v>705002</v>
      </c>
      <c r="AM317" s="486">
        <v>705002</v>
      </c>
      <c r="AN317" s="486"/>
      <c r="AO317" s="486">
        <v>0</v>
      </c>
      <c r="AP317" s="486">
        <v>0</v>
      </c>
      <c r="AQ317" s="486"/>
      <c r="AR317" s="486">
        <v>705002</v>
      </c>
      <c r="AS317" s="486"/>
      <c r="AT317" s="486"/>
      <c r="AU317" s="486"/>
      <c r="AV317" s="486"/>
      <c r="AW317" s="486"/>
      <c r="AX317" s="486"/>
      <c r="AY317" s="486"/>
      <c r="AZ317" s="486"/>
      <c r="BA317" s="486"/>
      <c r="BB317" s="486"/>
      <c r="BC317" s="486"/>
      <c r="BD317" s="486"/>
      <c r="BE317" s="486"/>
      <c r="BF317" s="486"/>
      <c r="BG317" s="486"/>
      <c r="BH317" s="486"/>
      <c r="BI317" s="486"/>
      <c r="BJ317" s="486"/>
      <c r="BK317" s="486"/>
      <c r="BL317" s="486"/>
      <c r="BM317" s="486"/>
      <c r="BN317" s="447"/>
      <c r="BP317" s="497">
        <f t="shared" si="31"/>
        <v>89343</v>
      </c>
      <c r="BQ317" s="497">
        <f t="shared" si="32"/>
        <v>89343</v>
      </c>
      <c r="BR317" s="497">
        <f t="shared" si="33"/>
        <v>0</v>
      </c>
      <c r="BS317" s="497">
        <f t="shared" si="34"/>
        <v>0</v>
      </c>
      <c r="BT317" s="497">
        <f t="shared" si="35"/>
        <v>0</v>
      </c>
      <c r="BU317" s="497">
        <f t="shared" si="36"/>
        <v>0</v>
      </c>
      <c r="BV317" s="497">
        <f t="shared" si="37"/>
        <v>89343</v>
      </c>
      <c r="BW317" s="497">
        <f t="shared" si="38"/>
        <v>0</v>
      </c>
      <c r="BX317" s="497">
        <f t="shared" si="39"/>
        <v>0</v>
      </c>
      <c r="BY317" s="497">
        <f t="shared" si="40"/>
        <v>0</v>
      </c>
      <c r="BZ317" s="497">
        <f t="shared" si="41"/>
        <v>0</v>
      </c>
      <c r="CA317" s="497">
        <f t="shared" si="42"/>
        <v>0</v>
      </c>
      <c r="CB317" s="497">
        <f t="shared" si="43"/>
        <v>0</v>
      </c>
      <c r="CC317" s="497">
        <f t="shared" si="44"/>
        <v>0</v>
      </c>
      <c r="CD317" s="497">
        <f t="shared" si="45"/>
        <v>0</v>
      </c>
      <c r="CE317" s="497">
        <f t="shared" si="46"/>
        <v>0</v>
      </c>
      <c r="CF317" s="497">
        <f t="shared" si="47"/>
        <v>0</v>
      </c>
      <c r="CG317" s="497">
        <f t="shared" si="48"/>
        <v>0</v>
      </c>
      <c r="CH317" s="497">
        <f t="shared" si="49"/>
        <v>0</v>
      </c>
      <c r="CI317" s="497">
        <f t="shared" si="50"/>
        <v>0</v>
      </c>
      <c r="CJ317" s="497">
        <f t="shared" si="51"/>
        <v>0</v>
      </c>
      <c r="CK317" s="497">
        <f t="shared" si="52"/>
        <v>0</v>
      </c>
      <c r="CL317" s="497">
        <f t="shared" si="53"/>
        <v>0</v>
      </c>
      <c r="CM317" s="497">
        <f t="shared" si="54"/>
        <v>0</v>
      </c>
      <c r="CN317" s="497">
        <f t="shared" si="55"/>
        <v>0</v>
      </c>
      <c r="CO317" s="497">
        <f t="shared" si="56"/>
        <v>0</v>
      </c>
      <c r="CP317" s="497">
        <f t="shared" si="57"/>
        <v>0</v>
      </c>
      <c r="CQ317" s="497">
        <f t="shared" si="58"/>
        <v>0</v>
      </c>
      <c r="CR317" s="497">
        <f t="shared" si="59"/>
        <v>0</v>
      </c>
    </row>
    <row r="318" spans="1:96">
      <c r="A318" s="48" t="s">
        <v>728</v>
      </c>
      <c r="B318" s="446" t="s">
        <v>918</v>
      </c>
      <c r="C318" s="191">
        <v>1300000</v>
      </c>
      <c r="D318" s="194">
        <v>1300000</v>
      </c>
      <c r="E318" s="191">
        <v>1300000</v>
      </c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4"/>
      <c r="W318" s="191"/>
      <c r="X318" s="191"/>
      <c r="Y318" s="191"/>
      <c r="Z318" s="191"/>
      <c r="AA318" s="191"/>
      <c r="AB318" s="191"/>
      <c r="AC318" s="387"/>
      <c r="AD318" s="191"/>
      <c r="AE318" s="191"/>
      <c r="AF318" s="416"/>
      <c r="AJ318" s="416" t="s">
        <v>729</v>
      </c>
      <c r="AK318" s="416" t="s">
        <v>918</v>
      </c>
      <c r="AL318" s="486">
        <v>915436</v>
      </c>
      <c r="AM318" s="486">
        <v>915436</v>
      </c>
      <c r="AN318" s="486">
        <v>915436</v>
      </c>
      <c r="AO318" s="486"/>
      <c r="AP318" s="486"/>
      <c r="AQ318" s="486"/>
      <c r="AR318" s="486"/>
      <c r="AS318" s="486"/>
      <c r="AT318" s="486"/>
      <c r="AU318" s="486"/>
      <c r="AV318" s="486"/>
      <c r="AW318" s="486"/>
      <c r="AX318" s="486"/>
      <c r="AY318" s="486"/>
      <c r="AZ318" s="486"/>
      <c r="BA318" s="486"/>
      <c r="BB318" s="486"/>
      <c r="BC318" s="486"/>
      <c r="BD318" s="486"/>
      <c r="BE318" s="486"/>
      <c r="BF318" s="486"/>
      <c r="BG318" s="486"/>
      <c r="BH318" s="486"/>
      <c r="BI318" s="486"/>
      <c r="BJ318" s="486"/>
      <c r="BK318" s="486"/>
      <c r="BL318" s="486"/>
      <c r="BM318" s="486"/>
      <c r="BN318" s="447"/>
      <c r="BP318" s="497">
        <f t="shared" si="31"/>
        <v>384564</v>
      </c>
      <c r="BQ318" s="497">
        <f t="shared" si="32"/>
        <v>384564</v>
      </c>
      <c r="BR318" s="497">
        <f t="shared" si="33"/>
        <v>384564</v>
      </c>
      <c r="BS318" s="497">
        <f t="shared" si="34"/>
        <v>0</v>
      </c>
      <c r="BT318" s="497">
        <f t="shared" si="35"/>
        <v>0</v>
      </c>
      <c r="BU318" s="497">
        <f t="shared" si="36"/>
        <v>0</v>
      </c>
      <c r="BV318" s="497">
        <f t="shared" si="37"/>
        <v>0</v>
      </c>
      <c r="BW318" s="497">
        <f t="shared" si="38"/>
        <v>0</v>
      </c>
      <c r="BX318" s="497">
        <f t="shared" si="39"/>
        <v>0</v>
      </c>
      <c r="BY318" s="497">
        <f t="shared" si="40"/>
        <v>0</v>
      </c>
      <c r="BZ318" s="497">
        <f t="shared" si="41"/>
        <v>0</v>
      </c>
      <c r="CA318" s="497">
        <f t="shared" si="42"/>
        <v>0</v>
      </c>
      <c r="CB318" s="497">
        <f t="shared" si="43"/>
        <v>0</v>
      </c>
      <c r="CC318" s="497">
        <f t="shared" si="44"/>
        <v>0</v>
      </c>
      <c r="CD318" s="497">
        <f t="shared" si="45"/>
        <v>0</v>
      </c>
      <c r="CE318" s="497">
        <f t="shared" si="46"/>
        <v>0</v>
      </c>
      <c r="CF318" s="497">
        <f t="shared" si="47"/>
        <v>0</v>
      </c>
      <c r="CG318" s="497">
        <f t="shared" si="48"/>
        <v>0</v>
      </c>
      <c r="CH318" s="497">
        <f t="shared" si="49"/>
        <v>0</v>
      </c>
      <c r="CI318" s="497">
        <f t="shared" si="50"/>
        <v>0</v>
      </c>
      <c r="CJ318" s="497">
        <f t="shared" si="51"/>
        <v>0</v>
      </c>
      <c r="CK318" s="497">
        <f t="shared" si="52"/>
        <v>0</v>
      </c>
      <c r="CL318" s="497">
        <f t="shared" si="53"/>
        <v>0</v>
      </c>
      <c r="CM318" s="497">
        <f t="shared" si="54"/>
        <v>0</v>
      </c>
      <c r="CN318" s="497">
        <f t="shared" si="55"/>
        <v>0</v>
      </c>
      <c r="CO318" s="497">
        <f t="shared" si="56"/>
        <v>0</v>
      </c>
      <c r="CP318" s="497">
        <f t="shared" si="57"/>
        <v>0</v>
      </c>
      <c r="CQ318" s="497">
        <f t="shared" si="58"/>
        <v>0</v>
      </c>
      <c r="CR318" s="497">
        <f t="shared" si="59"/>
        <v>0</v>
      </c>
    </row>
    <row r="319" spans="1:96">
      <c r="A319" s="48" t="s">
        <v>729</v>
      </c>
      <c r="B319" s="446" t="s">
        <v>919</v>
      </c>
      <c r="C319" s="191">
        <v>794574</v>
      </c>
      <c r="D319" s="194">
        <v>794574</v>
      </c>
      <c r="E319" s="191">
        <v>794574</v>
      </c>
      <c r="F319" s="191"/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1"/>
      <c r="T319" s="191"/>
      <c r="U319" s="191"/>
      <c r="V319" s="194"/>
      <c r="W319" s="191"/>
      <c r="X319" s="191"/>
      <c r="Y319" s="191"/>
      <c r="Z319" s="191"/>
      <c r="AA319" s="191"/>
      <c r="AB319" s="191"/>
      <c r="AC319" s="387"/>
      <c r="AD319" s="191"/>
      <c r="AE319" s="191"/>
      <c r="AF319" s="416"/>
      <c r="AJ319" s="416" t="s">
        <v>730</v>
      </c>
      <c r="AK319" s="416" t="s">
        <v>919</v>
      </c>
      <c r="AL319" s="486">
        <v>717409</v>
      </c>
      <c r="AM319" s="486">
        <v>717409</v>
      </c>
      <c r="AN319" s="486">
        <v>717409</v>
      </c>
      <c r="AO319" s="486"/>
      <c r="AP319" s="486"/>
      <c r="AQ319" s="486"/>
      <c r="AR319" s="486"/>
      <c r="AS319" s="486"/>
      <c r="AT319" s="486"/>
      <c r="AU319" s="486"/>
      <c r="AV319" s="486"/>
      <c r="AW319" s="486"/>
      <c r="AX319" s="486"/>
      <c r="AY319" s="486"/>
      <c r="AZ319" s="486"/>
      <c r="BA319" s="486"/>
      <c r="BB319" s="486"/>
      <c r="BC319" s="486"/>
      <c r="BD319" s="486"/>
      <c r="BE319" s="486"/>
      <c r="BF319" s="486"/>
      <c r="BG319" s="486"/>
      <c r="BH319" s="486"/>
      <c r="BI319" s="486"/>
      <c r="BJ319" s="486"/>
      <c r="BK319" s="486"/>
      <c r="BL319" s="486"/>
      <c r="BM319" s="486"/>
      <c r="BN319" s="447"/>
      <c r="BP319" s="497">
        <f t="shared" si="31"/>
        <v>77165</v>
      </c>
      <c r="BQ319" s="497">
        <f t="shared" si="32"/>
        <v>77165</v>
      </c>
      <c r="BR319" s="497">
        <f t="shared" si="33"/>
        <v>77165</v>
      </c>
      <c r="BS319" s="497">
        <f t="shared" si="34"/>
        <v>0</v>
      </c>
      <c r="BT319" s="497">
        <f t="shared" si="35"/>
        <v>0</v>
      </c>
      <c r="BU319" s="497">
        <f t="shared" si="36"/>
        <v>0</v>
      </c>
      <c r="BV319" s="497">
        <f t="shared" si="37"/>
        <v>0</v>
      </c>
      <c r="BW319" s="497">
        <f t="shared" si="38"/>
        <v>0</v>
      </c>
      <c r="BX319" s="497">
        <f t="shared" si="39"/>
        <v>0</v>
      </c>
      <c r="BY319" s="497">
        <f t="shared" si="40"/>
        <v>0</v>
      </c>
      <c r="BZ319" s="497">
        <f t="shared" si="41"/>
        <v>0</v>
      </c>
      <c r="CA319" s="497">
        <f t="shared" si="42"/>
        <v>0</v>
      </c>
      <c r="CB319" s="497">
        <f t="shared" si="43"/>
        <v>0</v>
      </c>
      <c r="CC319" s="497">
        <f t="shared" si="44"/>
        <v>0</v>
      </c>
      <c r="CD319" s="497">
        <f t="shared" si="45"/>
        <v>0</v>
      </c>
      <c r="CE319" s="497">
        <f t="shared" si="46"/>
        <v>0</v>
      </c>
      <c r="CF319" s="497">
        <f t="shared" si="47"/>
        <v>0</v>
      </c>
      <c r="CG319" s="497">
        <f t="shared" si="48"/>
        <v>0</v>
      </c>
      <c r="CH319" s="497">
        <f t="shared" si="49"/>
        <v>0</v>
      </c>
      <c r="CI319" s="497">
        <f t="shared" si="50"/>
        <v>0</v>
      </c>
      <c r="CJ319" s="497">
        <f t="shared" si="51"/>
        <v>0</v>
      </c>
      <c r="CK319" s="497">
        <f t="shared" si="52"/>
        <v>0</v>
      </c>
      <c r="CL319" s="497">
        <f t="shared" si="53"/>
        <v>0</v>
      </c>
      <c r="CM319" s="497">
        <f t="shared" si="54"/>
        <v>0</v>
      </c>
      <c r="CN319" s="497">
        <f t="shared" si="55"/>
        <v>0</v>
      </c>
      <c r="CO319" s="497">
        <f t="shared" si="56"/>
        <v>0</v>
      </c>
      <c r="CP319" s="497">
        <f t="shared" si="57"/>
        <v>0</v>
      </c>
      <c r="CQ319" s="497">
        <f t="shared" si="58"/>
        <v>0</v>
      </c>
      <c r="CR319" s="497">
        <f t="shared" si="59"/>
        <v>0</v>
      </c>
    </row>
    <row r="320" spans="1:96">
      <c r="A320" s="48" t="s">
        <v>730</v>
      </c>
      <c r="B320" s="446" t="s">
        <v>920</v>
      </c>
      <c r="C320" s="191">
        <v>973889</v>
      </c>
      <c r="D320" s="194">
        <v>973889</v>
      </c>
      <c r="E320" s="191">
        <v>973889</v>
      </c>
      <c r="F320" s="191"/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4"/>
      <c r="W320" s="191"/>
      <c r="X320" s="191"/>
      <c r="Y320" s="191"/>
      <c r="Z320" s="191"/>
      <c r="AA320" s="191"/>
      <c r="AB320" s="191"/>
      <c r="AC320" s="387"/>
      <c r="AD320" s="191"/>
      <c r="AE320" s="191"/>
      <c r="AF320" s="416"/>
      <c r="AJ320" s="416" t="s">
        <v>731</v>
      </c>
      <c r="AK320" s="416" t="s">
        <v>920</v>
      </c>
      <c r="AL320" s="486">
        <v>973889</v>
      </c>
      <c r="AM320" s="486">
        <v>973889</v>
      </c>
      <c r="AN320" s="486">
        <v>973889</v>
      </c>
      <c r="AO320" s="486"/>
      <c r="AP320" s="486"/>
      <c r="AQ320" s="486"/>
      <c r="AR320" s="486"/>
      <c r="AS320" s="486"/>
      <c r="AT320" s="486"/>
      <c r="AU320" s="486"/>
      <c r="AV320" s="486"/>
      <c r="AW320" s="486"/>
      <c r="AX320" s="486"/>
      <c r="AY320" s="486"/>
      <c r="AZ320" s="486"/>
      <c r="BA320" s="486"/>
      <c r="BB320" s="486"/>
      <c r="BC320" s="486"/>
      <c r="BD320" s="486"/>
      <c r="BE320" s="486"/>
      <c r="BF320" s="486"/>
      <c r="BG320" s="486"/>
      <c r="BH320" s="486"/>
      <c r="BI320" s="486"/>
      <c r="BJ320" s="486"/>
      <c r="BK320" s="486"/>
      <c r="BL320" s="486"/>
      <c r="BM320" s="486"/>
      <c r="BN320" s="447"/>
      <c r="BP320" s="497">
        <f t="shared" si="31"/>
        <v>0</v>
      </c>
      <c r="BQ320" s="497">
        <f t="shared" si="32"/>
        <v>0</v>
      </c>
      <c r="BR320" s="497">
        <f t="shared" si="33"/>
        <v>0</v>
      </c>
      <c r="BS320" s="497">
        <f t="shared" si="34"/>
        <v>0</v>
      </c>
      <c r="BT320" s="497">
        <f t="shared" si="35"/>
        <v>0</v>
      </c>
      <c r="BU320" s="497">
        <f t="shared" si="36"/>
        <v>0</v>
      </c>
      <c r="BV320" s="497">
        <f t="shared" si="37"/>
        <v>0</v>
      </c>
      <c r="BW320" s="497">
        <f t="shared" si="38"/>
        <v>0</v>
      </c>
      <c r="BX320" s="497">
        <f t="shared" si="39"/>
        <v>0</v>
      </c>
      <c r="BY320" s="497">
        <f t="shared" si="40"/>
        <v>0</v>
      </c>
      <c r="BZ320" s="497">
        <f t="shared" si="41"/>
        <v>0</v>
      </c>
      <c r="CA320" s="497">
        <f t="shared" si="42"/>
        <v>0</v>
      </c>
      <c r="CB320" s="497">
        <f t="shared" si="43"/>
        <v>0</v>
      </c>
      <c r="CC320" s="497">
        <f t="shared" si="44"/>
        <v>0</v>
      </c>
      <c r="CD320" s="497">
        <f t="shared" si="45"/>
        <v>0</v>
      </c>
      <c r="CE320" s="497">
        <f t="shared" si="46"/>
        <v>0</v>
      </c>
      <c r="CF320" s="497">
        <f t="shared" si="47"/>
        <v>0</v>
      </c>
      <c r="CG320" s="497">
        <f t="shared" si="48"/>
        <v>0</v>
      </c>
      <c r="CH320" s="497">
        <f t="shared" si="49"/>
        <v>0</v>
      </c>
      <c r="CI320" s="497">
        <f t="shared" si="50"/>
        <v>0</v>
      </c>
      <c r="CJ320" s="497">
        <f t="shared" si="51"/>
        <v>0</v>
      </c>
      <c r="CK320" s="497">
        <f t="shared" si="52"/>
        <v>0</v>
      </c>
      <c r="CL320" s="497">
        <f t="shared" si="53"/>
        <v>0</v>
      </c>
      <c r="CM320" s="497">
        <f t="shared" si="54"/>
        <v>0</v>
      </c>
      <c r="CN320" s="497">
        <f t="shared" si="55"/>
        <v>0</v>
      </c>
      <c r="CO320" s="497">
        <f t="shared" si="56"/>
        <v>0</v>
      </c>
      <c r="CP320" s="497">
        <f t="shared" si="57"/>
        <v>0</v>
      </c>
      <c r="CQ320" s="497">
        <f t="shared" si="58"/>
        <v>0</v>
      </c>
      <c r="CR320" s="497">
        <f t="shared" si="59"/>
        <v>0</v>
      </c>
    </row>
    <row r="321" spans="1:96">
      <c r="A321" s="48" t="s">
        <v>731</v>
      </c>
      <c r="B321" s="446" t="s">
        <v>921</v>
      </c>
      <c r="C321" s="191">
        <v>3092539</v>
      </c>
      <c r="D321" s="194">
        <v>3092539</v>
      </c>
      <c r="E321" s="191">
        <v>3092539</v>
      </c>
      <c r="F321" s="191"/>
      <c r="G321" s="191"/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  <c r="U321" s="191"/>
      <c r="V321" s="194"/>
      <c r="W321" s="191"/>
      <c r="X321" s="191"/>
      <c r="Y321" s="191"/>
      <c r="Z321" s="191"/>
      <c r="AA321" s="191"/>
      <c r="AB321" s="191"/>
      <c r="AC321" s="387"/>
      <c r="AD321" s="191"/>
      <c r="AE321" s="191"/>
      <c r="AF321" s="416"/>
      <c r="AJ321" s="416" t="s">
        <v>732</v>
      </c>
      <c r="AK321" s="416" t="s">
        <v>921</v>
      </c>
      <c r="AL321" s="486">
        <v>2265688</v>
      </c>
      <c r="AM321" s="486">
        <v>2265688</v>
      </c>
      <c r="AN321" s="486">
        <v>2265688</v>
      </c>
      <c r="AO321" s="486"/>
      <c r="AP321" s="486"/>
      <c r="AQ321" s="486"/>
      <c r="AR321" s="486"/>
      <c r="AS321" s="486"/>
      <c r="AT321" s="486"/>
      <c r="AU321" s="486"/>
      <c r="AV321" s="486"/>
      <c r="AW321" s="486"/>
      <c r="AX321" s="486"/>
      <c r="AY321" s="486"/>
      <c r="AZ321" s="486"/>
      <c r="BA321" s="486"/>
      <c r="BB321" s="486"/>
      <c r="BC321" s="486"/>
      <c r="BD321" s="486"/>
      <c r="BE321" s="486"/>
      <c r="BF321" s="486"/>
      <c r="BG321" s="486"/>
      <c r="BH321" s="486"/>
      <c r="BI321" s="486"/>
      <c r="BJ321" s="486"/>
      <c r="BK321" s="486"/>
      <c r="BL321" s="486"/>
      <c r="BM321" s="486"/>
      <c r="BN321" s="447"/>
      <c r="BP321" s="497">
        <f t="shared" si="31"/>
        <v>826851</v>
      </c>
      <c r="BQ321" s="497">
        <f t="shared" si="32"/>
        <v>826851</v>
      </c>
      <c r="BR321" s="497">
        <f t="shared" si="33"/>
        <v>826851</v>
      </c>
      <c r="BS321" s="497">
        <f t="shared" si="34"/>
        <v>0</v>
      </c>
      <c r="BT321" s="497">
        <f t="shared" si="35"/>
        <v>0</v>
      </c>
      <c r="BU321" s="497">
        <f t="shared" si="36"/>
        <v>0</v>
      </c>
      <c r="BV321" s="497">
        <f t="shared" si="37"/>
        <v>0</v>
      </c>
      <c r="BW321" s="497">
        <f t="shared" si="38"/>
        <v>0</v>
      </c>
      <c r="BX321" s="497">
        <f t="shared" si="39"/>
        <v>0</v>
      </c>
      <c r="BY321" s="497">
        <f t="shared" si="40"/>
        <v>0</v>
      </c>
      <c r="BZ321" s="497">
        <f t="shared" si="41"/>
        <v>0</v>
      </c>
      <c r="CA321" s="497">
        <f t="shared" si="42"/>
        <v>0</v>
      </c>
      <c r="CB321" s="497">
        <f t="shared" si="43"/>
        <v>0</v>
      </c>
      <c r="CC321" s="497">
        <f t="shared" si="44"/>
        <v>0</v>
      </c>
      <c r="CD321" s="497">
        <f t="shared" si="45"/>
        <v>0</v>
      </c>
      <c r="CE321" s="497">
        <f t="shared" si="46"/>
        <v>0</v>
      </c>
      <c r="CF321" s="497">
        <f t="shared" si="47"/>
        <v>0</v>
      </c>
      <c r="CG321" s="497">
        <f t="shared" si="48"/>
        <v>0</v>
      </c>
      <c r="CH321" s="497">
        <f t="shared" si="49"/>
        <v>0</v>
      </c>
      <c r="CI321" s="497">
        <f t="shared" si="50"/>
        <v>0</v>
      </c>
      <c r="CJ321" s="497">
        <f t="shared" si="51"/>
        <v>0</v>
      </c>
      <c r="CK321" s="497">
        <f t="shared" si="52"/>
        <v>0</v>
      </c>
      <c r="CL321" s="497">
        <f t="shared" si="53"/>
        <v>0</v>
      </c>
      <c r="CM321" s="497">
        <f t="shared" si="54"/>
        <v>0</v>
      </c>
      <c r="CN321" s="497">
        <f t="shared" si="55"/>
        <v>0</v>
      </c>
      <c r="CO321" s="497">
        <f t="shared" si="56"/>
        <v>0</v>
      </c>
      <c r="CP321" s="497">
        <f t="shared" si="57"/>
        <v>0</v>
      </c>
      <c r="CQ321" s="497">
        <f t="shared" si="58"/>
        <v>0</v>
      </c>
      <c r="CR321" s="497">
        <f t="shared" si="59"/>
        <v>0</v>
      </c>
    </row>
    <row r="322" spans="1:96">
      <c r="A322" s="48" t="s">
        <v>732</v>
      </c>
      <c r="B322" s="446" t="s">
        <v>922</v>
      </c>
      <c r="C322" s="191">
        <v>516557</v>
      </c>
      <c r="D322" s="194">
        <v>516557</v>
      </c>
      <c r="E322" s="191">
        <v>516557</v>
      </c>
      <c r="F322" s="191"/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  <c r="U322" s="191"/>
      <c r="V322" s="194"/>
      <c r="W322" s="191"/>
      <c r="X322" s="191"/>
      <c r="Y322" s="191"/>
      <c r="Z322" s="191"/>
      <c r="AA322" s="191"/>
      <c r="AB322" s="191"/>
      <c r="AC322" s="387"/>
      <c r="AD322" s="191"/>
      <c r="AE322" s="191"/>
      <c r="AF322" s="416"/>
      <c r="AJ322" s="416" t="s">
        <v>733</v>
      </c>
      <c r="AK322" s="416" t="s">
        <v>922</v>
      </c>
      <c r="AL322" s="486">
        <v>516557</v>
      </c>
      <c r="AM322" s="486">
        <v>516557</v>
      </c>
      <c r="AN322" s="486">
        <v>516557</v>
      </c>
      <c r="AO322" s="486"/>
      <c r="AP322" s="486"/>
      <c r="AQ322" s="486"/>
      <c r="AR322" s="486"/>
      <c r="AS322" s="486"/>
      <c r="AT322" s="486"/>
      <c r="AU322" s="486"/>
      <c r="AV322" s="486"/>
      <c r="AW322" s="486"/>
      <c r="AX322" s="486"/>
      <c r="AY322" s="486"/>
      <c r="AZ322" s="486"/>
      <c r="BA322" s="486"/>
      <c r="BB322" s="486"/>
      <c r="BC322" s="486"/>
      <c r="BD322" s="486"/>
      <c r="BE322" s="486"/>
      <c r="BF322" s="486"/>
      <c r="BG322" s="486"/>
      <c r="BH322" s="486"/>
      <c r="BI322" s="486"/>
      <c r="BJ322" s="486"/>
      <c r="BK322" s="486"/>
      <c r="BL322" s="486"/>
      <c r="BM322" s="486"/>
      <c r="BN322" s="447"/>
      <c r="BP322" s="497">
        <f t="shared" si="31"/>
        <v>0</v>
      </c>
      <c r="BQ322" s="497">
        <f t="shared" si="32"/>
        <v>0</v>
      </c>
      <c r="BR322" s="497">
        <f t="shared" si="33"/>
        <v>0</v>
      </c>
      <c r="BS322" s="497">
        <f t="shared" si="34"/>
        <v>0</v>
      </c>
      <c r="BT322" s="497">
        <f t="shared" si="35"/>
        <v>0</v>
      </c>
      <c r="BU322" s="497">
        <f t="shared" si="36"/>
        <v>0</v>
      </c>
      <c r="BV322" s="497">
        <f t="shared" si="37"/>
        <v>0</v>
      </c>
      <c r="BW322" s="497">
        <f t="shared" si="38"/>
        <v>0</v>
      </c>
      <c r="BX322" s="497">
        <f t="shared" si="39"/>
        <v>0</v>
      </c>
      <c r="BY322" s="497">
        <f t="shared" si="40"/>
        <v>0</v>
      </c>
      <c r="BZ322" s="497">
        <f t="shared" si="41"/>
        <v>0</v>
      </c>
      <c r="CA322" s="497">
        <f t="shared" si="42"/>
        <v>0</v>
      </c>
      <c r="CB322" s="497">
        <f t="shared" si="43"/>
        <v>0</v>
      </c>
      <c r="CC322" s="497">
        <f t="shared" si="44"/>
        <v>0</v>
      </c>
      <c r="CD322" s="497">
        <f t="shared" si="45"/>
        <v>0</v>
      </c>
      <c r="CE322" s="497">
        <f t="shared" si="46"/>
        <v>0</v>
      </c>
      <c r="CF322" s="497">
        <f t="shared" si="47"/>
        <v>0</v>
      </c>
      <c r="CG322" s="497">
        <f t="shared" si="48"/>
        <v>0</v>
      </c>
      <c r="CH322" s="497">
        <f t="shared" si="49"/>
        <v>0</v>
      </c>
      <c r="CI322" s="497">
        <f t="shared" si="50"/>
        <v>0</v>
      </c>
      <c r="CJ322" s="497">
        <f t="shared" si="51"/>
        <v>0</v>
      </c>
      <c r="CK322" s="497">
        <f t="shared" si="52"/>
        <v>0</v>
      </c>
      <c r="CL322" s="497">
        <f t="shared" si="53"/>
        <v>0</v>
      </c>
      <c r="CM322" s="497">
        <f t="shared" si="54"/>
        <v>0</v>
      </c>
      <c r="CN322" s="497">
        <f t="shared" si="55"/>
        <v>0</v>
      </c>
      <c r="CO322" s="497">
        <f t="shared" si="56"/>
        <v>0</v>
      </c>
      <c r="CP322" s="497">
        <f t="shared" si="57"/>
        <v>0</v>
      </c>
      <c r="CQ322" s="497">
        <f t="shared" si="58"/>
        <v>0</v>
      </c>
      <c r="CR322" s="497">
        <f t="shared" si="59"/>
        <v>0</v>
      </c>
    </row>
    <row r="323" spans="1:96">
      <c r="A323" s="48" t="s">
        <v>733</v>
      </c>
      <c r="B323" s="446" t="s">
        <v>923</v>
      </c>
      <c r="C323" s="191">
        <v>2230501</v>
      </c>
      <c r="D323" s="194">
        <v>2230501</v>
      </c>
      <c r="E323" s="191">
        <v>1207817</v>
      </c>
      <c r="F323" s="191">
        <v>535167</v>
      </c>
      <c r="G323" s="191">
        <v>487517</v>
      </c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4"/>
      <c r="W323" s="191"/>
      <c r="X323" s="191"/>
      <c r="Y323" s="191"/>
      <c r="Z323" s="191"/>
      <c r="AA323" s="191"/>
      <c r="AB323" s="191"/>
      <c r="AC323" s="387"/>
      <c r="AD323" s="191"/>
      <c r="AE323" s="191"/>
      <c r="AF323" s="416"/>
      <c r="AJ323" s="416" t="s">
        <v>734</v>
      </c>
      <c r="AK323" s="416" t="s">
        <v>923</v>
      </c>
      <c r="AL323" s="486">
        <v>2173559</v>
      </c>
      <c r="AM323" s="486">
        <v>2173559</v>
      </c>
      <c r="AN323" s="486">
        <v>1159243</v>
      </c>
      <c r="AO323" s="486">
        <v>535156</v>
      </c>
      <c r="AP323" s="486">
        <v>479160</v>
      </c>
      <c r="AQ323" s="486"/>
      <c r="AR323" s="486"/>
      <c r="AS323" s="486"/>
      <c r="AT323" s="486"/>
      <c r="AU323" s="486"/>
      <c r="AV323" s="486"/>
      <c r="AW323" s="486"/>
      <c r="AX323" s="486"/>
      <c r="AY323" s="486"/>
      <c r="AZ323" s="486"/>
      <c r="BA323" s="486"/>
      <c r="BB323" s="486"/>
      <c r="BC323" s="486"/>
      <c r="BD323" s="486"/>
      <c r="BE323" s="486"/>
      <c r="BF323" s="486"/>
      <c r="BG323" s="486"/>
      <c r="BH323" s="486"/>
      <c r="BI323" s="486"/>
      <c r="BJ323" s="486"/>
      <c r="BK323" s="486"/>
      <c r="BL323" s="486"/>
      <c r="BM323" s="486"/>
      <c r="BN323" s="447"/>
      <c r="BP323" s="497">
        <f t="shared" si="31"/>
        <v>56942</v>
      </c>
      <c r="BQ323" s="497">
        <f t="shared" si="32"/>
        <v>56942</v>
      </c>
      <c r="BR323" s="497">
        <f t="shared" si="33"/>
        <v>48574</v>
      </c>
      <c r="BS323" s="497">
        <f t="shared" si="34"/>
        <v>11</v>
      </c>
      <c r="BT323" s="497">
        <f t="shared" si="35"/>
        <v>8357</v>
      </c>
      <c r="BU323" s="497">
        <f t="shared" si="36"/>
        <v>0</v>
      </c>
      <c r="BV323" s="497">
        <f t="shared" si="37"/>
        <v>0</v>
      </c>
      <c r="BW323" s="497">
        <f t="shared" si="38"/>
        <v>0</v>
      </c>
      <c r="BX323" s="497">
        <f t="shared" si="39"/>
        <v>0</v>
      </c>
      <c r="BY323" s="497">
        <f t="shared" si="40"/>
        <v>0</v>
      </c>
      <c r="BZ323" s="497">
        <f t="shared" si="41"/>
        <v>0</v>
      </c>
      <c r="CA323" s="497">
        <f t="shared" si="42"/>
        <v>0</v>
      </c>
      <c r="CB323" s="497">
        <f t="shared" si="43"/>
        <v>0</v>
      </c>
      <c r="CC323" s="497">
        <f t="shared" si="44"/>
        <v>0</v>
      </c>
      <c r="CD323" s="497">
        <f t="shared" si="45"/>
        <v>0</v>
      </c>
      <c r="CE323" s="497">
        <f t="shared" si="46"/>
        <v>0</v>
      </c>
      <c r="CF323" s="497">
        <f t="shared" si="47"/>
        <v>0</v>
      </c>
      <c r="CG323" s="497">
        <f t="shared" si="48"/>
        <v>0</v>
      </c>
      <c r="CH323" s="497">
        <f t="shared" si="49"/>
        <v>0</v>
      </c>
      <c r="CI323" s="497">
        <f t="shared" si="50"/>
        <v>0</v>
      </c>
      <c r="CJ323" s="497">
        <f t="shared" si="51"/>
        <v>0</v>
      </c>
      <c r="CK323" s="497">
        <f t="shared" si="52"/>
        <v>0</v>
      </c>
      <c r="CL323" s="497">
        <f t="shared" si="53"/>
        <v>0</v>
      </c>
      <c r="CM323" s="497">
        <f t="shared" si="54"/>
        <v>0</v>
      </c>
      <c r="CN323" s="497">
        <f t="shared" si="55"/>
        <v>0</v>
      </c>
      <c r="CO323" s="497">
        <f t="shared" si="56"/>
        <v>0</v>
      </c>
      <c r="CP323" s="497">
        <f t="shared" si="57"/>
        <v>0</v>
      </c>
      <c r="CQ323" s="497">
        <f t="shared" si="58"/>
        <v>0</v>
      </c>
      <c r="CR323" s="497">
        <f t="shared" si="59"/>
        <v>0</v>
      </c>
    </row>
    <row r="324" spans="1:96">
      <c r="A324" s="48" t="s">
        <v>734</v>
      </c>
      <c r="B324" s="446" t="s">
        <v>924</v>
      </c>
      <c r="C324" s="191">
        <v>3313440</v>
      </c>
      <c r="D324" s="194"/>
      <c r="E324" s="191"/>
      <c r="F324" s="191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>
        <v>1932</v>
      </c>
      <c r="R324" s="191">
        <v>3313440</v>
      </c>
      <c r="S324" s="191"/>
      <c r="T324" s="191"/>
      <c r="U324" s="191"/>
      <c r="V324" s="194"/>
      <c r="W324" s="191"/>
      <c r="X324" s="191"/>
      <c r="Y324" s="191"/>
      <c r="Z324" s="191"/>
      <c r="AA324" s="191"/>
      <c r="AB324" s="191"/>
      <c r="AC324" s="387"/>
      <c r="AD324" s="191"/>
      <c r="AE324" s="191"/>
      <c r="AF324" s="416"/>
      <c r="AJ324" s="416" t="s">
        <v>735</v>
      </c>
      <c r="AK324" s="416" t="s">
        <v>924</v>
      </c>
      <c r="AL324" s="486">
        <v>2359819</v>
      </c>
      <c r="AM324" s="486"/>
      <c r="AN324" s="486"/>
      <c r="AO324" s="486"/>
      <c r="AP324" s="486"/>
      <c r="AQ324" s="486"/>
      <c r="AR324" s="486"/>
      <c r="AS324" s="486"/>
      <c r="AT324" s="486"/>
      <c r="AU324" s="486"/>
      <c r="AV324" s="486"/>
      <c r="AW324" s="486"/>
      <c r="AX324" s="486"/>
      <c r="AY324" s="486"/>
      <c r="AZ324" s="486">
        <v>1932</v>
      </c>
      <c r="BA324" s="486">
        <v>2359819</v>
      </c>
      <c r="BB324" s="486"/>
      <c r="BC324" s="486"/>
      <c r="BD324" s="486"/>
      <c r="BE324" s="486"/>
      <c r="BF324" s="486"/>
      <c r="BG324" s="486"/>
      <c r="BH324" s="486"/>
      <c r="BI324" s="486"/>
      <c r="BJ324" s="486"/>
      <c r="BK324" s="486"/>
      <c r="BL324" s="486"/>
      <c r="BM324" s="486"/>
      <c r="BN324" s="447"/>
      <c r="BP324" s="497">
        <f t="shared" si="31"/>
        <v>953621</v>
      </c>
      <c r="BQ324" s="497">
        <f t="shared" si="32"/>
        <v>0</v>
      </c>
      <c r="BR324" s="497">
        <f t="shared" si="33"/>
        <v>0</v>
      </c>
      <c r="BS324" s="497">
        <f t="shared" si="34"/>
        <v>0</v>
      </c>
      <c r="BT324" s="497">
        <f t="shared" si="35"/>
        <v>0</v>
      </c>
      <c r="BU324" s="497">
        <f t="shared" si="36"/>
        <v>0</v>
      </c>
      <c r="BV324" s="497">
        <f t="shared" si="37"/>
        <v>0</v>
      </c>
      <c r="BW324" s="497">
        <f t="shared" si="38"/>
        <v>0</v>
      </c>
      <c r="BX324" s="497">
        <f t="shared" si="39"/>
        <v>0</v>
      </c>
      <c r="BY324" s="497">
        <f t="shared" si="40"/>
        <v>0</v>
      </c>
      <c r="BZ324" s="497">
        <f t="shared" si="41"/>
        <v>0</v>
      </c>
      <c r="CA324" s="497">
        <f t="shared" si="42"/>
        <v>0</v>
      </c>
      <c r="CB324" s="497">
        <f t="shared" si="43"/>
        <v>0</v>
      </c>
      <c r="CC324" s="497">
        <f t="shared" si="44"/>
        <v>0</v>
      </c>
      <c r="CD324" s="497">
        <f t="shared" si="45"/>
        <v>0</v>
      </c>
      <c r="CE324" s="497">
        <f t="shared" si="46"/>
        <v>953621</v>
      </c>
      <c r="CF324" s="497">
        <f t="shared" si="47"/>
        <v>0</v>
      </c>
      <c r="CG324" s="497">
        <f t="shared" si="48"/>
        <v>0</v>
      </c>
      <c r="CH324" s="497">
        <f t="shared" si="49"/>
        <v>0</v>
      </c>
      <c r="CI324" s="497">
        <f t="shared" si="50"/>
        <v>0</v>
      </c>
      <c r="CJ324" s="497">
        <f t="shared" si="51"/>
        <v>0</v>
      </c>
      <c r="CK324" s="497">
        <f t="shared" si="52"/>
        <v>0</v>
      </c>
      <c r="CL324" s="497">
        <f t="shared" si="53"/>
        <v>0</v>
      </c>
      <c r="CM324" s="497">
        <f t="shared" si="54"/>
        <v>0</v>
      </c>
      <c r="CN324" s="497">
        <f t="shared" si="55"/>
        <v>0</v>
      </c>
      <c r="CO324" s="497">
        <f t="shared" si="56"/>
        <v>0</v>
      </c>
      <c r="CP324" s="497">
        <f t="shared" si="57"/>
        <v>0</v>
      </c>
      <c r="CQ324" s="497">
        <f t="shared" si="58"/>
        <v>0</v>
      </c>
      <c r="CR324" s="497">
        <f t="shared" si="59"/>
        <v>0</v>
      </c>
    </row>
    <row r="325" spans="1:96">
      <c r="A325" s="48" t="s">
        <v>735</v>
      </c>
      <c r="B325" s="446" t="s">
        <v>925</v>
      </c>
      <c r="C325" s="191">
        <v>15120</v>
      </c>
      <c r="D325" s="194">
        <v>0</v>
      </c>
      <c r="E325" s="191">
        <v>0</v>
      </c>
      <c r="F325" s="191"/>
      <c r="G325" s="191"/>
      <c r="H325" s="191"/>
      <c r="I325" s="191"/>
      <c r="J325" s="191"/>
      <c r="K325" s="191"/>
      <c r="L325" s="191"/>
      <c r="M325" s="191">
        <v>360</v>
      </c>
      <c r="N325" s="191">
        <v>0</v>
      </c>
      <c r="O325" s="191"/>
      <c r="P325" s="191"/>
      <c r="Q325" s="191"/>
      <c r="R325" s="191"/>
      <c r="S325" s="191"/>
      <c r="T325" s="191"/>
      <c r="U325" s="191"/>
      <c r="V325" s="194"/>
      <c r="W325" s="191"/>
      <c r="X325" s="191"/>
      <c r="Y325" s="191"/>
      <c r="Z325" s="191"/>
      <c r="AA325" s="191"/>
      <c r="AB325" s="191"/>
      <c r="AC325" s="387">
        <v>15120</v>
      </c>
      <c r="AD325" s="191">
        <v>15120</v>
      </c>
      <c r="AE325" s="191"/>
      <c r="AF325" s="416"/>
      <c r="AJ325" s="416" t="s">
        <v>736</v>
      </c>
      <c r="AK325" s="416" t="s">
        <v>925</v>
      </c>
      <c r="AL325" s="486">
        <v>30240</v>
      </c>
      <c r="AM325" s="486"/>
      <c r="AN325" s="486">
        <v>0</v>
      </c>
      <c r="AO325" s="486"/>
      <c r="AP325" s="486"/>
      <c r="AQ325" s="486"/>
      <c r="AR325" s="486"/>
      <c r="AS325" s="486"/>
      <c r="AT325" s="486"/>
      <c r="AU325" s="486"/>
      <c r="AV325" s="486">
        <v>360</v>
      </c>
      <c r="AW325" s="486">
        <v>0</v>
      </c>
      <c r="AX325" s="486"/>
      <c r="AY325" s="486"/>
      <c r="AZ325" s="486"/>
      <c r="BA325" s="486"/>
      <c r="BB325" s="486"/>
      <c r="BC325" s="486"/>
      <c r="BD325" s="486"/>
      <c r="BE325" s="486"/>
      <c r="BF325" s="486"/>
      <c r="BG325" s="486"/>
      <c r="BH325" s="486"/>
      <c r="BI325" s="486"/>
      <c r="BJ325" s="486"/>
      <c r="BK325" s="486"/>
      <c r="BL325" s="486">
        <v>15120</v>
      </c>
      <c r="BM325" s="486">
        <v>15120</v>
      </c>
      <c r="BN325" s="447"/>
      <c r="BP325" s="497">
        <f t="shared" si="31"/>
        <v>-15120</v>
      </c>
      <c r="BQ325" s="497">
        <f t="shared" si="32"/>
        <v>0</v>
      </c>
      <c r="BR325" s="497">
        <f t="shared" si="33"/>
        <v>0</v>
      </c>
      <c r="BS325" s="497">
        <f t="shared" si="34"/>
        <v>0</v>
      </c>
      <c r="BT325" s="497">
        <f t="shared" si="35"/>
        <v>0</v>
      </c>
      <c r="BU325" s="497">
        <f t="shared" si="36"/>
        <v>0</v>
      </c>
      <c r="BV325" s="497">
        <f t="shared" si="37"/>
        <v>0</v>
      </c>
      <c r="BW325" s="497">
        <f t="shared" si="38"/>
        <v>0</v>
      </c>
      <c r="BX325" s="497">
        <f t="shared" si="39"/>
        <v>0</v>
      </c>
      <c r="BY325" s="497">
        <f t="shared" si="40"/>
        <v>0</v>
      </c>
      <c r="BZ325" s="497">
        <f t="shared" si="41"/>
        <v>0</v>
      </c>
      <c r="CA325" s="497">
        <f t="shared" si="42"/>
        <v>0</v>
      </c>
      <c r="CB325" s="497">
        <f t="shared" si="43"/>
        <v>0</v>
      </c>
      <c r="CC325" s="497">
        <f t="shared" si="44"/>
        <v>0</v>
      </c>
      <c r="CD325" s="497">
        <f t="shared" si="45"/>
        <v>0</v>
      </c>
      <c r="CE325" s="497">
        <f t="shared" si="46"/>
        <v>0</v>
      </c>
      <c r="CF325" s="497">
        <f t="shared" si="47"/>
        <v>0</v>
      </c>
      <c r="CG325" s="497">
        <f t="shared" si="48"/>
        <v>0</v>
      </c>
      <c r="CH325" s="497">
        <f t="shared" si="49"/>
        <v>0</v>
      </c>
      <c r="CI325" s="497">
        <f t="shared" si="50"/>
        <v>0</v>
      </c>
      <c r="CJ325" s="497">
        <f t="shared" si="51"/>
        <v>0</v>
      </c>
      <c r="CK325" s="497">
        <f t="shared" si="52"/>
        <v>0</v>
      </c>
      <c r="CL325" s="497">
        <f t="shared" si="53"/>
        <v>0</v>
      </c>
      <c r="CM325" s="497">
        <f t="shared" si="54"/>
        <v>0</v>
      </c>
      <c r="CN325" s="497">
        <f t="shared" si="55"/>
        <v>0</v>
      </c>
      <c r="CO325" s="497">
        <f t="shared" si="56"/>
        <v>0</v>
      </c>
      <c r="CP325" s="497">
        <f t="shared" si="57"/>
        <v>0</v>
      </c>
      <c r="CQ325" s="497">
        <f t="shared" si="58"/>
        <v>0</v>
      </c>
      <c r="CR325" s="497">
        <f t="shared" si="59"/>
        <v>0</v>
      </c>
    </row>
    <row r="326" spans="1:96">
      <c r="A326" s="48" t="s">
        <v>736</v>
      </c>
      <c r="B326" s="446" t="s">
        <v>926</v>
      </c>
      <c r="C326" s="191">
        <v>790159</v>
      </c>
      <c r="D326" s="194">
        <v>270000</v>
      </c>
      <c r="E326" s="191">
        <v>270000</v>
      </c>
      <c r="F326" s="191"/>
      <c r="G326" s="191"/>
      <c r="H326" s="191"/>
      <c r="I326" s="191"/>
      <c r="J326" s="191"/>
      <c r="K326" s="191"/>
      <c r="L326" s="191"/>
      <c r="M326" s="191">
        <v>360</v>
      </c>
      <c r="N326" s="191">
        <v>520159</v>
      </c>
      <c r="O326" s="191"/>
      <c r="P326" s="191"/>
      <c r="Q326" s="191"/>
      <c r="R326" s="191"/>
      <c r="S326" s="191"/>
      <c r="T326" s="191"/>
      <c r="U326" s="191"/>
      <c r="V326" s="194"/>
      <c r="W326" s="191"/>
      <c r="X326" s="191"/>
      <c r="Y326" s="191"/>
      <c r="Z326" s="191"/>
      <c r="AA326" s="191"/>
      <c r="AB326" s="191"/>
      <c r="AC326" s="387"/>
      <c r="AD326" s="191"/>
      <c r="AE326" s="191"/>
      <c r="AF326" s="416"/>
      <c r="AJ326" s="416" t="s">
        <v>737</v>
      </c>
      <c r="AK326" s="416" t="s">
        <v>926</v>
      </c>
      <c r="AL326" s="486">
        <v>633379.4</v>
      </c>
      <c r="AM326" s="486">
        <v>113220.4</v>
      </c>
      <c r="AN326" s="486">
        <v>113220.4</v>
      </c>
      <c r="AO326" s="486"/>
      <c r="AP326" s="486"/>
      <c r="AQ326" s="486"/>
      <c r="AR326" s="486"/>
      <c r="AS326" s="486"/>
      <c r="AT326" s="486"/>
      <c r="AU326" s="486"/>
      <c r="AV326" s="486">
        <v>360</v>
      </c>
      <c r="AW326" s="486">
        <v>520159</v>
      </c>
      <c r="AX326" s="486"/>
      <c r="AY326" s="486"/>
      <c r="AZ326" s="486"/>
      <c r="BA326" s="486"/>
      <c r="BB326" s="486"/>
      <c r="BC326" s="486"/>
      <c r="BD326" s="486"/>
      <c r="BE326" s="486"/>
      <c r="BF326" s="486"/>
      <c r="BG326" s="486"/>
      <c r="BH326" s="486"/>
      <c r="BI326" s="486"/>
      <c r="BJ326" s="486"/>
      <c r="BK326" s="486"/>
      <c r="BL326" s="486"/>
      <c r="BM326" s="486"/>
      <c r="BN326" s="447"/>
      <c r="BP326" s="497">
        <f t="shared" si="31"/>
        <v>156779.59999999998</v>
      </c>
      <c r="BQ326" s="497">
        <f t="shared" si="32"/>
        <v>156779.6</v>
      </c>
      <c r="BR326" s="497">
        <f t="shared" si="33"/>
        <v>156779.6</v>
      </c>
      <c r="BS326" s="497">
        <f t="shared" si="34"/>
        <v>0</v>
      </c>
      <c r="BT326" s="497">
        <f t="shared" si="35"/>
        <v>0</v>
      </c>
      <c r="BU326" s="497">
        <f t="shared" si="36"/>
        <v>0</v>
      </c>
      <c r="BV326" s="497">
        <f t="shared" si="37"/>
        <v>0</v>
      </c>
      <c r="BW326" s="497">
        <f t="shared" si="38"/>
        <v>0</v>
      </c>
      <c r="BX326" s="497">
        <f t="shared" si="39"/>
        <v>0</v>
      </c>
      <c r="BY326" s="497">
        <f t="shared" si="40"/>
        <v>0</v>
      </c>
      <c r="BZ326" s="497">
        <f t="shared" si="41"/>
        <v>0</v>
      </c>
      <c r="CA326" s="497">
        <f t="shared" si="42"/>
        <v>0</v>
      </c>
      <c r="CB326" s="497">
        <f t="shared" si="43"/>
        <v>0</v>
      </c>
      <c r="CC326" s="497">
        <f t="shared" si="44"/>
        <v>0</v>
      </c>
      <c r="CD326" s="497">
        <f t="shared" si="45"/>
        <v>0</v>
      </c>
      <c r="CE326" s="497">
        <f t="shared" si="46"/>
        <v>0</v>
      </c>
      <c r="CF326" s="497">
        <f t="shared" si="47"/>
        <v>0</v>
      </c>
      <c r="CG326" s="497">
        <f t="shared" si="48"/>
        <v>0</v>
      </c>
      <c r="CH326" s="497">
        <f t="shared" si="49"/>
        <v>0</v>
      </c>
      <c r="CI326" s="497">
        <f t="shared" si="50"/>
        <v>0</v>
      </c>
      <c r="CJ326" s="497">
        <f t="shared" si="51"/>
        <v>0</v>
      </c>
      <c r="CK326" s="497">
        <f t="shared" si="52"/>
        <v>0</v>
      </c>
      <c r="CL326" s="497">
        <f t="shared" si="53"/>
        <v>0</v>
      </c>
      <c r="CM326" s="497">
        <f t="shared" si="54"/>
        <v>0</v>
      </c>
      <c r="CN326" s="497">
        <f t="shared" si="55"/>
        <v>0</v>
      </c>
      <c r="CO326" s="497">
        <f t="shared" si="56"/>
        <v>0</v>
      </c>
      <c r="CP326" s="497">
        <f t="shared" si="57"/>
        <v>0</v>
      </c>
      <c r="CQ326" s="497">
        <f t="shared" si="58"/>
        <v>0</v>
      </c>
      <c r="CR326" s="497">
        <f t="shared" si="59"/>
        <v>0</v>
      </c>
    </row>
    <row r="327" spans="1:96">
      <c r="A327" s="48" t="s">
        <v>737</v>
      </c>
      <c r="B327" s="446" t="s">
        <v>357</v>
      </c>
      <c r="C327" s="191">
        <v>2161125</v>
      </c>
      <c r="D327" s="194">
        <v>2161125</v>
      </c>
      <c r="E327" s="191"/>
      <c r="F327" s="191"/>
      <c r="G327" s="191"/>
      <c r="H327" s="191">
        <v>2161125</v>
      </c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  <c r="U327" s="191"/>
      <c r="V327" s="194"/>
      <c r="W327" s="191"/>
      <c r="X327" s="191"/>
      <c r="Y327" s="191"/>
      <c r="Z327" s="191"/>
      <c r="AA327" s="191"/>
      <c r="AB327" s="191"/>
      <c r="AC327" s="387"/>
      <c r="AD327" s="191"/>
      <c r="AE327" s="191"/>
      <c r="AF327" s="416"/>
      <c r="AJ327" s="416" t="s">
        <v>738</v>
      </c>
      <c r="AK327" s="416" t="s">
        <v>357</v>
      </c>
      <c r="AL327" s="486">
        <v>1525334</v>
      </c>
      <c r="AM327" s="486">
        <v>1525334</v>
      </c>
      <c r="AN327" s="486"/>
      <c r="AO327" s="486"/>
      <c r="AP327" s="486"/>
      <c r="AQ327" s="486">
        <v>1525334</v>
      </c>
      <c r="AR327" s="486"/>
      <c r="AS327" s="486"/>
      <c r="AT327" s="486"/>
      <c r="AU327" s="486"/>
      <c r="AV327" s="486"/>
      <c r="AW327" s="486"/>
      <c r="AX327" s="486"/>
      <c r="AY327" s="486"/>
      <c r="AZ327" s="486"/>
      <c r="BA327" s="486"/>
      <c r="BB327" s="486"/>
      <c r="BC327" s="486"/>
      <c r="BD327" s="486"/>
      <c r="BE327" s="486"/>
      <c r="BF327" s="486"/>
      <c r="BG327" s="486"/>
      <c r="BH327" s="486"/>
      <c r="BI327" s="486"/>
      <c r="BJ327" s="486"/>
      <c r="BK327" s="486"/>
      <c r="BL327" s="486"/>
      <c r="BM327" s="486"/>
      <c r="BN327" s="447"/>
      <c r="BP327" s="497">
        <f t="shared" si="31"/>
        <v>635791</v>
      </c>
      <c r="BQ327" s="497">
        <f t="shared" si="32"/>
        <v>635791</v>
      </c>
      <c r="BR327" s="497">
        <f t="shared" si="33"/>
        <v>0</v>
      </c>
      <c r="BS327" s="497">
        <f t="shared" si="34"/>
        <v>0</v>
      </c>
      <c r="BT327" s="497">
        <f t="shared" si="35"/>
        <v>0</v>
      </c>
      <c r="BU327" s="497">
        <f t="shared" si="36"/>
        <v>635791</v>
      </c>
      <c r="BV327" s="497">
        <f t="shared" si="37"/>
        <v>0</v>
      </c>
      <c r="BW327" s="497">
        <f t="shared" si="38"/>
        <v>0</v>
      </c>
      <c r="BX327" s="497">
        <f t="shared" si="39"/>
        <v>0</v>
      </c>
      <c r="BY327" s="497">
        <f t="shared" si="40"/>
        <v>0</v>
      </c>
      <c r="BZ327" s="497">
        <f t="shared" si="41"/>
        <v>0</v>
      </c>
      <c r="CA327" s="497">
        <f t="shared" si="42"/>
        <v>0</v>
      </c>
      <c r="CB327" s="497">
        <f t="shared" si="43"/>
        <v>0</v>
      </c>
      <c r="CC327" s="497">
        <f t="shared" si="44"/>
        <v>0</v>
      </c>
      <c r="CD327" s="497">
        <f t="shared" si="45"/>
        <v>0</v>
      </c>
      <c r="CE327" s="497">
        <f t="shared" si="46"/>
        <v>0</v>
      </c>
      <c r="CF327" s="497">
        <f t="shared" si="47"/>
        <v>0</v>
      </c>
      <c r="CG327" s="497">
        <f t="shared" si="48"/>
        <v>0</v>
      </c>
      <c r="CH327" s="497">
        <f t="shared" si="49"/>
        <v>0</v>
      </c>
      <c r="CI327" s="497">
        <f t="shared" si="50"/>
        <v>0</v>
      </c>
      <c r="CJ327" s="497">
        <f t="shared" si="51"/>
        <v>0</v>
      </c>
      <c r="CK327" s="497">
        <f t="shared" si="52"/>
        <v>0</v>
      </c>
      <c r="CL327" s="497">
        <f t="shared" si="53"/>
        <v>0</v>
      </c>
      <c r="CM327" s="497">
        <f t="shared" si="54"/>
        <v>0</v>
      </c>
      <c r="CN327" s="497">
        <f t="shared" si="55"/>
        <v>0</v>
      </c>
      <c r="CO327" s="497">
        <f t="shared" si="56"/>
        <v>0</v>
      </c>
      <c r="CP327" s="497">
        <f t="shared" si="57"/>
        <v>0</v>
      </c>
      <c r="CQ327" s="497">
        <f t="shared" si="58"/>
        <v>0</v>
      </c>
      <c r="CR327" s="497">
        <f t="shared" si="59"/>
        <v>0</v>
      </c>
    </row>
    <row r="328" spans="1:96">
      <c r="A328" s="48" t="s">
        <v>738</v>
      </c>
      <c r="B328" s="446" t="s">
        <v>356</v>
      </c>
      <c r="C328" s="191">
        <v>786653</v>
      </c>
      <c r="D328" s="194">
        <v>786653</v>
      </c>
      <c r="E328" s="191"/>
      <c r="F328" s="191">
        <v>0</v>
      </c>
      <c r="G328" s="191">
        <v>0</v>
      </c>
      <c r="H328" s="191">
        <v>786653</v>
      </c>
      <c r="I328" s="191"/>
      <c r="J328" s="191"/>
      <c r="K328" s="191"/>
      <c r="L328" s="191"/>
      <c r="M328" s="191"/>
      <c r="N328" s="191"/>
      <c r="O328" s="191"/>
      <c r="P328" s="191"/>
      <c r="Q328" s="191"/>
      <c r="R328" s="191"/>
      <c r="S328" s="191"/>
      <c r="T328" s="191"/>
      <c r="U328" s="191"/>
      <c r="V328" s="194"/>
      <c r="W328" s="191"/>
      <c r="X328" s="191"/>
      <c r="Y328" s="191"/>
      <c r="Z328" s="191"/>
      <c r="AA328" s="191"/>
      <c r="AB328" s="191"/>
      <c r="AC328" s="387"/>
      <c r="AD328" s="191"/>
      <c r="AE328" s="191"/>
      <c r="AF328" s="416"/>
      <c r="AJ328" s="416" t="s">
        <v>739</v>
      </c>
      <c r="AK328" s="416" t="s">
        <v>356</v>
      </c>
      <c r="AL328" s="486">
        <v>738321</v>
      </c>
      <c r="AM328" s="486">
        <v>738321</v>
      </c>
      <c r="AN328" s="486"/>
      <c r="AO328" s="486">
        <v>0</v>
      </c>
      <c r="AP328" s="486">
        <v>0</v>
      </c>
      <c r="AQ328" s="486">
        <v>738321</v>
      </c>
      <c r="AR328" s="486"/>
      <c r="AS328" s="486"/>
      <c r="AT328" s="486"/>
      <c r="AU328" s="486"/>
      <c r="AV328" s="486"/>
      <c r="AW328" s="486"/>
      <c r="AX328" s="486"/>
      <c r="AY328" s="486"/>
      <c r="AZ328" s="486"/>
      <c r="BA328" s="486"/>
      <c r="BB328" s="486"/>
      <c r="BC328" s="486"/>
      <c r="BD328" s="486"/>
      <c r="BE328" s="486"/>
      <c r="BF328" s="486"/>
      <c r="BG328" s="486"/>
      <c r="BH328" s="486"/>
      <c r="BI328" s="486"/>
      <c r="BJ328" s="486"/>
      <c r="BK328" s="486"/>
      <c r="BL328" s="486"/>
      <c r="BM328" s="486"/>
      <c r="BN328" s="447"/>
      <c r="BP328" s="497">
        <f t="shared" si="31"/>
        <v>48332</v>
      </c>
      <c r="BQ328" s="497">
        <f t="shared" si="32"/>
        <v>48332</v>
      </c>
      <c r="BR328" s="497">
        <f t="shared" si="33"/>
        <v>0</v>
      </c>
      <c r="BS328" s="497">
        <f t="shared" si="34"/>
        <v>0</v>
      </c>
      <c r="BT328" s="497">
        <f t="shared" si="35"/>
        <v>0</v>
      </c>
      <c r="BU328" s="497">
        <f t="shared" si="36"/>
        <v>48332</v>
      </c>
      <c r="BV328" s="497">
        <f t="shared" si="37"/>
        <v>0</v>
      </c>
      <c r="BW328" s="497">
        <f t="shared" si="38"/>
        <v>0</v>
      </c>
      <c r="BX328" s="497">
        <f t="shared" si="39"/>
        <v>0</v>
      </c>
      <c r="BY328" s="497">
        <f t="shared" si="40"/>
        <v>0</v>
      </c>
      <c r="BZ328" s="497">
        <f t="shared" si="41"/>
        <v>0</v>
      </c>
      <c r="CA328" s="497">
        <f t="shared" si="42"/>
        <v>0</v>
      </c>
      <c r="CB328" s="497">
        <f t="shared" si="43"/>
        <v>0</v>
      </c>
      <c r="CC328" s="497">
        <f t="shared" si="44"/>
        <v>0</v>
      </c>
      <c r="CD328" s="497">
        <f t="shared" si="45"/>
        <v>0</v>
      </c>
      <c r="CE328" s="497">
        <f t="shared" si="46"/>
        <v>0</v>
      </c>
      <c r="CF328" s="497">
        <f t="shared" si="47"/>
        <v>0</v>
      </c>
      <c r="CG328" s="497">
        <f t="shared" si="48"/>
        <v>0</v>
      </c>
      <c r="CH328" s="497">
        <f t="shared" si="49"/>
        <v>0</v>
      </c>
      <c r="CI328" s="497">
        <f t="shared" si="50"/>
        <v>0</v>
      </c>
      <c r="CJ328" s="497">
        <f t="shared" si="51"/>
        <v>0</v>
      </c>
      <c r="CK328" s="497">
        <f t="shared" si="52"/>
        <v>0</v>
      </c>
      <c r="CL328" s="497">
        <f t="shared" si="53"/>
        <v>0</v>
      </c>
      <c r="CM328" s="497">
        <f t="shared" si="54"/>
        <v>0</v>
      </c>
      <c r="CN328" s="497">
        <f t="shared" si="55"/>
        <v>0</v>
      </c>
      <c r="CO328" s="497">
        <f t="shared" si="56"/>
        <v>0</v>
      </c>
      <c r="CP328" s="497">
        <f t="shared" si="57"/>
        <v>0</v>
      </c>
      <c r="CQ328" s="497">
        <f t="shared" si="58"/>
        <v>0</v>
      </c>
      <c r="CR328" s="497">
        <f t="shared" si="59"/>
        <v>0</v>
      </c>
    </row>
    <row r="329" spans="1:96">
      <c r="A329" s="48" t="s">
        <v>739</v>
      </c>
      <c r="B329" s="446" t="s">
        <v>358</v>
      </c>
      <c r="C329" s="191">
        <v>3989386</v>
      </c>
      <c r="D329" s="194">
        <v>3989386</v>
      </c>
      <c r="E329" s="191"/>
      <c r="F329" s="191"/>
      <c r="G329" s="191"/>
      <c r="H329" s="191">
        <v>3989386</v>
      </c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4"/>
      <c r="W329" s="191"/>
      <c r="X329" s="191"/>
      <c r="Y329" s="191"/>
      <c r="Z329" s="191"/>
      <c r="AA329" s="191"/>
      <c r="AB329" s="191"/>
      <c r="AC329" s="387"/>
      <c r="AD329" s="191"/>
      <c r="AE329" s="191"/>
      <c r="AF329" s="416"/>
      <c r="AJ329" s="416" t="s">
        <v>740</v>
      </c>
      <c r="AK329" s="416" t="s">
        <v>358</v>
      </c>
      <c r="AL329" s="486">
        <v>3989386</v>
      </c>
      <c r="AM329" s="486">
        <v>3989386</v>
      </c>
      <c r="AN329" s="486"/>
      <c r="AO329" s="486"/>
      <c r="AP329" s="486"/>
      <c r="AQ329" s="486">
        <v>3989386</v>
      </c>
      <c r="AR329" s="486"/>
      <c r="AS329" s="486"/>
      <c r="AT329" s="486"/>
      <c r="AU329" s="486"/>
      <c r="AV329" s="486"/>
      <c r="AW329" s="486"/>
      <c r="AX329" s="486"/>
      <c r="AY329" s="486"/>
      <c r="AZ329" s="486"/>
      <c r="BA329" s="486"/>
      <c r="BB329" s="486"/>
      <c r="BC329" s="486"/>
      <c r="BD329" s="486"/>
      <c r="BE329" s="486"/>
      <c r="BF329" s="486"/>
      <c r="BG329" s="486"/>
      <c r="BH329" s="486"/>
      <c r="BI329" s="486"/>
      <c r="BJ329" s="486"/>
      <c r="BK329" s="486"/>
      <c r="BL329" s="486"/>
      <c r="BM329" s="486"/>
      <c r="BN329" s="447"/>
      <c r="BP329" s="497">
        <f t="shared" si="31"/>
        <v>0</v>
      </c>
      <c r="BQ329" s="497">
        <f t="shared" si="32"/>
        <v>0</v>
      </c>
      <c r="BR329" s="497">
        <f t="shared" si="33"/>
        <v>0</v>
      </c>
      <c r="BS329" s="497">
        <f t="shared" si="34"/>
        <v>0</v>
      </c>
      <c r="BT329" s="497">
        <f t="shared" si="35"/>
        <v>0</v>
      </c>
      <c r="BU329" s="497">
        <f t="shared" si="36"/>
        <v>0</v>
      </c>
      <c r="BV329" s="497">
        <f t="shared" si="37"/>
        <v>0</v>
      </c>
      <c r="BW329" s="497">
        <f t="shared" si="38"/>
        <v>0</v>
      </c>
      <c r="BX329" s="497">
        <f t="shared" si="39"/>
        <v>0</v>
      </c>
      <c r="BY329" s="497">
        <f t="shared" si="40"/>
        <v>0</v>
      </c>
      <c r="BZ329" s="497">
        <f t="shared" si="41"/>
        <v>0</v>
      </c>
      <c r="CA329" s="497">
        <f t="shared" si="42"/>
        <v>0</v>
      </c>
      <c r="CB329" s="497">
        <f t="shared" si="43"/>
        <v>0</v>
      </c>
      <c r="CC329" s="497">
        <f t="shared" si="44"/>
        <v>0</v>
      </c>
      <c r="CD329" s="497">
        <f t="shared" si="45"/>
        <v>0</v>
      </c>
      <c r="CE329" s="497">
        <f t="shared" si="46"/>
        <v>0</v>
      </c>
      <c r="CF329" s="497">
        <f t="shared" si="47"/>
        <v>0</v>
      </c>
      <c r="CG329" s="497">
        <f t="shared" si="48"/>
        <v>0</v>
      </c>
      <c r="CH329" s="497">
        <f t="shared" si="49"/>
        <v>0</v>
      </c>
      <c r="CI329" s="497">
        <f t="shared" si="50"/>
        <v>0</v>
      </c>
      <c r="CJ329" s="497">
        <f t="shared" si="51"/>
        <v>0</v>
      </c>
      <c r="CK329" s="497">
        <f t="shared" si="52"/>
        <v>0</v>
      </c>
      <c r="CL329" s="497">
        <f t="shared" si="53"/>
        <v>0</v>
      </c>
      <c r="CM329" s="497">
        <f t="shared" si="54"/>
        <v>0</v>
      </c>
      <c r="CN329" s="497">
        <f t="shared" si="55"/>
        <v>0</v>
      </c>
      <c r="CO329" s="497">
        <f t="shared" si="56"/>
        <v>0</v>
      </c>
      <c r="CP329" s="497">
        <f t="shared" si="57"/>
        <v>0</v>
      </c>
      <c r="CQ329" s="497">
        <f t="shared" si="58"/>
        <v>0</v>
      </c>
      <c r="CR329" s="497">
        <f t="shared" si="59"/>
        <v>0</v>
      </c>
    </row>
    <row r="330" spans="1:96">
      <c r="A330" s="48" t="s">
        <v>1039</v>
      </c>
      <c r="B330" s="446" t="s">
        <v>927</v>
      </c>
      <c r="C330" s="191">
        <v>1908350</v>
      </c>
      <c r="D330" s="194"/>
      <c r="E330" s="191"/>
      <c r="F330" s="191"/>
      <c r="G330" s="191"/>
      <c r="H330" s="191"/>
      <c r="I330" s="191"/>
      <c r="J330" s="191"/>
      <c r="K330" s="191"/>
      <c r="L330" s="191"/>
      <c r="M330" s="191">
        <v>1236</v>
      </c>
      <c r="N330" s="191">
        <v>830512</v>
      </c>
      <c r="O330" s="191"/>
      <c r="P330" s="191"/>
      <c r="Q330" s="191">
        <v>1236</v>
      </c>
      <c r="R330" s="191">
        <v>1077838</v>
      </c>
      <c r="S330" s="191"/>
      <c r="T330" s="191"/>
      <c r="U330" s="191"/>
      <c r="V330" s="194"/>
      <c r="W330" s="191"/>
      <c r="X330" s="191"/>
      <c r="Y330" s="191"/>
      <c r="Z330" s="191"/>
      <c r="AA330" s="191"/>
      <c r="AB330" s="191"/>
      <c r="AC330" s="387"/>
      <c r="AD330" s="191"/>
      <c r="AE330" s="191"/>
      <c r="AF330" s="416"/>
      <c r="AJ330" s="416" t="s">
        <v>741</v>
      </c>
      <c r="AK330" s="416" t="s">
        <v>927</v>
      </c>
      <c r="AL330" s="486">
        <v>1699259.4</v>
      </c>
      <c r="AM330" s="486"/>
      <c r="AN330" s="486"/>
      <c r="AO330" s="486"/>
      <c r="AP330" s="486"/>
      <c r="AQ330" s="486"/>
      <c r="AR330" s="486"/>
      <c r="AS330" s="486"/>
      <c r="AT330" s="486"/>
      <c r="AU330" s="486"/>
      <c r="AV330" s="486">
        <v>1236</v>
      </c>
      <c r="AW330" s="486">
        <v>739899</v>
      </c>
      <c r="AX330" s="486"/>
      <c r="AY330" s="486"/>
      <c r="AZ330" s="486">
        <v>1236</v>
      </c>
      <c r="BA330" s="486">
        <v>959360.4</v>
      </c>
      <c r="BB330" s="486"/>
      <c r="BC330" s="486"/>
      <c r="BD330" s="486"/>
      <c r="BE330" s="486"/>
      <c r="BF330" s="486"/>
      <c r="BG330" s="486"/>
      <c r="BH330" s="486"/>
      <c r="BI330" s="486"/>
      <c r="BJ330" s="486"/>
      <c r="BK330" s="486"/>
      <c r="BL330" s="486"/>
      <c r="BM330" s="486"/>
      <c r="BN330" s="447"/>
      <c r="BP330" s="497">
        <f t="shared" si="31"/>
        <v>209090.60000000009</v>
      </c>
      <c r="BQ330" s="497">
        <f t="shared" si="32"/>
        <v>0</v>
      </c>
      <c r="BR330" s="497">
        <f t="shared" si="33"/>
        <v>0</v>
      </c>
      <c r="BS330" s="497">
        <f t="shared" si="34"/>
        <v>0</v>
      </c>
      <c r="BT330" s="497">
        <f t="shared" si="35"/>
        <v>0</v>
      </c>
      <c r="BU330" s="497">
        <f t="shared" si="36"/>
        <v>0</v>
      </c>
      <c r="BV330" s="497">
        <f t="shared" si="37"/>
        <v>0</v>
      </c>
      <c r="BW330" s="497">
        <f t="shared" si="38"/>
        <v>0</v>
      </c>
      <c r="BX330" s="497">
        <f t="shared" si="39"/>
        <v>0</v>
      </c>
      <c r="BY330" s="497">
        <f t="shared" si="40"/>
        <v>0</v>
      </c>
      <c r="BZ330" s="497">
        <f t="shared" si="41"/>
        <v>0</v>
      </c>
      <c r="CA330" s="497">
        <f t="shared" si="42"/>
        <v>90613</v>
      </c>
      <c r="CB330" s="497">
        <f t="shared" si="43"/>
        <v>0</v>
      </c>
      <c r="CC330" s="497">
        <f t="shared" si="44"/>
        <v>0</v>
      </c>
      <c r="CD330" s="497">
        <f t="shared" si="45"/>
        <v>0</v>
      </c>
      <c r="CE330" s="497">
        <f t="shared" si="46"/>
        <v>118477.59999999998</v>
      </c>
      <c r="CF330" s="497">
        <f t="shared" si="47"/>
        <v>0</v>
      </c>
      <c r="CG330" s="497">
        <f t="shared" si="48"/>
        <v>0</v>
      </c>
      <c r="CH330" s="497">
        <f t="shared" si="49"/>
        <v>0</v>
      </c>
      <c r="CI330" s="497">
        <f t="shared" si="50"/>
        <v>0</v>
      </c>
      <c r="CJ330" s="497">
        <f t="shared" si="51"/>
        <v>0</v>
      </c>
      <c r="CK330" s="497">
        <f t="shared" si="52"/>
        <v>0</v>
      </c>
      <c r="CL330" s="497">
        <f t="shared" si="53"/>
        <v>0</v>
      </c>
      <c r="CM330" s="497">
        <f t="shared" si="54"/>
        <v>0</v>
      </c>
      <c r="CN330" s="497">
        <f t="shared" si="55"/>
        <v>0</v>
      </c>
      <c r="CO330" s="497">
        <f t="shared" si="56"/>
        <v>0</v>
      </c>
      <c r="CP330" s="497">
        <f t="shared" si="57"/>
        <v>0</v>
      </c>
      <c r="CQ330" s="497">
        <f t="shared" si="58"/>
        <v>0</v>
      </c>
      <c r="CR330" s="497">
        <f t="shared" si="59"/>
        <v>0</v>
      </c>
    </row>
    <row r="331" spans="1:96">
      <c r="A331" s="48" t="s">
        <v>740</v>
      </c>
      <c r="B331" s="446" t="s">
        <v>928</v>
      </c>
      <c r="C331" s="191">
        <v>2507256</v>
      </c>
      <c r="D331" s="194"/>
      <c r="E331" s="191"/>
      <c r="F331" s="191"/>
      <c r="G331" s="191"/>
      <c r="H331" s="191"/>
      <c r="I331" s="191"/>
      <c r="J331" s="191"/>
      <c r="K331" s="191"/>
      <c r="L331" s="191"/>
      <c r="M331" s="191">
        <v>1994</v>
      </c>
      <c r="N331" s="191">
        <v>2507256</v>
      </c>
      <c r="O331" s="191"/>
      <c r="P331" s="191"/>
      <c r="Q331" s="191"/>
      <c r="R331" s="191"/>
      <c r="S331" s="191"/>
      <c r="T331" s="191"/>
      <c r="U331" s="191"/>
      <c r="V331" s="194"/>
      <c r="W331" s="191"/>
      <c r="X331" s="191"/>
      <c r="Y331" s="191"/>
      <c r="Z331" s="191"/>
      <c r="AA331" s="191"/>
      <c r="AB331" s="191"/>
      <c r="AC331" s="387"/>
      <c r="AD331" s="191"/>
      <c r="AE331" s="191"/>
      <c r="AF331" s="416"/>
      <c r="AJ331" s="416" t="s">
        <v>742</v>
      </c>
      <c r="AK331" s="416" t="s">
        <v>928</v>
      </c>
      <c r="AL331" s="486">
        <v>2021143</v>
      </c>
      <c r="AM331" s="486"/>
      <c r="AN331" s="486"/>
      <c r="AO331" s="486"/>
      <c r="AP331" s="486"/>
      <c r="AQ331" s="486"/>
      <c r="AR331" s="486"/>
      <c r="AS331" s="486"/>
      <c r="AT331" s="486"/>
      <c r="AU331" s="486"/>
      <c r="AV331" s="486">
        <v>1994</v>
      </c>
      <c r="AW331" s="486">
        <v>2021143</v>
      </c>
      <c r="AX331" s="486"/>
      <c r="AY331" s="486"/>
      <c r="AZ331" s="486"/>
      <c r="BA331" s="486"/>
      <c r="BB331" s="486"/>
      <c r="BC331" s="486"/>
      <c r="BD331" s="486"/>
      <c r="BE331" s="486"/>
      <c r="BF331" s="486"/>
      <c r="BG331" s="486"/>
      <c r="BH331" s="486"/>
      <c r="BI331" s="486"/>
      <c r="BJ331" s="486"/>
      <c r="BK331" s="486"/>
      <c r="BL331" s="486"/>
      <c r="BM331" s="486"/>
      <c r="BN331" s="447"/>
      <c r="BP331" s="497">
        <f t="shared" si="31"/>
        <v>486113</v>
      </c>
      <c r="BQ331" s="497">
        <f t="shared" si="32"/>
        <v>0</v>
      </c>
      <c r="BR331" s="497">
        <f t="shared" si="33"/>
        <v>0</v>
      </c>
      <c r="BS331" s="497">
        <f t="shared" si="34"/>
        <v>0</v>
      </c>
      <c r="BT331" s="497">
        <f t="shared" si="35"/>
        <v>0</v>
      </c>
      <c r="BU331" s="497">
        <f t="shared" si="36"/>
        <v>0</v>
      </c>
      <c r="BV331" s="497">
        <f t="shared" si="37"/>
        <v>0</v>
      </c>
      <c r="BW331" s="497">
        <f t="shared" si="38"/>
        <v>0</v>
      </c>
      <c r="BX331" s="497">
        <f t="shared" si="39"/>
        <v>0</v>
      </c>
      <c r="BY331" s="497">
        <f t="shared" si="40"/>
        <v>0</v>
      </c>
      <c r="BZ331" s="497">
        <f t="shared" si="41"/>
        <v>0</v>
      </c>
      <c r="CA331" s="497">
        <f t="shared" si="42"/>
        <v>486113</v>
      </c>
      <c r="CB331" s="497">
        <f t="shared" si="43"/>
        <v>0</v>
      </c>
      <c r="CC331" s="497">
        <f t="shared" si="44"/>
        <v>0</v>
      </c>
      <c r="CD331" s="497">
        <f t="shared" si="45"/>
        <v>0</v>
      </c>
      <c r="CE331" s="497">
        <f t="shared" si="46"/>
        <v>0</v>
      </c>
      <c r="CF331" s="497">
        <f t="shared" si="47"/>
        <v>0</v>
      </c>
      <c r="CG331" s="497">
        <f t="shared" si="48"/>
        <v>0</v>
      </c>
      <c r="CH331" s="497">
        <f t="shared" si="49"/>
        <v>0</v>
      </c>
      <c r="CI331" s="497">
        <f t="shared" si="50"/>
        <v>0</v>
      </c>
      <c r="CJ331" s="497">
        <f t="shared" si="51"/>
        <v>0</v>
      </c>
      <c r="CK331" s="497">
        <f t="shared" si="52"/>
        <v>0</v>
      </c>
      <c r="CL331" s="497">
        <f t="shared" si="53"/>
        <v>0</v>
      </c>
      <c r="CM331" s="497">
        <f t="shared" si="54"/>
        <v>0</v>
      </c>
      <c r="CN331" s="497">
        <f t="shared" si="55"/>
        <v>0</v>
      </c>
      <c r="CO331" s="497">
        <f t="shared" si="56"/>
        <v>0</v>
      </c>
      <c r="CP331" s="497">
        <f t="shared" si="57"/>
        <v>0</v>
      </c>
      <c r="CQ331" s="497">
        <f t="shared" si="58"/>
        <v>0</v>
      </c>
      <c r="CR331" s="497">
        <f t="shared" si="59"/>
        <v>0</v>
      </c>
    </row>
    <row r="332" spans="1:96">
      <c r="A332" s="48" t="s">
        <v>741</v>
      </c>
      <c r="B332" s="446" t="s">
        <v>929</v>
      </c>
      <c r="C332" s="191">
        <v>710926</v>
      </c>
      <c r="D332" s="194">
        <v>710926</v>
      </c>
      <c r="E332" s="191"/>
      <c r="F332" s="191">
        <v>509995</v>
      </c>
      <c r="G332" s="191">
        <v>200931</v>
      </c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4"/>
      <c r="W332" s="191"/>
      <c r="X332" s="191"/>
      <c r="Y332" s="191"/>
      <c r="Z332" s="191"/>
      <c r="AA332" s="191"/>
      <c r="AB332" s="191"/>
      <c r="AC332" s="387"/>
      <c r="AD332" s="191"/>
      <c r="AE332" s="191"/>
      <c r="AF332" s="416"/>
      <c r="AJ332" s="416" t="s">
        <v>743</v>
      </c>
      <c r="AK332" s="416" t="s">
        <v>929</v>
      </c>
      <c r="AL332" s="486">
        <v>668960</v>
      </c>
      <c r="AM332" s="486">
        <v>668960</v>
      </c>
      <c r="AN332" s="486"/>
      <c r="AO332" s="486">
        <v>478115</v>
      </c>
      <c r="AP332" s="486">
        <v>190845</v>
      </c>
      <c r="AQ332" s="486"/>
      <c r="AR332" s="486"/>
      <c r="AS332" s="486"/>
      <c r="AT332" s="486"/>
      <c r="AU332" s="486"/>
      <c r="AV332" s="486"/>
      <c r="AW332" s="486"/>
      <c r="AX332" s="486"/>
      <c r="AY332" s="486"/>
      <c r="AZ332" s="486"/>
      <c r="BA332" s="486"/>
      <c r="BB332" s="486"/>
      <c r="BC332" s="486"/>
      <c r="BD332" s="486"/>
      <c r="BE332" s="486"/>
      <c r="BF332" s="486"/>
      <c r="BG332" s="486"/>
      <c r="BH332" s="486"/>
      <c r="BI332" s="486"/>
      <c r="BJ332" s="486"/>
      <c r="BK332" s="486"/>
      <c r="BL332" s="486"/>
      <c r="BM332" s="486"/>
      <c r="BN332" s="447"/>
      <c r="BP332" s="497">
        <f t="shared" si="31"/>
        <v>41966</v>
      </c>
      <c r="BQ332" s="497">
        <f t="shared" si="32"/>
        <v>41966</v>
      </c>
      <c r="BR332" s="497">
        <f t="shared" si="33"/>
        <v>0</v>
      </c>
      <c r="BS332" s="497">
        <f t="shared" si="34"/>
        <v>31880</v>
      </c>
      <c r="BT332" s="497">
        <f t="shared" si="35"/>
        <v>10086</v>
      </c>
      <c r="BU332" s="497">
        <f t="shared" si="36"/>
        <v>0</v>
      </c>
      <c r="BV332" s="497">
        <f t="shared" si="37"/>
        <v>0</v>
      </c>
      <c r="BW332" s="497">
        <f t="shared" si="38"/>
        <v>0</v>
      </c>
      <c r="BX332" s="497">
        <f t="shared" si="39"/>
        <v>0</v>
      </c>
      <c r="BY332" s="497">
        <f t="shared" si="40"/>
        <v>0</v>
      </c>
      <c r="BZ332" s="497">
        <f t="shared" si="41"/>
        <v>0</v>
      </c>
      <c r="CA332" s="497">
        <f t="shared" si="42"/>
        <v>0</v>
      </c>
      <c r="CB332" s="497">
        <f t="shared" si="43"/>
        <v>0</v>
      </c>
      <c r="CC332" s="497">
        <f t="shared" si="44"/>
        <v>0</v>
      </c>
      <c r="CD332" s="497">
        <f t="shared" si="45"/>
        <v>0</v>
      </c>
      <c r="CE332" s="497">
        <f t="shared" si="46"/>
        <v>0</v>
      </c>
      <c r="CF332" s="497">
        <f t="shared" si="47"/>
        <v>0</v>
      </c>
      <c r="CG332" s="497">
        <f t="shared" si="48"/>
        <v>0</v>
      </c>
      <c r="CH332" s="497">
        <f t="shared" si="49"/>
        <v>0</v>
      </c>
      <c r="CI332" s="497">
        <f t="shared" si="50"/>
        <v>0</v>
      </c>
      <c r="CJ332" s="497">
        <f t="shared" si="51"/>
        <v>0</v>
      </c>
      <c r="CK332" s="497">
        <f t="shared" si="52"/>
        <v>0</v>
      </c>
      <c r="CL332" s="497">
        <f t="shared" si="53"/>
        <v>0</v>
      </c>
      <c r="CM332" s="497">
        <f t="shared" si="54"/>
        <v>0</v>
      </c>
      <c r="CN332" s="497">
        <f t="shared" si="55"/>
        <v>0</v>
      </c>
      <c r="CO332" s="497">
        <f t="shared" si="56"/>
        <v>0</v>
      </c>
      <c r="CP332" s="497">
        <f t="shared" si="57"/>
        <v>0</v>
      </c>
      <c r="CQ332" s="497">
        <f t="shared" si="58"/>
        <v>0</v>
      </c>
      <c r="CR332" s="497">
        <f t="shared" si="59"/>
        <v>0</v>
      </c>
    </row>
    <row r="333" spans="1:96">
      <c r="A333" s="48" t="s">
        <v>742</v>
      </c>
      <c r="B333" s="446" t="s">
        <v>359</v>
      </c>
      <c r="C333" s="191">
        <v>930373</v>
      </c>
      <c r="D333" s="194">
        <v>0</v>
      </c>
      <c r="E333" s="191"/>
      <c r="F333" s="191"/>
      <c r="G333" s="191"/>
      <c r="H333" s="191"/>
      <c r="I333" s="191"/>
      <c r="J333" s="191"/>
      <c r="K333" s="191"/>
      <c r="L333" s="191"/>
      <c r="M333" s="191">
        <v>595.70000000000005</v>
      </c>
      <c r="N333" s="191">
        <v>930373</v>
      </c>
      <c r="O333" s="191"/>
      <c r="P333" s="191"/>
      <c r="Q333" s="191"/>
      <c r="R333" s="191"/>
      <c r="S333" s="191"/>
      <c r="T333" s="191"/>
      <c r="U333" s="191"/>
      <c r="V333" s="194"/>
      <c r="W333" s="191"/>
      <c r="X333" s="191"/>
      <c r="Y333" s="191"/>
      <c r="Z333" s="191"/>
      <c r="AA333" s="191"/>
      <c r="AB333" s="191"/>
      <c r="AC333" s="387"/>
      <c r="AD333" s="191"/>
      <c r="AE333" s="191"/>
      <c r="AF333" s="416"/>
      <c r="AJ333" s="416" t="s">
        <v>744</v>
      </c>
      <c r="AK333" s="416" t="s">
        <v>359</v>
      </c>
      <c r="AL333" s="486">
        <v>1023061</v>
      </c>
      <c r="AM333" s="486"/>
      <c r="AN333" s="486"/>
      <c r="AO333" s="486"/>
      <c r="AP333" s="486"/>
      <c r="AQ333" s="486"/>
      <c r="AR333" s="486"/>
      <c r="AS333" s="486"/>
      <c r="AT333" s="486"/>
      <c r="AU333" s="486"/>
      <c r="AV333" s="486">
        <v>595.70000000000005</v>
      </c>
      <c r="AW333" s="486">
        <v>1023061</v>
      </c>
      <c r="AX333" s="486"/>
      <c r="AY333" s="486"/>
      <c r="AZ333" s="486"/>
      <c r="BA333" s="486"/>
      <c r="BB333" s="486"/>
      <c r="BC333" s="486"/>
      <c r="BD333" s="486"/>
      <c r="BE333" s="486"/>
      <c r="BF333" s="486"/>
      <c r="BG333" s="486"/>
      <c r="BH333" s="486"/>
      <c r="BI333" s="486"/>
      <c r="BJ333" s="486"/>
      <c r="BK333" s="486"/>
      <c r="BL333" s="486"/>
      <c r="BM333" s="486"/>
      <c r="BN333" s="447"/>
      <c r="BP333" s="497">
        <f t="shared" ref="BP333:BP365" si="60">C333-AL333</f>
        <v>-92688</v>
      </c>
      <c r="BQ333" s="497">
        <f t="shared" ref="BQ333:BQ365" si="61">D333-AM333</f>
        <v>0</v>
      </c>
      <c r="BR333" s="497">
        <f t="shared" ref="BR333:BR365" si="62">E333-AN333</f>
        <v>0</v>
      </c>
      <c r="BS333" s="497">
        <f t="shared" ref="BS333:BS365" si="63">F333-AO333</f>
        <v>0</v>
      </c>
      <c r="BT333" s="497">
        <f t="shared" ref="BT333:BT365" si="64">G333-AP333</f>
        <v>0</v>
      </c>
      <c r="BU333" s="497">
        <f t="shared" ref="BU333:BU365" si="65">H333-AQ333</f>
        <v>0</v>
      </c>
      <c r="BV333" s="497">
        <f t="shared" ref="BV333:BV365" si="66">I333-AR333</f>
        <v>0</v>
      </c>
      <c r="BW333" s="497">
        <f t="shared" ref="BW333:BW365" si="67">J333-AS333</f>
        <v>0</v>
      </c>
      <c r="BX333" s="497">
        <f t="shared" ref="BX333:BX365" si="68">K333-AT333</f>
        <v>0</v>
      </c>
      <c r="BY333" s="497">
        <f t="shared" ref="BY333:BY365" si="69">L333-AU333</f>
        <v>0</v>
      </c>
      <c r="BZ333" s="497">
        <f t="shared" ref="BZ333:BZ365" si="70">M333-AV333</f>
        <v>0</v>
      </c>
      <c r="CA333" s="497">
        <f t="shared" ref="CA333:CA365" si="71">N333-AW333</f>
        <v>-92688</v>
      </c>
      <c r="CB333" s="497">
        <f t="shared" ref="CB333:CB365" si="72">O333-AX333</f>
        <v>0</v>
      </c>
      <c r="CC333" s="497">
        <f t="shared" ref="CC333:CC365" si="73">P333-AY333</f>
        <v>0</v>
      </c>
      <c r="CD333" s="497">
        <f t="shared" ref="CD333:CD365" si="74">Q333-AZ333</f>
        <v>0</v>
      </c>
      <c r="CE333" s="497">
        <f t="shared" ref="CE333:CE365" si="75">R333-BA333</f>
        <v>0</v>
      </c>
      <c r="CF333" s="497">
        <f t="shared" ref="CF333:CF365" si="76">S333-BB333</f>
        <v>0</v>
      </c>
      <c r="CG333" s="497">
        <f t="shared" ref="CG333:CG365" si="77">T333-BC333</f>
        <v>0</v>
      </c>
      <c r="CH333" s="497">
        <f t="shared" ref="CH333:CH365" si="78">U333-BD333</f>
        <v>0</v>
      </c>
      <c r="CI333" s="497">
        <f t="shared" ref="CI333:CI365" si="79">V333-BE333</f>
        <v>0</v>
      </c>
      <c r="CJ333" s="497">
        <f t="shared" ref="CJ333:CJ365" si="80">W333-BF333</f>
        <v>0</v>
      </c>
      <c r="CK333" s="497">
        <f t="shared" ref="CK333:CK365" si="81">X333-BG333</f>
        <v>0</v>
      </c>
      <c r="CL333" s="497">
        <f t="shared" ref="CL333:CL365" si="82">Y333-BH333</f>
        <v>0</v>
      </c>
      <c r="CM333" s="497">
        <f t="shared" ref="CM333:CM365" si="83">Z333-BI333</f>
        <v>0</v>
      </c>
      <c r="CN333" s="497">
        <f t="shared" ref="CN333:CN365" si="84">AA333-BJ333</f>
        <v>0</v>
      </c>
      <c r="CO333" s="497">
        <f t="shared" ref="CO333:CO365" si="85">AB333-BK333</f>
        <v>0</v>
      </c>
      <c r="CP333" s="497">
        <f t="shared" ref="CP333:CP365" si="86">AC333-BL333</f>
        <v>0</v>
      </c>
      <c r="CQ333" s="497">
        <f t="shared" ref="CQ333:CQ365" si="87">AD333-BM333</f>
        <v>0</v>
      </c>
      <c r="CR333" s="497">
        <f t="shared" ref="CR333:CR365" si="88">AE333-BN333</f>
        <v>0</v>
      </c>
    </row>
    <row r="334" spans="1:96" ht="19.5" customHeight="1">
      <c r="A334" s="48" t="s">
        <v>743</v>
      </c>
      <c r="B334" s="446" t="s">
        <v>360</v>
      </c>
      <c r="C334" s="191">
        <v>2047440</v>
      </c>
      <c r="D334" s="194">
        <v>2047440</v>
      </c>
      <c r="E334" s="191"/>
      <c r="F334" s="191"/>
      <c r="G334" s="191"/>
      <c r="H334" s="191">
        <v>2047440</v>
      </c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4"/>
      <c r="W334" s="191"/>
      <c r="X334" s="191"/>
      <c r="Y334" s="191"/>
      <c r="Z334" s="191"/>
      <c r="AA334" s="191"/>
      <c r="AB334" s="191"/>
      <c r="AC334" s="387"/>
      <c r="AD334" s="191"/>
      <c r="AE334" s="191"/>
      <c r="AF334" s="416"/>
      <c r="AJ334" s="416" t="s">
        <v>745</v>
      </c>
      <c r="AK334" s="416" t="s">
        <v>360</v>
      </c>
      <c r="AL334" s="486">
        <v>2259731</v>
      </c>
      <c r="AM334" s="486">
        <v>2259731</v>
      </c>
      <c r="AN334" s="486"/>
      <c r="AO334" s="486"/>
      <c r="AP334" s="486"/>
      <c r="AQ334" s="486">
        <v>2259731</v>
      </c>
      <c r="AR334" s="486"/>
      <c r="AS334" s="486"/>
      <c r="AT334" s="486"/>
      <c r="AU334" s="486"/>
      <c r="AV334" s="486"/>
      <c r="AW334" s="486"/>
      <c r="AX334" s="486"/>
      <c r="AY334" s="486"/>
      <c r="AZ334" s="486"/>
      <c r="BA334" s="486"/>
      <c r="BB334" s="486"/>
      <c r="BC334" s="486"/>
      <c r="BD334" s="486"/>
      <c r="BE334" s="486"/>
      <c r="BF334" s="486"/>
      <c r="BG334" s="486"/>
      <c r="BH334" s="486"/>
      <c r="BI334" s="486"/>
      <c r="BJ334" s="486"/>
      <c r="BK334" s="486"/>
      <c r="BL334" s="486"/>
      <c r="BM334" s="486"/>
      <c r="BN334" s="447"/>
      <c r="BP334" s="497">
        <f t="shared" si="60"/>
        <v>-212291</v>
      </c>
      <c r="BQ334" s="497">
        <f t="shared" si="61"/>
        <v>-212291</v>
      </c>
      <c r="BR334" s="497">
        <f t="shared" si="62"/>
        <v>0</v>
      </c>
      <c r="BS334" s="497">
        <f t="shared" si="63"/>
        <v>0</v>
      </c>
      <c r="BT334" s="497">
        <f t="shared" si="64"/>
        <v>0</v>
      </c>
      <c r="BU334" s="497">
        <f t="shared" si="65"/>
        <v>-212291</v>
      </c>
      <c r="BV334" s="497">
        <f t="shared" si="66"/>
        <v>0</v>
      </c>
      <c r="BW334" s="497">
        <f t="shared" si="67"/>
        <v>0</v>
      </c>
      <c r="BX334" s="497">
        <f t="shared" si="68"/>
        <v>0</v>
      </c>
      <c r="BY334" s="497">
        <f t="shared" si="69"/>
        <v>0</v>
      </c>
      <c r="BZ334" s="497">
        <f t="shared" si="70"/>
        <v>0</v>
      </c>
      <c r="CA334" s="497">
        <f t="shared" si="71"/>
        <v>0</v>
      </c>
      <c r="CB334" s="497">
        <f t="shared" si="72"/>
        <v>0</v>
      </c>
      <c r="CC334" s="497">
        <f t="shared" si="73"/>
        <v>0</v>
      </c>
      <c r="CD334" s="497">
        <f t="shared" si="74"/>
        <v>0</v>
      </c>
      <c r="CE334" s="497">
        <f t="shared" si="75"/>
        <v>0</v>
      </c>
      <c r="CF334" s="497">
        <f t="shared" si="76"/>
        <v>0</v>
      </c>
      <c r="CG334" s="497">
        <f t="shared" si="77"/>
        <v>0</v>
      </c>
      <c r="CH334" s="497">
        <f t="shared" si="78"/>
        <v>0</v>
      </c>
      <c r="CI334" s="497">
        <f t="shared" si="79"/>
        <v>0</v>
      </c>
      <c r="CJ334" s="497">
        <f t="shared" si="80"/>
        <v>0</v>
      </c>
      <c r="CK334" s="497">
        <f t="shared" si="81"/>
        <v>0</v>
      </c>
      <c r="CL334" s="497">
        <f t="shared" si="82"/>
        <v>0</v>
      </c>
      <c r="CM334" s="497">
        <f t="shared" si="83"/>
        <v>0</v>
      </c>
      <c r="CN334" s="497">
        <f t="shared" si="84"/>
        <v>0</v>
      </c>
      <c r="CO334" s="497">
        <f t="shared" si="85"/>
        <v>0</v>
      </c>
      <c r="CP334" s="497">
        <f t="shared" si="86"/>
        <v>0</v>
      </c>
      <c r="CQ334" s="497">
        <f t="shared" si="87"/>
        <v>0</v>
      </c>
      <c r="CR334" s="497">
        <f t="shared" si="88"/>
        <v>0</v>
      </c>
    </row>
    <row r="335" spans="1:96">
      <c r="A335" s="48" t="s">
        <v>744</v>
      </c>
      <c r="B335" s="446" t="s">
        <v>930</v>
      </c>
      <c r="C335" s="191">
        <v>971765</v>
      </c>
      <c r="D335" s="194">
        <v>971765</v>
      </c>
      <c r="E335" s="191">
        <v>971765</v>
      </c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4"/>
      <c r="W335" s="191"/>
      <c r="X335" s="191"/>
      <c r="Y335" s="191"/>
      <c r="Z335" s="191"/>
      <c r="AA335" s="191"/>
      <c r="AB335" s="191"/>
      <c r="AC335" s="387"/>
      <c r="AD335" s="191"/>
      <c r="AE335" s="191"/>
      <c r="AF335" s="416"/>
      <c r="AJ335" s="416" t="s">
        <v>746</v>
      </c>
      <c r="AK335" s="416" t="s">
        <v>930</v>
      </c>
      <c r="AL335" s="486">
        <v>765040</v>
      </c>
      <c r="AM335" s="486">
        <v>765040</v>
      </c>
      <c r="AN335" s="486">
        <v>765040</v>
      </c>
      <c r="AO335" s="486"/>
      <c r="AP335" s="486"/>
      <c r="AQ335" s="486"/>
      <c r="AR335" s="486"/>
      <c r="AS335" s="486"/>
      <c r="AT335" s="486"/>
      <c r="AU335" s="486"/>
      <c r="AV335" s="486"/>
      <c r="AW335" s="486"/>
      <c r="AX335" s="486"/>
      <c r="AY335" s="486"/>
      <c r="AZ335" s="486"/>
      <c r="BA335" s="486"/>
      <c r="BB335" s="486"/>
      <c r="BC335" s="486"/>
      <c r="BD335" s="486"/>
      <c r="BE335" s="486"/>
      <c r="BF335" s="486"/>
      <c r="BG335" s="486"/>
      <c r="BH335" s="486"/>
      <c r="BI335" s="486"/>
      <c r="BJ335" s="486"/>
      <c r="BK335" s="486"/>
      <c r="BL335" s="486"/>
      <c r="BM335" s="486"/>
      <c r="BN335" s="447"/>
      <c r="BP335" s="497">
        <f t="shared" si="60"/>
        <v>206725</v>
      </c>
      <c r="BQ335" s="497">
        <f t="shared" si="61"/>
        <v>206725</v>
      </c>
      <c r="BR335" s="497">
        <f t="shared" si="62"/>
        <v>206725</v>
      </c>
      <c r="BS335" s="497">
        <f t="shared" si="63"/>
        <v>0</v>
      </c>
      <c r="BT335" s="497">
        <f t="shared" si="64"/>
        <v>0</v>
      </c>
      <c r="BU335" s="497">
        <f t="shared" si="65"/>
        <v>0</v>
      </c>
      <c r="BV335" s="497">
        <f t="shared" si="66"/>
        <v>0</v>
      </c>
      <c r="BW335" s="497">
        <f t="shared" si="67"/>
        <v>0</v>
      </c>
      <c r="BX335" s="497">
        <f t="shared" si="68"/>
        <v>0</v>
      </c>
      <c r="BY335" s="497">
        <f t="shared" si="69"/>
        <v>0</v>
      </c>
      <c r="BZ335" s="497">
        <f t="shared" si="70"/>
        <v>0</v>
      </c>
      <c r="CA335" s="497">
        <f t="shared" si="71"/>
        <v>0</v>
      </c>
      <c r="CB335" s="497">
        <f t="shared" si="72"/>
        <v>0</v>
      </c>
      <c r="CC335" s="497">
        <f t="shared" si="73"/>
        <v>0</v>
      </c>
      <c r="CD335" s="497">
        <f t="shared" si="74"/>
        <v>0</v>
      </c>
      <c r="CE335" s="497">
        <f t="shared" si="75"/>
        <v>0</v>
      </c>
      <c r="CF335" s="497">
        <f t="shared" si="76"/>
        <v>0</v>
      </c>
      <c r="CG335" s="497">
        <f t="shared" si="77"/>
        <v>0</v>
      </c>
      <c r="CH335" s="497">
        <f t="shared" si="78"/>
        <v>0</v>
      </c>
      <c r="CI335" s="497">
        <f t="shared" si="79"/>
        <v>0</v>
      </c>
      <c r="CJ335" s="497">
        <f t="shared" si="80"/>
        <v>0</v>
      </c>
      <c r="CK335" s="497">
        <f t="shared" si="81"/>
        <v>0</v>
      </c>
      <c r="CL335" s="497">
        <f t="shared" si="82"/>
        <v>0</v>
      </c>
      <c r="CM335" s="497">
        <f t="shared" si="83"/>
        <v>0</v>
      </c>
      <c r="CN335" s="497">
        <f t="shared" si="84"/>
        <v>0</v>
      </c>
      <c r="CO335" s="497">
        <f t="shared" si="85"/>
        <v>0</v>
      </c>
      <c r="CP335" s="497">
        <f t="shared" si="86"/>
        <v>0</v>
      </c>
      <c r="CQ335" s="497">
        <f t="shared" si="87"/>
        <v>0</v>
      </c>
      <c r="CR335" s="497">
        <f t="shared" si="88"/>
        <v>0</v>
      </c>
    </row>
    <row r="336" spans="1:96">
      <c r="A336" s="48" t="s">
        <v>745</v>
      </c>
      <c r="B336" s="446" t="s">
        <v>931</v>
      </c>
      <c r="C336" s="191">
        <v>1283344</v>
      </c>
      <c r="D336" s="194">
        <v>1283344</v>
      </c>
      <c r="E336" s="191">
        <v>1283344</v>
      </c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4"/>
      <c r="W336" s="191"/>
      <c r="X336" s="191"/>
      <c r="Y336" s="191"/>
      <c r="Z336" s="191"/>
      <c r="AA336" s="191"/>
      <c r="AB336" s="191"/>
      <c r="AC336" s="387"/>
      <c r="AD336" s="191"/>
      <c r="AE336" s="191"/>
      <c r="AF336" s="416"/>
      <c r="AJ336" s="416" t="s">
        <v>747</v>
      </c>
      <c r="AK336" s="416" t="s">
        <v>931</v>
      </c>
      <c r="AL336" s="486">
        <v>881103</v>
      </c>
      <c r="AM336" s="486">
        <v>881103</v>
      </c>
      <c r="AN336" s="486">
        <v>881103</v>
      </c>
      <c r="AO336" s="486"/>
      <c r="AP336" s="486"/>
      <c r="AQ336" s="486"/>
      <c r="AR336" s="486"/>
      <c r="AS336" s="486"/>
      <c r="AT336" s="486"/>
      <c r="AU336" s="486"/>
      <c r="AV336" s="486"/>
      <c r="AW336" s="486"/>
      <c r="AX336" s="486"/>
      <c r="AY336" s="486"/>
      <c r="AZ336" s="486"/>
      <c r="BA336" s="486"/>
      <c r="BB336" s="486"/>
      <c r="BC336" s="486"/>
      <c r="BD336" s="486"/>
      <c r="BE336" s="486"/>
      <c r="BF336" s="486"/>
      <c r="BG336" s="486"/>
      <c r="BH336" s="486"/>
      <c r="BI336" s="486"/>
      <c r="BJ336" s="486"/>
      <c r="BK336" s="486"/>
      <c r="BL336" s="486"/>
      <c r="BM336" s="486"/>
      <c r="BN336" s="447"/>
      <c r="BP336" s="497">
        <f t="shared" si="60"/>
        <v>402241</v>
      </c>
      <c r="BQ336" s="497">
        <f t="shared" si="61"/>
        <v>402241</v>
      </c>
      <c r="BR336" s="497">
        <f t="shared" si="62"/>
        <v>402241</v>
      </c>
      <c r="BS336" s="497">
        <f t="shared" si="63"/>
        <v>0</v>
      </c>
      <c r="BT336" s="497">
        <f t="shared" si="64"/>
        <v>0</v>
      </c>
      <c r="BU336" s="497">
        <f t="shared" si="65"/>
        <v>0</v>
      </c>
      <c r="BV336" s="497">
        <f t="shared" si="66"/>
        <v>0</v>
      </c>
      <c r="BW336" s="497">
        <f t="shared" si="67"/>
        <v>0</v>
      </c>
      <c r="BX336" s="497">
        <f t="shared" si="68"/>
        <v>0</v>
      </c>
      <c r="BY336" s="497">
        <f t="shared" si="69"/>
        <v>0</v>
      </c>
      <c r="BZ336" s="497">
        <f t="shared" si="70"/>
        <v>0</v>
      </c>
      <c r="CA336" s="497">
        <f t="shared" si="71"/>
        <v>0</v>
      </c>
      <c r="CB336" s="497">
        <f t="shared" si="72"/>
        <v>0</v>
      </c>
      <c r="CC336" s="497">
        <f t="shared" si="73"/>
        <v>0</v>
      </c>
      <c r="CD336" s="497">
        <f t="shared" si="74"/>
        <v>0</v>
      </c>
      <c r="CE336" s="497">
        <f t="shared" si="75"/>
        <v>0</v>
      </c>
      <c r="CF336" s="497">
        <f t="shared" si="76"/>
        <v>0</v>
      </c>
      <c r="CG336" s="497">
        <f t="shared" si="77"/>
        <v>0</v>
      </c>
      <c r="CH336" s="497">
        <f t="shared" si="78"/>
        <v>0</v>
      </c>
      <c r="CI336" s="497">
        <f t="shared" si="79"/>
        <v>0</v>
      </c>
      <c r="CJ336" s="497">
        <f t="shared" si="80"/>
        <v>0</v>
      </c>
      <c r="CK336" s="497">
        <f t="shared" si="81"/>
        <v>0</v>
      </c>
      <c r="CL336" s="497">
        <f t="shared" si="82"/>
        <v>0</v>
      </c>
      <c r="CM336" s="497">
        <f t="shared" si="83"/>
        <v>0</v>
      </c>
      <c r="CN336" s="497">
        <f t="shared" si="84"/>
        <v>0</v>
      </c>
      <c r="CO336" s="497">
        <f t="shared" si="85"/>
        <v>0</v>
      </c>
      <c r="CP336" s="497">
        <f t="shared" si="86"/>
        <v>0</v>
      </c>
      <c r="CQ336" s="497">
        <f t="shared" si="87"/>
        <v>0</v>
      </c>
      <c r="CR336" s="497">
        <f t="shared" si="88"/>
        <v>0</v>
      </c>
    </row>
    <row r="337" spans="1:96">
      <c r="A337" s="48" t="s">
        <v>746</v>
      </c>
      <c r="B337" s="446" t="s">
        <v>932</v>
      </c>
      <c r="C337" s="191">
        <v>667822</v>
      </c>
      <c r="D337" s="194">
        <v>667822</v>
      </c>
      <c r="E337" s="191">
        <v>667822</v>
      </c>
      <c r="F337" s="191"/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91"/>
      <c r="T337" s="191"/>
      <c r="U337" s="191"/>
      <c r="V337" s="194"/>
      <c r="W337" s="191"/>
      <c r="X337" s="191"/>
      <c r="Y337" s="191"/>
      <c r="Z337" s="191"/>
      <c r="AA337" s="191"/>
      <c r="AB337" s="191"/>
      <c r="AC337" s="387"/>
      <c r="AD337" s="191"/>
      <c r="AE337" s="191"/>
      <c r="AF337" s="416"/>
      <c r="AJ337" s="416" t="s">
        <v>748</v>
      </c>
      <c r="AK337" s="416" t="s">
        <v>932</v>
      </c>
      <c r="AL337" s="486">
        <v>623356</v>
      </c>
      <c r="AM337" s="486">
        <v>623356</v>
      </c>
      <c r="AN337" s="486">
        <v>623356</v>
      </c>
      <c r="AO337" s="486"/>
      <c r="AP337" s="486"/>
      <c r="AQ337" s="486"/>
      <c r="AR337" s="486"/>
      <c r="AS337" s="486"/>
      <c r="AT337" s="486"/>
      <c r="AU337" s="486"/>
      <c r="AV337" s="486"/>
      <c r="AW337" s="486"/>
      <c r="AX337" s="486"/>
      <c r="AY337" s="486"/>
      <c r="AZ337" s="486"/>
      <c r="BA337" s="486"/>
      <c r="BB337" s="486"/>
      <c r="BC337" s="486"/>
      <c r="BD337" s="486"/>
      <c r="BE337" s="486"/>
      <c r="BF337" s="486"/>
      <c r="BG337" s="486"/>
      <c r="BH337" s="486"/>
      <c r="BI337" s="486"/>
      <c r="BJ337" s="486"/>
      <c r="BK337" s="486"/>
      <c r="BL337" s="486"/>
      <c r="BM337" s="486"/>
      <c r="BN337" s="447"/>
      <c r="BP337" s="497">
        <f t="shared" si="60"/>
        <v>44466</v>
      </c>
      <c r="BQ337" s="497">
        <f t="shared" si="61"/>
        <v>44466</v>
      </c>
      <c r="BR337" s="497">
        <f t="shared" si="62"/>
        <v>44466</v>
      </c>
      <c r="BS337" s="497">
        <f t="shared" si="63"/>
        <v>0</v>
      </c>
      <c r="BT337" s="497">
        <f t="shared" si="64"/>
        <v>0</v>
      </c>
      <c r="BU337" s="497">
        <f t="shared" si="65"/>
        <v>0</v>
      </c>
      <c r="BV337" s="497">
        <f t="shared" si="66"/>
        <v>0</v>
      </c>
      <c r="BW337" s="497">
        <f t="shared" si="67"/>
        <v>0</v>
      </c>
      <c r="BX337" s="497">
        <f t="shared" si="68"/>
        <v>0</v>
      </c>
      <c r="BY337" s="497">
        <f t="shared" si="69"/>
        <v>0</v>
      </c>
      <c r="BZ337" s="497">
        <f t="shared" si="70"/>
        <v>0</v>
      </c>
      <c r="CA337" s="497">
        <f t="shared" si="71"/>
        <v>0</v>
      </c>
      <c r="CB337" s="497">
        <f t="shared" si="72"/>
        <v>0</v>
      </c>
      <c r="CC337" s="497">
        <f t="shared" si="73"/>
        <v>0</v>
      </c>
      <c r="CD337" s="497">
        <f t="shared" si="74"/>
        <v>0</v>
      </c>
      <c r="CE337" s="497">
        <f t="shared" si="75"/>
        <v>0</v>
      </c>
      <c r="CF337" s="497">
        <f t="shared" si="76"/>
        <v>0</v>
      </c>
      <c r="CG337" s="497">
        <f t="shared" si="77"/>
        <v>0</v>
      </c>
      <c r="CH337" s="497">
        <f t="shared" si="78"/>
        <v>0</v>
      </c>
      <c r="CI337" s="497">
        <f t="shared" si="79"/>
        <v>0</v>
      </c>
      <c r="CJ337" s="497">
        <f t="shared" si="80"/>
        <v>0</v>
      </c>
      <c r="CK337" s="497">
        <f t="shared" si="81"/>
        <v>0</v>
      </c>
      <c r="CL337" s="497">
        <f t="shared" si="82"/>
        <v>0</v>
      </c>
      <c r="CM337" s="497">
        <f t="shared" si="83"/>
        <v>0</v>
      </c>
      <c r="CN337" s="497">
        <f t="shared" si="84"/>
        <v>0</v>
      </c>
      <c r="CO337" s="497">
        <f t="shared" si="85"/>
        <v>0</v>
      </c>
      <c r="CP337" s="497">
        <f t="shared" si="86"/>
        <v>0</v>
      </c>
      <c r="CQ337" s="497">
        <f t="shared" si="87"/>
        <v>0</v>
      </c>
      <c r="CR337" s="497">
        <f t="shared" si="88"/>
        <v>0</v>
      </c>
    </row>
    <row r="338" spans="1:96">
      <c r="A338" s="48" t="s">
        <v>747</v>
      </c>
      <c r="B338" s="446" t="s">
        <v>933</v>
      </c>
      <c r="C338" s="191">
        <v>79632</v>
      </c>
      <c r="D338" s="194">
        <v>0</v>
      </c>
      <c r="E338" s="191">
        <v>0</v>
      </c>
      <c r="F338" s="191"/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4"/>
      <c r="W338" s="191"/>
      <c r="X338" s="191"/>
      <c r="Y338" s="191"/>
      <c r="Z338" s="191"/>
      <c r="AA338" s="191"/>
      <c r="AB338" s="191"/>
      <c r="AC338" s="387">
        <v>79632</v>
      </c>
      <c r="AD338" s="191">
        <v>79632</v>
      </c>
      <c r="AE338" s="191"/>
      <c r="AF338" s="416"/>
      <c r="AJ338" s="416" t="s">
        <v>749</v>
      </c>
      <c r="AK338" s="416" t="s">
        <v>933</v>
      </c>
      <c r="AL338" s="486">
        <v>159264</v>
      </c>
      <c r="AM338" s="486"/>
      <c r="AN338" s="486">
        <v>0</v>
      </c>
      <c r="AO338" s="486"/>
      <c r="AP338" s="486"/>
      <c r="AQ338" s="486"/>
      <c r="AR338" s="486"/>
      <c r="AS338" s="486"/>
      <c r="AT338" s="486"/>
      <c r="AU338" s="486"/>
      <c r="AV338" s="486"/>
      <c r="AW338" s="486"/>
      <c r="AX338" s="486"/>
      <c r="AY338" s="486"/>
      <c r="AZ338" s="486"/>
      <c r="BA338" s="486"/>
      <c r="BB338" s="486"/>
      <c r="BC338" s="486"/>
      <c r="BD338" s="486"/>
      <c r="BE338" s="486"/>
      <c r="BF338" s="486"/>
      <c r="BG338" s="486"/>
      <c r="BH338" s="486"/>
      <c r="BI338" s="486"/>
      <c r="BJ338" s="486"/>
      <c r="BK338" s="486"/>
      <c r="BL338" s="486">
        <v>79632</v>
      </c>
      <c r="BM338" s="486">
        <v>79632</v>
      </c>
      <c r="BN338" s="447"/>
      <c r="BP338" s="497">
        <f t="shared" si="60"/>
        <v>-79632</v>
      </c>
      <c r="BQ338" s="497">
        <f t="shared" si="61"/>
        <v>0</v>
      </c>
      <c r="BR338" s="497">
        <f t="shared" si="62"/>
        <v>0</v>
      </c>
      <c r="BS338" s="497">
        <f t="shared" si="63"/>
        <v>0</v>
      </c>
      <c r="BT338" s="497">
        <f t="shared" si="64"/>
        <v>0</v>
      </c>
      <c r="BU338" s="497">
        <f t="shared" si="65"/>
        <v>0</v>
      </c>
      <c r="BV338" s="497">
        <f t="shared" si="66"/>
        <v>0</v>
      </c>
      <c r="BW338" s="497">
        <f t="shared" si="67"/>
        <v>0</v>
      </c>
      <c r="BX338" s="497">
        <f t="shared" si="68"/>
        <v>0</v>
      </c>
      <c r="BY338" s="497">
        <f t="shared" si="69"/>
        <v>0</v>
      </c>
      <c r="BZ338" s="497">
        <f t="shared" si="70"/>
        <v>0</v>
      </c>
      <c r="CA338" s="497">
        <f t="shared" si="71"/>
        <v>0</v>
      </c>
      <c r="CB338" s="497">
        <f t="shared" si="72"/>
        <v>0</v>
      </c>
      <c r="CC338" s="497">
        <f t="shared" si="73"/>
        <v>0</v>
      </c>
      <c r="CD338" s="497">
        <f t="shared" si="74"/>
        <v>0</v>
      </c>
      <c r="CE338" s="497">
        <f t="shared" si="75"/>
        <v>0</v>
      </c>
      <c r="CF338" s="497">
        <f t="shared" si="76"/>
        <v>0</v>
      </c>
      <c r="CG338" s="497">
        <f t="shared" si="77"/>
        <v>0</v>
      </c>
      <c r="CH338" s="497">
        <f t="shared" si="78"/>
        <v>0</v>
      </c>
      <c r="CI338" s="497">
        <f t="shared" si="79"/>
        <v>0</v>
      </c>
      <c r="CJ338" s="497">
        <f t="shared" si="80"/>
        <v>0</v>
      </c>
      <c r="CK338" s="497">
        <f t="shared" si="81"/>
        <v>0</v>
      </c>
      <c r="CL338" s="497">
        <f t="shared" si="82"/>
        <v>0</v>
      </c>
      <c r="CM338" s="497">
        <f t="shared" si="83"/>
        <v>0</v>
      </c>
      <c r="CN338" s="497">
        <f t="shared" si="84"/>
        <v>0</v>
      </c>
      <c r="CO338" s="497">
        <f t="shared" si="85"/>
        <v>0</v>
      </c>
      <c r="CP338" s="497">
        <f t="shared" si="86"/>
        <v>0</v>
      </c>
      <c r="CQ338" s="497">
        <f t="shared" si="87"/>
        <v>0</v>
      </c>
      <c r="CR338" s="497">
        <f t="shared" si="88"/>
        <v>0</v>
      </c>
    </row>
    <row r="339" spans="1:96">
      <c r="A339" s="48" t="s">
        <v>748</v>
      </c>
      <c r="B339" s="446" t="s">
        <v>934</v>
      </c>
      <c r="C339" s="191">
        <v>1583852</v>
      </c>
      <c r="D339" s="194">
        <v>1583852</v>
      </c>
      <c r="E339" s="191">
        <v>1583852</v>
      </c>
      <c r="F339" s="191"/>
      <c r="G339" s="191"/>
      <c r="H339" s="191"/>
      <c r="I339" s="191"/>
      <c r="J339" s="191"/>
      <c r="K339" s="191"/>
      <c r="L339" s="191"/>
      <c r="M339" s="191"/>
      <c r="N339" s="191"/>
      <c r="O339" s="191"/>
      <c r="P339" s="191"/>
      <c r="Q339" s="191"/>
      <c r="R339" s="191"/>
      <c r="S339" s="191"/>
      <c r="T339" s="191"/>
      <c r="U339" s="191"/>
      <c r="V339" s="194"/>
      <c r="W339" s="191"/>
      <c r="X339" s="191"/>
      <c r="Y339" s="191"/>
      <c r="Z339" s="191"/>
      <c r="AA339" s="191"/>
      <c r="AB339" s="191"/>
      <c r="AC339" s="387"/>
      <c r="AD339" s="191"/>
      <c r="AE339" s="191"/>
      <c r="AF339" s="416"/>
      <c r="AJ339" s="416" t="s">
        <v>750</v>
      </c>
      <c r="AK339" s="416" t="s">
        <v>934</v>
      </c>
      <c r="AL339" s="486">
        <v>1280045</v>
      </c>
      <c r="AM339" s="486">
        <v>1280045</v>
      </c>
      <c r="AN339" s="486">
        <v>1280045</v>
      </c>
      <c r="AO339" s="486"/>
      <c r="AP339" s="486"/>
      <c r="AQ339" s="486"/>
      <c r="AR339" s="486"/>
      <c r="AS339" s="486"/>
      <c r="AT339" s="486"/>
      <c r="AU339" s="486"/>
      <c r="AV339" s="486"/>
      <c r="AW339" s="486"/>
      <c r="AX339" s="486"/>
      <c r="AY339" s="486"/>
      <c r="AZ339" s="486"/>
      <c r="BA339" s="486"/>
      <c r="BB339" s="486"/>
      <c r="BC339" s="486"/>
      <c r="BD339" s="486"/>
      <c r="BE339" s="486"/>
      <c r="BF339" s="486"/>
      <c r="BG339" s="486"/>
      <c r="BH339" s="486"/>
      <c r="BI339" s="486"/>
      <c r="BJ339" s="486"/>
      <c r="BK339" s="486"/>
      <c r="BL339" s="486"/>
      <c r="BM339" s="486"/>
      <c r="BN339" s="447"/>
      <c r="BP339" s="497">
        <f t="shared" si="60"/>
        <v>303807</v>
      </c>
      <c r="BQ339" s="497">
        <f t="shared" si="61"/>
        <v>303807</v>
      </c>
      <c r="BR339" s="497">
        <f t="shared" si="62"/>
        <v>303807</v>
      </c>
      <c r="BS339" s="497">
        <f t="shared" si="63"/>
        <v>0</v>
      </c>
      <c r="BT339" s="497">
        <f t="shared" si="64"/>
        <v>0</v>
      </c>
      <c r="BU339" s="497">
        <f t="shared" si="65"/>
        <v>0</v>
      </c>
      <c r="BV339" s="497">
        <f t="shared" si="66"/>
        <v>0</v>
      </c>
      <c r="BW339" s="497">
        <f t="shared" si="67"/>
        <v>0</v>
      </c>
      <c r="BX339" s="497">
        <f t="shared" si="68"/>
        <v>0</v>
      </c>
      <c r="BY339" s="497">
        <f t="shared" si="69"/>
        <v>0</v>
      </c>
      <c r="BZ339" s="497">
        <f t="shared" si="70"/>
        <v>0</v>
      </c>
      <c r="CA339" s="497">
        <f t="shared" si="71"/>
        <v>0</v>
      </c>
      <c r="CB339" s="497">
        <f t="shared" si="72"/>
        <v>0</v>
      </c>
      <c r="CC339" s="497">
        <f t="shared" si="73"/>
        <v>0</v>
      </c>
      <c r="CD339" s="497">
        <f t="shared" si="74"/>
        <v>0</v>
      </c>
      <c r="CE339" s="497">
        <f t="shared" si="75"/>
        <v>0</v>
      </c>
      <c r="CF339" s="497">
        <f t="shared" si="76"/>
        <v>0</v>
      </c>
      <c r="CG339" s="497">
        <f t="shared" si="77"/>
        <v>0</v>
      </c>
      <c r="CH339" s="497">
        <f t="shared" si="78"/>
        <v>0</v>
      </c>
      <c r="CI339" s="497">
        <f t="shared" si="79"/>
        <v>0</v>
      </c>
      <c r="CJ339" s="497">
        <f t="shared" si="80"/>
        <v>0</v>
      </c>
      <c r="CK339" s="497">
        <f t="shared" si="81"/>
        <v>0</v>
      </c>
      <c r="CL339" s="497">
        <f t="shared" si="82"/>
        <v>0</v>
      </c>
      <c r="CM339" s="497">
        <f t="shared" si="83"/>
        <v>0</v>
      </c>
      <c r="CN339" s="497">
        <f t="shared" si="84"/>
        <v>0</v>
      </c>
      <c r="CO339" s="497">
        <f t="shared" si="85"/>
        <v>0</v>
      </c>
      <c r="CP339" s="497">
        <f t="shared" si="86"/>
        <v>0</v>
      </c>
      <c r="CQ339" s="497">
        <f t="shared" si="87"/>
        <v>0</v>
      </c>
      <c r="CR339" s="497">
        <f t="shared" si="88"/>
        <v>0</v>
      </c>
    </row>
    <row r="340" spans="1:96">
      <c r="A340" s="48" t="s">
        <v>749</v>
      </c>
      <c r="B340" s="446" t="s">
        <v>361</v>
      </c>
      <c r="C340" s="191">
        <v>2372220</v>
      </c>
      <c r="D340" s="194"/>
      <c r="E340" s="191"/>
      <c r="F340" s="191"/>
      <c r="G340" s="191"/>
      <c r="H340" s="191"/>
      <c r="I340" s="191"/>
      <c r="J340" s="191"/>
      <c r="K340" s="191"/>
      <c r="L340" s="191"/>
      <c r="M340" s="191" t="s">
        <v>510</v>
      </c>
      <c r="N340" s="191">
        <v>2372220</v>
      </c>
      <c r="O340" s="191"/>
      <c r="P340" s="191"/>
      <c r="Q340" s="191"/>
      <c r="R340" s="191"/>
      <c r="S340" s="191"/>
      <c r="T340" s="191"/>
      <c r="U340" s="191"/>
      <c r="V340" s="194"/>
      <c r="W340" s="191"/>
      <c r="X340" s="191"/>
      <c r="Y340" s="191"/>
      <c r="Z340" s="191"/>
      <c r="AA340" s="191"/>
      <c r="AB340" s="191"/>
      <c r="AC340" s="387"/>
      <c r="AD340" s="191"/>
      <c r="AE340" s="191"/>
      <c r="AF340" s="416"/>
      <c r="AJ340" s="416" t="s">
        <v>751</v>
      </c>
      <c r="AK340" s="416" t="s">
        <v>361</v>
      </c>
      <c r="AL340" s="486">
        <v>2372220</v>
      </c>
      <c r="AM340" s="486"/>
      <c r="AN340" s="486"/>
      <c r="AO340" s="486"/>
      <c r="AP340" s="486"/>
      <c r="AQ340" s="486"/>
      <c r="AR340" s="486"/>
      <c r="AS340" s="486"/>
      <c r="AT340" s="486"/>
      <c r="AU340" s="486"/>
      <c r="AV340" s="486" t="s">
        <v>510</v>
      </c>
      <c r="AW340" s="486">
        <v>2372220</v>
      </c>
      <c r="AX340" s="486"/>
      <c r="AY340" s="486"/>
      <c r="AZ340" s="486"/>
      <c r="BA340" s="486"/>
      <c r="BB340" s="486"/>
      <c r="BC340" s="486"/>
      <c r="BD340" s="486"/>
      <c r="BE340" s="486"/>
      <c r="BF340" s="486"/>
      <c r="BG340" s="486"/>
      <c r="BH340" s="486"/>
      <c r="BI340" s="486"/>
      <c r="BJ340" s="486"/>
      <c r="BK340" s="486"/>
      <c r="BL340" s="486"/>
      <c r="BM340" s="486"/>
      <c r="BN340" s="447"/>
      <c r="BP340" s="497">
        <f t="shared" si="60"/>
        <v>0</v>
      </c>
      <c r="BQ340" s="497">
        <f t="shared" si="61"/>
        <v>0</v>
      </c>
      <c r="BR340" s="497">
        <f t="shared" si="62"/>
        <v>0</v>
      </c>
      <c r="BS340" s="497">
        <f t="shared" si="63"/>
        <v>0</v>
      </c>
      <c r="BT340" s="497">
        <f t="shared" si="64"/>
        <v>0</v>
      </c>
      <c r="BU340" s="497">
        <f t="shared" si="65"/>
        <v>0</v>
      </c>
      <c r="BV340" s="497">
        <f t="shared" si="66"/>
        <v>0</v>
      </c>
      <c r="BW340" s="497">
        <f t="shared" si="67"/>
        <v>0</v>
      </c>
      <c r="BX340" s="497">
        <f t="shared" si="68"/>
        <v>0</v>
      </c>
      <c r="BY340" s="497">
        <f t="shared" si="69"/>
        <v>0</v>
      </c>
      <c r="BZ340" s="497" t="e">
        <f t="shared" si="70"/>
        <v>#VALUE!</v>
      </c>
      <c r="CA340" s="497">
        <f t="shared" si="71"/>
        <v>0</v>
      </c>
      <c r="CB340" s="497">
        <f t="shared" si="72"/>
        <v>0</v>
      </c>
      <c r="CC340" s="497">
        <f t="shared" si="73"/>
        <v>0</v>
      </c>
      <c r="CD340" s="497">
        <f t="shared" si="74"/>
        <v>0</v>
      </c>
      <c r="CE340" s="497">
        <f t="shared" si="75"/>
        <v>0</v>
      </c>
      <c r="CF340" s="497">
        <f t="shared" si="76"/>
        <v>0</v>
      </c>
      <c r="CG340" s="497">
        <f t="shared" si="77"/>
        <v>0</v>
      </c>
      <c r="CH340" s="497">
        <f t="shared" si="78"/>
        <v>0</v>
      </c>
      <c r="CI340" s="497">
        <f t="shared" si="79"/>
        <v>0</v>
      </c>
      <c r="CJ340" s="497">
        <f t="shared" si="80"/>
        <v>0</v>
      </c>
      <c r="CK340" s="497">
        <f t="shared" si="81"/>
        <v>0</v>
      </c>
      <c r="CL340" s="497">
        <f t="shared" si="82"/>
        <v>0</v>
      </c>
      <c r="CM340" s="497">
        <f t="shared" si="83"/>
        <v>0</v>
      </c>
      <c r="CN340" s="497">
        <f t="shared" si="84"/>
        <v>0</v>
      </c>
      <c r="CO340" s="497">
        <f t="shared" si="85"/>
        <v>0</v>
      </c>
      <c r="CP340" s="497">
        <f t="shared" si="86"/>
        <v>0</v>
      </c>
      <c r="CQ340" s="497">
        <f t="shared" si="87"/>
        <v>0</v>
      </c>
      <c r="CR340" s="497">
        <f t="shared" si="88"/>
        <v>0</v>
      </c>
    </row>
    <row r="341" spans="1:96">
      <c r="A341" s="48" t="s">
        <v>750</v>
      </c>
      <c r="B341" s="446" t="s">
        <v>362</v>
      </c>
      <c r="C341" s="191">
        <v>1221930</v>
      </c>
      <c r="D341" s="194">
        <v>1221930</v>
      </c>
      <c r="E341" s="191">
        <v>1221930</v>
      </c>
      <c r="F341" s="191"/>
      <c r="G341" s="191"/>
      <c r="H341" s="191"/>
      <c r="I341" s="191"/>
      <c r="J341" s="191"/>
      <c r="K341" s="191"/>
      <c r="L341" s="191"/>
      <c r="M341" s="191"/>
      <c r="N341" s="191"/>
      <c r="O341" s="191"/>
      <c r="P341" s="191"/>
      <c r="Q341" s="191"/>
      <c r="R341" s="191"/>
      <c r="S341" s="191"/>
      <c r="T341" s="191"/>
      <c r="U341" s="191"/>
      <c r="V341" s="194"/>
      <c r="W341" s="191"/>
      <c r="X341" s="191"/>
      <c r="Y341" s="191"/>
      <c r="Z341" s="191"/>
      <c r="AA341" s="191"/>
      <c r="AB341" s="191"/>
      <c r="AC341" s="387"/>
      <c r="AD341" s="191"/>
      <c r="AE341" s="191"/>
      <c r="AF341" s="416"/>
      <c r="AJ341" s="416" t="s">
        <v>752</v>
      </c>
      <c r="AK341" s="416" t="s">
        <v>362</v>
      </c>
      <c r="AL341" s="486">
        <v>678245</v>
      </c>
      <c r="AM341" s="486">
        <v>678245</v>
      </c>
      <c r="AN341" s="486">
        <v>678245</v>
      </c>
      <c r="AO341" s="486"/>
      <c r="AP341" s="486"/>
      <c r="AQ341" s="486"/>
      <c r="AR341" s="486"/>
      <c r="AS341" s="486"/>
      <c r="AT341" s="486"/>
      <c r="AU341" s="486"/>
      <c r="AV341" s="486"/>
      <c r="AW341" s="486"/>
      <c r="AX341" s="486"/>
      <c r="AY341" s="486"/>
      <c r="AZ341" s="486"/>
      <c r="BA341" s="486"/>
      <c r="BB341" s="486"/>
      <c r="BC341" s="486"/>
      <c r="BD341" s="486"/>
      <c r="BE341" s="486"/>
      <c r="BF341" s="486"/>
      <c r="BG341" s="486"/>
      <c r="BH341" s="486"/>
      <c r="BI341" s="486"/>
      <c r="BJ341" s="486"/>
      <c r="BK341" s="486"/>
      <c r="BL341" s="486"/>
      <c r="BM341" s="486"/>
      <c r="BN341" s="447"/>
      <c r="BP341" s="497">
        <f t="shared" si="60"/>
        <v>543685</v>
      </c>
      <c r="BQ341" s="497">
        <f t="shared" si="61"/>
        <v>543685</v>
      </c>
      <c r="BR341" s="497">
        <f t="shared" si="62"/>
        <v>543685</v>
      </c>
      <c r="BS341" s="497">
        <f t="shared" si="63"/>
        <v>0</v>
      </c>
      <c r="BT341" s="497">
        <f t="shared" si="64"/>
        <v>0</v>
      </c>
      <c r="BU341" s="497">
        <f t="shared" si="65"/>
        <v>0</v>
      </c>
      <c r="BV341" s="497">
        <f t="shared" si="66"/>
        <v>0</v>
      </c>
      <c r="BW341" s="497">
        <f t="shared" si="67"/>
        <v>0</v>
      </c>
      <c r="BX341" s="497">
        <f t="shared" si="68"/>
        <v>0</v>
      </c>
      <c r="BY341" s="497">
        <f t="shared" si="69"/>
        <v>0</v>
      </c>
      <c r="BZ341" s="497">
        <f t="shared" si="70"/>
        <v>0</v>
      </c>
      <c r="CA341" s="497">
        <f t="shared" si="71"/>
        <v>0</v>
      </c>
      <c r="CB341" s="497">
        <f t="shared" si="72"/>
        <v>0</v>
      </c>
      <c r="CC341" s="497">
        <f t="shared" si="73"/>
        <v>0</v>
      </c>
      <c r="CD341" s="497">
        <f t="shared" si="74"/>
        <v>0</v>
      </c>
      <c r="CE341" s="497">
        <f t="shared" si="75"/>
        <v>0</v>
      </c>
      <c r="CF341" s="497">
        <f t="shared" si="76"/>
        <v>0</v>
      </c>
      <c r="CG341" s="497">
        <f t="shared" si="77"/>
        <v>0</v>
      </c>
      <c r="CH341" s="497">
        <f t="shared" si="78"/>
        <v>0</v>
      </c>
      <c r="CI341" s="497">
        <f t="shared" si="79"/>
        <v>0</v>
      </c>
      <c r="CJ341" s="497">
        <f t="shared" si="80"/>
        <v>0</v>
      </c>
      <c r="CK341" s="497">
        <f t="shared" si="81"/>
        <v>0</v>
      </c>
      <c r="CL341" s="497">
        <f t="shared" si="82"/>
        <v>0</v>
      </c>
      <c r="CM341" s="497">
        <f t="shared" si="83"/>
        <v>0</v>
      </c>
      <c r="CN341" s="497">
        <f t="shared" si="84"/>
        <v>0</v>
      </c>
      <c r="CO341" s="497">
        <f t="shared" si="85"/>
        <v>0</v>
      </c>
      <c r="CP341" s="497">
        <f t="shared" si="86"/>
        <v>0</v>
      </c>
      <c r="CQ341" s="497">
        <f t="shared" si="87"/>
        <v>0</v>
      </c>
      <c r="CR341" s="497">
        <f t="shared" si="88"/>
        <v>0</v>
      </c>
    </row>
    <row r="342" spans="1:96">
      <c r="A342" s="48" t="s">
        <v>751</v>
      </c>
      <c r="B342" s="446" t="s">
        <v>363</v>
      </c>
      <c r="C342" s="191">
        <v>201267</v>
      </c>
      <c r="D342" s="194"/>
      <c r="E342" s="191"/>
      <c r="F342" s="191"/>
      <c r="G342" s="191"/>
      <c r="H342" s="191"/>
      <c r="I342" s="191"/>
      <c r="J342" s="191"/>
      <c r="K342" s="191"/>
      <c r="L342" s="191"/>
      <c r="M342" s="191"/>
      <c r="N342" s="191"/>
      <c r="O342" s="191"/>
      <c r="P342" s="191"/>
      <c r="Q342" s="191"/>
      <c r="R342" s="191"/>
      <c r="S342" s="191"/>
      <c r="T342" s="191"/>
      <c r="U342" s="191">
        <v>1</v>
      </c>
      <c r="V342" s="387">
        <v>201267</v>
      </c>
      <c r="W342" s="191"/>
      <c r="X342" s="191"/>
      <c r="Y342" s="191"/>
      <c r="Z342" s="191"/>
      <c r="AA342" s="191"/>
      <c r="AB342" s="191"/>
      <c r="AC342" s="351"/>
      <c r="AD342" s="191"/>
      <c r="AE342" s="191"/>
      <c r="AF342" s="416"/>
      <c r="AJ342" s="416" t="s">
        <v>753</v>
      </c>
      <c r="AK342" s="416" t="s">
        <v>363</v>
      </c>
      <c r="AL342" s="486">
        <v>205399</v>
      </c>
      <c r="AM342" s="486"/>
      <c r="AN342" s="486"/>
      <c r="AO342" s="486"/>
      <c r="AP342" s="486"/>
      <c r="AQ342" s="486"/>
      <c r="AR342" s="486"/>
      <c r="AS342" s="486"/>
      <c r="AT342" s="486"/>
      <c r="AU342" s="486"/>
      <c r="AV342" s="486"/>
      <c r="AW342" s="486"/>
      <c r="AX342" s="486"/>
      <c r="AY342" s="486"/>
      <c r="AZ342" s="486"/>
      <c r="BA342" s="486"/>
      <c r="BB342" s="486"/>
      <c r="BC342" s="486"/>
      <c r="BD342" s="486">
        <v>1</v>
      </c>
      <c r="BE342" s="486">
        <v>205399</v>
      </c>
      <c r="BF342" s="486"/>
      <c r="BG342" s="486"/>
      <c r="BH342" s="486"/>
      <c r="BI342" s="486"/>
      <c r="BJ342" s="486"/>
      <c r="BK342" s="486"/>
      <c r="BL342" s="486"/>
      <c r="BM342" s="486"/>
      <c r="BN342" s="447"/>
      <c r="BP342" s="497">
        <f t="shared" si="60"/>
        <v>-4132</v>
      </c>
      <c r="BQ342" s="497">
        <f t="shared" si="61"/>
        <v>0</v>
      </c>
      <c r="BR342" s="497">
        <f t="shared" si="62"/>
        <v>0</v>
      </c>
      <c r="BS342" s="497">
        <f t="shared" si="63"/>
        <v>0</v>
      </c>
      <c r="BT342" s="497">
        <f t="shared" si="64"/>
        <v>0</v>
      </c>
      <c r="BU342" s="497">
        <f t="shared" si="65"/>
        <v>0</v>
      </c>
      <c r="BV342" s="497">
        <f t="shared" si="66"/>
        <v>0</v>
      </c>
      <c r="BW342" s="497">
        <f t="shared" si="67"/>
        <v>0</v>
      </c>
      <c r="BX342" s="497">
        <f t="shared" si="68"/>
        <v>0</v>
      </c>
      <c r="BY342" s="497">
        <f t="shared" si="69"/>
        <v>0</v>
      </c>
      <c r="BZ342" s="497">
        <f t="shared" si="70"/>
        <v>0</v>
      </c>
      <c r="CA342" s="497">
        <f t="shared" si="71"/>
        <v>0</v>
      </c>
      <c r="CB342" s="497">
        <f t="shared" si="72"/>
        <v>0</v>
      </c>
      <c r="CC342" s="497">
        <f t="shared" si="73"/>
        <v>0</v>
      </c>
      <c r="CD342" s="497">
        <f t="shared" si="74"/>
        <v>0</v>
      </c>
      <c r="CE342" s="497">
        <f t="shared" si="75"/>
        <v>0</v>
      </c>
      <c r="CF342" s="497">
        <f t="shared" si="76"/>
        <v>0</v>
      </c>
      <c r="CG342" s="497">
        <f t="shared" si="77"/>
        <v>0</v>
      </c>
      <c r="CH342" s="497">
        <f t="shared" si="78"/>
        <v>0</v>
      </c>
      <c r="CI342" s="497">
        <f t="shared" si="79"/>
        <v>-4132</v>
      </c>
      <c r="CJ342" s="497">
        <f t="shared" si="80"/>
        <v>0</v>
      </c>
      <c r="CK342" s="497">
        <f t="shared" si="81"/>
        <v>0</v>
      </c>
      <c r="CL342" s="497">
        <f t="shared" si="82"/>
        <v>0</v>
      </c>
      <c r="CM342" s="497">
        <f t="shared" si="83"/>
        <v>0</v>
      </c>
      <c r="CN342" s="497">
        <f t="shared" si="84"/>
        <v>0</v>
      </c>
      <c r="CO342" s="497">
        <f t="shared" si="85"/>
        <v>0</v>
      </c>
      <c r="CP342" s="497">
        <f t="shared" si="86"/>
        <v>0</v>
      </c>
      <c r="CQ342" s="497">
        <f t="shared" si="87"/>
        <v>0</v>
      </c>
      <c r="CR342" s="497">
        <f t="shared" si="88"/>
        <v>0</v>
      </c>
    </row>
    <row r="343" spans="1:96">
      <c r="A343" s="48" t="s">
        <v>752</v>
      </c>
      <c r="B343" s="446" t="s">
        <v>364</v>
      </c>
      <c r="C343" s="191">
        <v>1658324</v>
      </c>
      <c r="D343" s="194">
        <v>1658324</v>
      </c>
      <c r="E343" s="191"/>
      <c r="F343" s="191"/>
      <c r="G343" s="191">
        <v>212453</v>
      </c>
      <c r="H343" s="191">
        <v>1445871</v>
      </c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1"/>
      <c r="AA343" s="191"/>
      <c r="AB343" s="191"/>
      <c r="AC343" s="387"/>
      <c r="AD343" s="191"/>
      <c r="AE343" s="191"/>
      <c r="AF343" s="416"/>
      <c r="AJ343" s="416" t="s">
        <v>754</v>
      </c>
      <c r="AK343" s="416" t="s">
        <v>364</v>
      </c>
      <c r="AL343" s="486">
        <v>212453</v>
      </c>
      <c r="AM343" s="486">
        <v>212453</v>
      </c>
      <c r="AN343" s="486"/>
      <c r="AO343" s="486"/>
      <c r="AP343" s="486">
        <v>212453</v>
      </c>
      <c r="AQ343" s="486">
        <v>0</v>
      </c>
      <c r="AR343" s="486"/>
      <c r="AS343" s="486"/>
      <c r="AT343" s="486"/>
      <c r="AU343" s="486"/>
      <c r="AV343" s="486"/>
      <c r="AW343" s="486"/>
      <c r="AX343" s="486"/>
      <c r="AY343" s="486"/>
      <c r="AZ343" s="486"/>
      <c r="BA343" s="486"/>
      <c r="BB343" s="486"/>
      <c r="BC343" s="486"/>
      <c r="BD343" s="486"/>
      <c r="BE343" s="486"/>
      <c r="BF343" s="486"/>
      <c r="BG343" s="486"/>
      <c r="BH343" s="486"/>
      <c r="BI343" s="486"/>
      <c r="BJ343" s="486"/>
      <c r="BK343" s="486"/>
      <c r="BL343" s="486"/>
      <c r="BM343" s="486"/>
      <c r="BN343" s="447"/>
      <c r="BP343" s="497">
        <f t="shared" si="60"/>
        <v>1445871</v>
      </c>
      <c r="BQ343" s="497">
        <f t="shared" si="61"/>
        <v>1445871</v>
      </c>
      <c r="BR343" s="497">
        <f t="shared" si="62"/>
        <v>0</v>
      </c>
      <c r="BS343" s="497">
        <f t="shared" si="63"/>
        <v>0</v>
      </c>
      <c r="BT343" s="497">
        <f t="shared" si="64"/>
        <v>0</v>
      </c>
      <c r="BU343" s="497">
        <f t="shared" si="65"/>
        <v>1445871</v>
      </c>
      <c r="BV343" s="497">
        <f t="shared" si="66"/>
        <v>0</v>
      </c>
      <c r="BW343" s="497">
        <f t="shared" si="67"/>
        <v>0</v>
      </c>
      <c r="BX343" s="497">
        <f t="shared" si="68"/>
        <v>0</v>
      </c>
      <c r="BY343" s="497">
        <f t="shared" si="69"/>
        <v>0</v>
      </c>
      <c r="BZ343" s="497">
        <f t="shared" si="70"/>
        <v>0</v>
      </c>
      <c r="CA343" s="497">
        <f t="shared" si="71"/>
        <v>0</v>
      </c>
      <c r="CB343" s="497">
        <f t="shared" si="72"/>
        <v>0</v>
      </c>
      <c r="CC343" s="497">
        <f t="shared" si="73"/>
        <v>0</v>
      </c>
      <c r="CD343" s="497">
        <f t="shared" si="74"/>
        <v>0</v>
      </c>
      <c r="CE343" s="497">
        <f t="shared" si="75"/>
        <v>0</v>
      </c>
      <c r="CF343" s="497">
        <f t="shared" si="76"/>
        <v>0</v>
      </c>
      <c r="CG343" s="497">
        <f t="shared" si="77"/>
        <v>0</v>
      </c>
      <c r="CH343" s="497">
        <f t="shared" si="78"/>
        <v>0</v>
      </c>
      <c r="CI343" s="497">
        <f t="shared" si="79"/>
        <v>0</v>
      </c>
      <c r="CJ343" s="497">
        <f t="shared" si="80"/>
        <v>0</v>
      </c>
      <c r="CK343" s="497">
        <f t="shared" si="81"/>
        <v>0</v>
      </c>
      <c r="CL343" s="497">
        <f t="shared" si="82"/>
        <v>0</v>
      </c>
      <c r="CM343" s="497">
        <f t="shared" si="83"/>
        <v>0</v>
      </c>
      <c r="CN343" s="497">
        <f t="shared" si="84"/>
        <v>0</v>
      </c>
      <c r="CO343" s="497">
        <f t="shared" si="85"/>
        <v>0</v>
      </c>
      <c r="CP343" s="497">
        <f t="shared" si="86"/>
        <v>0</v>
      </c>
      <c r="CQ343" s="497">
        <f t="shared" si="87"/>
        <v>0</v>
      </c>
      <c r="CR343" s="497">
        <f t="shared" si="88"/>
        <v>0</v>
      </c>
    </row>
    <row r="344" spans="1:96">
      <c r="A344" s="48" t="s">
        <v>753</v>
      </c>
      <c r="B344" s="446" t="s">
        <v>365</v>
      </c>
      <c r="C344" s="191">
        <v>552130</v>
      </c>
      <c r="D344" s="194">
        <v>552130</v>
      </c>
      <c r="E344" s="191"/>
      <c r="F344" s="191"/>
      <c r="G344" s="191">
        <v>64807</v>
      </c>
      <c r="H344" s="191">
        <v>487323</v>
      </c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4"/>
      <c r="W344" s="191"/>
      <c r="X344" s="191"/>
      <c r="Y344" s="191"/>
      <c r="Z344" s="191"/>
      <c r="AA344" s="191"/>
      <c r="AB344" s="191"/>
      <c r="AC344" s="387"/>
      <c r="AD344" s="191"/>
      <c r="AE344" s="191"/>
      <c r="AF344" s="416"/>
      <c r="AJ344" s="416" t="s">
        <v>755</v>
      </c>
      <c r="AK344" s="416" t="s">
        <v>365</v>
      </c>
      <c r="AL344" s="486">
        <v>618645</v>
      </c>
      <c r="AM344" s="486">
        <v>618645</v>
      </c>
      <c r="AN344" s="486"/>
      <c r="AO344" s="486"/>
      <c r="AP344" s="486">
        <v>64807</v>
      </c>
      <c r="AQ344" s="486">
        <v>553838</v>
      </c>
      <c r="AR344" s="486"/>
      <c r="AS344" s="486"/>
      <c r="AT344" s="486"/>
      <c r="AU344" s="486"/>
      <c r="AV344" s="486"/>
      <c r="AW344" s="486"/>
      <c r="AX344" s="486"/>
      <c r="AY344" s="486"/>
      <c r="AZ344" s="486"/>
      <c r="BA344" s="486"/>
      <c r="BB344" s="486"/>
      <c r="BC344" s="486"/>
      <c r="BD344" s="486"/>
      <c r="BE344" s="486"/>
      <c r="BF344" s="486"/>
      <c r="BG344" s="486"/>
      <c r="BH344" s="486"/>
      <c r="BI344" s="486"/>
      <c r="BJ344" s="486"/>
      <c r="BK344" s="486"/>
      <c r="BL344" s="486"/>
      <c r="BM344" s="486"/>
      <c r="BN344" s="447"/>
      <c r="BP344" s="497">
        <f t="shared" si="60"/>
        <v>-66515</v>
      </c>
      <c r="BQ344" s="497">
        <f t="shared" si="61"/>
        <v>-66515</v>
      </c>
      <c r="BR344" s="497">
        <f t="shared" si="62"/>
        <v>0</v>
      </c>
      <c r="BS344" s="497">
        <f t="shared" si="63"/>
        <v>0</v>
      </c>
      <c r="BT344" s="497">
        <f t="shared" si="64"/>
        <v>0</v>
      </c>
      <c r="BU344" s="497">
        <f t="shared" si="65"/>
        <v>-66515</v>
      </c>
      <c r="BV344" s="497">
        <f t="shared" si="66"/>
        <v>0</v>
      </c>
      <c r="BW344" s="497">
        <f t="shared" si="67"/>
        <v>0</v>
      </c>
      <c r="BX344" s="497">
        <f t="shared" si="68"/>
        <v>0</v>
      </c>
      <c r="BY344" s="497">
        <f t="shared" si="69"/>
        <v>0</v>
      </c>
      <c r="BZ344" s="497">
        <f t="shared" si="70"/>
        <v>0</v>
      </c>
      <c r="CA344" s="497">
        <f t="shared" si="71"/>
        <v>0</v>
      </c>
      <c r="CB344" s="497">
        <f t="shared" si="72"/>
        <v>0</v>
      </c>
      <c r="CC344" s="497">
        <f t="shared" si="73"/>
        <v>0</v>
      </c>
      <c r="CD344" s="497">
        <f t="shared" si="74"/>
        <v>0</v>
      </c>
      <c r="CE344" s="497">
        <f t="shared" si="75"/>
        <v>0</v>
      </c>
      <c r="CF344" s="497">
        <f t="shared" si="76"/>
        <v>0</v>
      </c>
      <c r="CG344" s="497">
        <f t="shared" si="77"/>
        <v>0</v>
      </c>
      <c r="CH344" s="497">
        <f t="shared" si="78"/>
        <v>0</v>
      </c>
      <c r="CI344" s="497">
        <f t="shared" si="79"/>
        <v>0</v>
      </c>
      <c r="CJ344" s="497">
        <f t="shared" si="80"/>
        <v>0</v>
      </c>
      <c r="CK344" s="497">
        <f t="shared" si="81"/>
        <v>0</v>
      </c>
      <c r="CL344" s="497">
        <f t="shared" si="82"/>
        <v>0</v>
      </c>
      <c r="CM344" s="497">
        <f t="shared" si="83"/>
        <v>0</v>
      </c>
      <c r="CN344" s="497">
        <f t="shared" si="84"/>
        <v>0</v>
      </c>
      <c r="CO344" s="497">
        <f t="shared" si="85"/>
        <v>0</v>
      </c>
      <c r="CP344" s="497">
        <f t="shared" si="86"/>
        <v>0</v>
      </c>
      <c r="CQ344" s="497">
        <f t="shared" si="87"/>
        <v>0</v>
      </c>
      <c r="CR344" s="497">
        <f t="shared" si="88"/>
        <v>0</v>
      </c>
    </row>
    <row r="345" spans="1:96">
      <c r="A345" s="48" t="s">
        <v>754</v>
      </c>
      <c r="B345" s="446" t="s">
        <v>366</v>
      </c>
      <c r="C345" s="191">
        <v>468098</v>
      </c>
      <c r="D345" s="194">
        <v>468098</v>
      </c>
      <c r="E345" s="191"/>
      <c r="F345" s="191"/>
      <c r="G345" s="191"/>
      <c r="H345" s="292">
        <v>468098</v>
      </c>
      <c r="I345" s="191"/>
      <c r="J345" s="191"/>
      <c r="K345" s="191"/>
      <c r="L345" s="191"/>
      <c r="M345" s="191"/>
      <c r="N345" s="191"/>
      <c r="O345" s="191"/>
      <c r="P345" s="191"/>
      <c r="Q345" s="191"/>
      <c r="R345" s="191"/>
      <c r="S345" s="191"/>
      <c r="T345" s="191"/>
      <c r="U345" s="191"/>
      <c r="V345" s="194"/>
      <c r="W345" s="191"/>
      <c r="X345" s="191"/>
      <c r="Y345" s="191"/>
      <c r="Z345" s="191"/>
      <c r="AA345" s="191"/>
      <c r="AB345" s="191"/>
      <c r="AC345" s="387"/>
      <c r="AD345" s="191"/>
      <c r="AE345" s="191"/>
      <c r="AF345" s="416"/>
      <c r="AJ345" s="416" t="s">
        <v>756</v>
      </c>
      <c r="AK345" s="416" t="s">
        <v>366</v>
      </c>
      <c r="AL345" s="486">
        <v>661535</v>
      </c>
      <c r="AM345" s="486">
        <v>661535</v>
      </c>
      <c r="AN345" s="486"/>
      <c r="AO345" s="486"/>
      <c r="AP345" s="486"/>
      <c r="AQ345" s="486">
        <v>661535</v>
      </c>
      <c r="AR345" s="486"/>
      <c r="AS345" s="486"/>
      <c r="AT345" s="486"/>
      <c r="AU345" s="486"/>
      <c r="AV345" s="486"/>
      <c r="AW345" s="486"/>
      <c r="AX345" s="486"/>
      <c r="AY345" s="486"/>
      <c r="AZ345" s="486"/>
      <c r="BA345" s="486"/>
      <c r="BB345" s="486"/>
      <c r="BC345" s="486"/>
      <c r="BD345" s="486"/>
      <c r="BE345" s="486"/>
      <c r="BF345" s="486"/>
      <c r="BG345" s="486"/>
      <c r="BH345" s="486"/>
      <c r="BI345" s="486"/>
      <c r="BJ345" s="486"/>
      <c r="BK345" s="486"/>
      <c r="BL345" s="486"/>
      <c r="BM345" s="486"/>
      <c r="BN345" s="447"/>
      <c r="BP345" s="497">
        <f t="shared" si="60"/>
        <v>-193437</v>
      </c>
      <c r="BQ345" s="497">
        <f t="shared" si="61"/>
        <v>-193437</v>
      </c>
      <c r="BR345" s="497">
        <f t="shared" si="62"/>
        <v>0</v>
      </c>
      <c r="BS345" s="497">
        <f t="shared" si="63"/>
        <v>0</v>
      </c>
      <c r="BT345" s="497">
        <f t="shared" si="64"/>
        <v>0</v>
      </c>
      <c r="BU345" s="497">
        <f t="shared" si="65"/>
        <v>-193437</v>
      </c>
      <c r="BV345" s="497">
        <f t="shared" si="66"/>
        <v>0</v>
      </c>
      <c r="BW345" s="497">
        <f t="shared" si="67"/>
        <v>0</v>
      </c>
      <c r="BX345" s="497">
        <f t="shared" si="68"/>
        <v>0</v>
      </c>
      <c r="BY345" s="497">
        <f t="shared" si="69"/>
        <v>0</v>
      </c>
      <c r="BZ345" s="497">
        <f t="shared" si="70"/>
        <v>0</v>
      </c>
      <c r="CA345" s="497">
        <f t="shared" si="71"/>
        <v>0</v>
      </c>
      <c r="CB345" s="497">
        <f t="shared" si="72"/>
        <v>0</v>
      </c>
      <c r="CC345" s="497">
        <f t="shared" si="73"/>
        <v>0</v>
      </c>
      <c r="CD345" s="497">
        <f t="shared" si="74"/>
        <v>0</v>
      </c>
      <c r="CE345" s="497">
        <f t="shared" si="75"/>
        <v>0</v>
      </c>
      <c r="CF345" s="497">
        <f t="shared" si="76"/>
        <v>0</v>
      </c>
      <c r="CG345" s="497">
        <f t="shared" si="77"/>
        <v>0</v>
      </c>
      <c r="CH345" s="497">
        <f t="shared" si="78"/>
        <v>0</v>
      </c>
      <c r="CI345" s="497">
        <f t="shared" si="79"/>
        <v>0</v>
      </c>
      <c r="CJ345" s="497">
        <f t="shared" si="80"/>
        <v>0</v>
      </c>
      <c r="CK345" s="497">
        <f t="shared" si="81"/>
        <v>0</v>
      </c>
      <c r="CL345" s="497">
        <f t="shared" si="82"/>
        <v>0</v>
      </c>
      <c r="CM345" s="497">
        <f t="shared" si="83"/>
        <v>0</v>
      </c>
      <c r="CN345" s="497">
        <f t="shared" si="84"/>
        <v>0</v>
      </c>
      <c r="CO345" s="497">
        <f t="shared" si="85"/>
        <v>0</v>
      </c>
      <c r="CP345" s="497">
        <f t="shared" si="86"/>
        <v>0</v>
      </c>
      <c r="CQ345" s="497">
        <f t="shared" si="87"/>
        <v>0</v>
      </c>
      <c r="CR345" s="497">
        <f t="shared" si="88"/>
        <v>0</v>
      </c>
    </row>
    <row r="346" spans="1:96">
      <c r="A346" s="48" t="s">
        <v>755</v>
      </c>
      <c r="B346" s="446" t="s">
        <v>367</v>
      </c>
      <c r="C346" s="191">
        <v>614153</v>
      </c>
      <c r="D346" s="194">
        <v>614153</v>
      </c>
      <c r="E346" s="191"/>
      <c r="F346" s="191"/>
      <c r="G346" s="191">
        <v>64807</v>
      </c>
      <c r="H346" s="191">
        <v>549346</v>
      </c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4"/>
      <c r="W346" s="191"/>
      <c r="X346" s="191"/>
      <c r="Y346" s="191"/>
      <c r="Z346" s="191"/>
      <c r="AA346" s="191"/>
      <c r="AB346" s="191"/>
      <c r="AC346" s="387"/>
      <c r="AD346" s="191"/>
      <c r="AE346" s="191"/>
      <c r="AF346" s="416"/>
      <c r="AJ346" s="416" t="s">
        <v>757</v>
      </c>
      <c r="AK346" s="416" t="s">
        <v>367</v>
      </c>
      <c r="AL346" s="486">
        <v>610314</v>
      </c>
      <c r="AM346" s="486">
        <v>610314</v>
      </c>
      <c r="AN346" s="486"/>
      <c r="AO346" s="486"/>
      <c r="AP346" s="486">
        <v>63269</v>
      </c>
      <c r="AQ346" s="486">
        <v>547045</v>
      </c>
      <c r="AR346" s="486"/>
      <c r="AS346" s="486"/>
      <c r="AT346" s="486"/>
      <c r="AU346" s="486"/>
      <c r="AV346" s="486"/>
      <c r="AW346" s="486"/>
      <c r="AX346" s="486"/>
      <c r="AY346" s="486"/>
      <c r="AZ346" s="486"/>
      <c r="BA346" s="486"/>
      <c r="BB346" s="486"/>
      <c r="BC346" s="486"/>
      <c r="BD346" s="486"/>
      <c r="BE346" s="486"/>
      <c r="BF346" s="486"/>
      <c r="BG346" s="486"/>
      <c r="BH346" s="486"/>
      <c r="BI346" s="486"/>
      <c r="BJ346" s="486"/>
      <c r="BK346" s="486"/>
      <c r="BL346" s="486"/>
      <c r="BM346" s="486"/>
      <c r="BN346" s="447"/>
      <c r="BP346" s="497">
        <f t="shared" si="60"/>
        <v>3839</v>
      </c>
      <c r="BQ346" s="497">
        <f t="shared" si="61"/>
        <v>3839</v>
      </c>
      <c r="BR346" s="497">
        <f t="shared" si="62"/>
        <v>0</v>
      </c>
      <c r="BS346" s="497">
        <f t="shared" si="63"/>
        <v>0</v>
      </c>
      <c r="BT346" s="497">
        <f t="shared" si="64"/>
        <v>1538</v>
      </c>
      <c r="BU346" s="497">
        <f t="shared" si="65"/>
        <v>2301</v>
      </c>
      <c r="BV346" s="497">
        <f t="shared" si="66"/>
        <v>0</v>
      </c>
      <c r="BW346" s="497">
        <f t="shared" si="67"/>
        <v>0</v>
      </c>
      <c r="BX346" s="497">
        <f t="shared" si="68"/>
        <v>0</v>
      </c>
      <c r="BY346" s="497">
        <f t="shared" si="69"/>
        <v>0</v>
      </c>
      <c r="BZ346" s="497">
        <f t="shared" si="70"/>
        <v>0</v>
      </c>
      <c r="CA346" s="497">
        <f t="shared" si="71"/>
        <v>0</v>
      </c>
      <c r="CB346" s="497">
        <f t="shared" si="72"/>
        <v>0</v>
      </c>
      <c r="CC346" s="497">
        <f t="shared" si="73"/>
        <v>0</v>
      </c>
      <c r="CD346" s="497">
        <f t="shared" si="74"/>
        <v>0</v>
      </c>
      <c r="CE346" s="497">
        <f t="shared" si="75"/>
        <v>0</v>
      </c>
      <c r="CF346" s="497">
        <f t="shared" si="76"/>
        <v>0</v>
      </c>
      <c r="CG346" s="497">
        <f t="shared" si="77"/>
        <v>0</v>
      </c>
      <c r="CH346" s="497">
        <f t="shared" si="78"/>
        <v>0</v>
      </c>
      <c r="CI346" s="497">
        <f t="shared" si="79"/>
        <v>0</v>
      </c>
      <c r="CJ346" s="497">
        <f t="shared" si="80"/>
        <v>0</v>
      </c>
      <c r="CK346" s="497">
        <f t="shared" si="81"/>
        <v>0</v>
      </c>
      <c r="CL346" s="497">
        <f t="shared" si="82"/>
        <v>0</v>
      </c>
      <c r="CM346" s="497">
        <f t="shared" si="83"/>
        <v>0</v>
      </c>
      <c r="CN346" s="497">
        <f t="shared" si="84"/>
        <v>0</v>
      </c>
      <c r="CO346" s="497">
        <f t="shared" si="85"/>
        <v>0</v>
      </c>
      <c r="CP346" s="497">
        <f t="shared" si="86"/>
        <v>0</v>
      </c>
      <c r="CQ346" s="497">
        <f t="shared" si="87"/>
        <v>0</v>
      </c>
      <c r="CR346" s="497">
        <f t="shared" si="88"/>
        <v>0</v>
      </c>
    </row>
    <row r="347" spans="1:96">
      <c r="A347" s="48" t="s">
        <v>756</v>
      </c>
      <c r="B347" s="446" t="s">
        <v>368</v>
      </c>
      <c r="C347" s="191">
        <v>440299</v>
      </c>
      <c r="D347" s="194">
        <v>440299</v>
      </c>
      <c r="E347" s="191"/>
      <c r="F347" s="191"/>
      <c r="G347" s="191"/>
      <c r="H347" s="292">
        <v>440299</v>
      </c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4"/>
      <c r="W347" s="191"/>
      <c r="X347" s="191"/>
      <c r="Y347" s="191"/>
      <c r="Z347" s="191"/>
      <c r="AA347" s="191"/>
      <c r="AB347" s="191"/>
      <c r="AC347" s="387"/>
      <c r="AD347" s="191"/>
      <c r="AE347" s="191"/>
      <c r="AF347" s="416"/>
      <c r="AJ347" s="416" t="s">
        <v>758</v>
      </c>
      <c r="AK347" s="416" t="s">
        <v>368</v>
      </c>
      <c r="AL347" s="486">
        <v>700379</v>
      </c>
      <c r="AM347" s="486">
        <v>700379</v>
      </c>
      <c r="AN347" s="486"/>
      <c r="AO347" s="486"/>
      <c r="AP347" s="486"/>
      <c r="AQ347" s="486">
        <v>700379</v>
      </c>
      <c r="AR347" s="486"/>
      <c r="AS347" s="486"/>
      <c r="AT347" s="486"/>
      <c r="AU347" s="486"/>
      <c r="AV347" s="486"/>
      <c r="AW347" s="486"/>
      <c r="AX347" s="486"/>
      <c r="AY347" s="486"/>
      <c r="AZ347" s="486"/>
      <c r="BA347" s="486"/>
      <c r="BB347" s="486"/>
      <c r="BC347" s="486"/>
      <c r="BD347" s="486"/>
      <c r="BE347" s="486"/>
      <c r="BF347" s="486"/>
      <c r="BG347" s="486"/>
      <c r="BH347" s="486"/>
      <c r="BI347" s="486"/>
      <c r="BJ347" s="486"/>
      <c r="BK347" s="486"/>
      <c r="BL347" s="486"/>
      <c r="BM347" s="486"/>
      <c r="BN347" s="447"/>
      <c r="BP347" s="497">
        <f t="shared" si="60"/>
        <v>-260080</v>
      </c>
      <c r="BQ347" s="497">
        <f t="shared" si="61"/>
        <v>-260080</v>
      </c>
      <c r="BR347" s="497">
        <f t="shared" si="62"/>
        <v>0</v>
      </c>
      <c r="BS347" s="497">
        <f t="shared" si="63"/>
        <v>0</v>
      </c>
      <c r="BT347" s="497">
        <f t="shared" si="64"/>
        <v>0</v>
      </c>
      <c r="BU347" s="497">
        <f t="shared" si="65"/>
        <v>-260080</v>
      </c>
      <c r="BV347" s="497">
        <f t="shared" si="66"/>
        <v>0</v>
      </c>
      <c r="BW347" s="497">
        <f t="shared" si="67"/>
        <v>0</v>
      </c>
      <c r="BX347" s="497">
        <f t="shared" si="68"/>
        <v>0</v>
      </c>
      <c r="BY347" s="497">
        <f t="shared" si="69"/>
        <v>0</v>
      </c>
      <c r="BZ347" s="497">
        <f t="shared" si="70"/>
        <v>0</v>
      </c>
      <c r="CA347" s="497">
        <f t="shared" si="71"/>
        <v>0</v>
      </c>
      <c r="CB347" s="497">
        <f t="shared" si="72"/>
        <v>0</v>
      </c>
      <c r="CC347" s="497">
        <f t="shared" si="73"/>
        <v>0</v>
      </c>
      <c r="CD347" s="497">
        <f t="shared" si="74"/>
        <v>0</v>
      </c>
      <c r="CE347" s="497">
        <f t="shared" si="75"/>
        <v>0</v>
      </c>
      <c r="CF347" s="497">
        <f t="shared" si="76"/>
        <v>0</v>
      </c>
      <c r="CG347" s="497">
        <f t="shared" si="77"/>
        <v>0</v>
      </c>
      <c r="CH347" s="497">
        <f t="shared" si="78"/>
        <v>0</v>
      </c>
      <c r="CI347" s="497">
        <f t="shared" si="79"/>
        <v>0</v>
      </c>
      <c r="CJ347" s="497">
        <f t="shared" si="80"/>
        <v>0</v>
      </c>
      <c r="CK347" s="497">
        <f t="shared" si="81"/>
        <v>0</v>
      </c>
      <c r="CL347" s="497">
        <f t="shared" si="82"/>
        <v>0</v>
      </c>
      <c r="CM347" s="497">
        <f t="shared" si="83"/>
        <v>0</v>
      </c>
      <c r="CN347" s="497">
        <f t="shared" si="84"/>
        <v>0</v>
      </c>
      <c r="CO347" s="497">
        <f t="shared" si="85"/>
        <v>0</v>
      </c>
      <c r="CP347" s="497">
        <f t="shared" si="86"/>
        <v>0</v>
      </c>
      <c r="CQ347" s="497">
        <f t="shared" si="87"/>
        <v>0</v>
      </c>
      <c r="CR347" s="497">
        <f t="shared" si="88"/>
        <v>0</v>
      </c>
    </row>
    <row r="348" spans="1:96">
      <c r="A348" s="48" t="s">
        <v>757</v>
      </c>
      <c r="B348" s="446" t="s">
        <v>369</v>
      </c>
      <c r="C348" s="191">
        <v>708000</v>
      </c>
      <c r="D348" s="194">
        <v>708000</v>
      </c>
      <c r="E348" s="191"/>
      <c r="F348" s="191"/>
      <c r="G348" s="191"/>
      <c r="H348" s="191">
        <v>708000</v>
      </c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4"/>
      <c r="W348" s="191"/>
      <c r="X348" s="191"/>
      <c r="Y348" s="191"/>
      <c r="Z348" s="191"/>
      <c r="AA348" s="191"/>
      <c r="AB348" s="191"/>
      <c r="AC348" s="387"/>
      <c r="AD348" s="191"/>
      <c r="AE348" s="191"/>
      <c r="AF348" s="416"/>
      <c r="AJ348" s="416" t="s">
        <v>759</v>
      </c>
      <c r="AK348" s="416" t="s">
        <v>369</v>
      </c>
      <c r="AL348" s="486">
        <v>708000</v>
      </c>
      <c r="AM348" s="486">
        <v>708000</v>
      </c>
      <c r="AN348" s="486"/>
      <c r="AO348" s="486"/>
      <c r="AP348" s="486"/>
      <c r="AQ348" s="486">
        <v>708000</v>
      </c>
      <c r="AR348" s="486"/>
      <c r="AS348" s="486"/>
      <c r="AT348" s="486"/>
      <c r="AU348" s="486"/>
      <c r="AV348" s="486"/>
      <c r="AW348" s="486"/>
      <c r="AX348" s="486"/>
      <c r="AY348" s="486"/>
      <c r="AZ348" s="486"/>
      <c r="BA348" s="486"/>
      <c r="BB348" s="486"/>
      <c r="BC348" s="486"/>
      <c r="BD348" s="486"/>
      <c r="BE348" s="486"/>
      <c r="BF348" s="486"/>
      <c r="BG348" s="486"/>
      <c r="BH348" s="486"/>
      <c r="BI348" s="486"/>
      <c r="BJ348" s="486"/>
      <c r="BK348" s="486"/>
      <c r="BL348" s="486"/>
      <c r="BM348" s="486"/>
      <c r="BN348" s="447"/>
      <c r="BP348" s="497">
        <f t="shared" si="60"/>
        <v>0</v>
      </c>
      <c r="BQ348" s="497">
        <f t="shared" si="61"/>
        <v>0</v>
      </c>
      <c r="BR348" s="497">
        <f t="shared" si="62"/>
        <v>0</v>
      </c>
      <c r="BS348" s="497">
        <f t="shared" si="63"/>
        <v>0</v>
      </c>
      <c r="BT348" s="497">
        <f t="shared" si="64"/>
        <v>0</v>
      </c>
      <c r="BU348" s="497">
        <f t="shared" si="65"/>
        <v>0</v>
      </c>
      <c r="BV348" s="497">
        <f t="shared" si="66"/>
        <v>0</v>
      </c>
      <c r="BW348" s="497">
        <f t="shared" si="67"/>
        <v>0</v>
      </c>
      <c r="BX348" s="497">
        <f t="shared" si="68"/>
        <v>0</v>
      </c>
      <c r="BY348" s="497">
        <f t="shared" si="69"/>
        <v>0</v>
      </c>
      <c r="BZ348" s="497">
        <f t="shared" si="70"/>
        <v>0</v>
      </c>
      <c r="CA348" s="497">
        <f t="shared" si="71"/>
        <v>0</v>
      </c>
      <c r="CB348" s="497">
        <f t="shared" si="72"/>
        <v>0</v>
      </c>
      <c r="CC348" s="497">
        <f t="shared" si="73"/>
        <v>0</v>
      </c>
      <c r="CD348" s="497">
        <f t="shared" si="74"/>
        <v>0</v>
      </c>
      <c r="CE348" s="497">
        <f t="shared" si="75"/>
        <v>0</v>
      </c>
      <c r="CF348" s="497">
        <f t="shared" si="76"/>
        <v>0</v>
      </c>
      <c r="CG348" s="497">
        <f t="shared" si="77"/>
        <v>0</v>
      </c>
      <c r="CH348" s="497">
        <f t="shared" si="78"/>
        <v>0</v>
      </c>
      <c r="CI348" s="497">
        <f t="shared" si="79"/>
        <v>0</v>
      </c>
      <c r="CJ348" s="497">
        <f t="shared" si="80"/>
        <v>0</v>
      </c>
      <c r="CK348" s="497">
        <f t="shared" si="81"/>
        <v>0</v>
      </c>
      <c r="CL348" s="497">
        <f t="shared" si="82"/>
        <v>0</v>
      </c>
      <c r="CM348" s="497">
        <f t="shared" si="83"/>
        <v>0</v>
      </c>
      <c r="CN348" s="497">
        <f t="shared" si="84"/>
        <v>0</v>
      </c>
      <c r="CO348" s="497">
        <f t="shared" si="85"/>
        <v>0</v>
      </c>
      <c r="CP348" s="497">
        <f t="shared" si="86"/>
        <v>0</v>
      </c>
      <c r="CQ348" s="497">
        <f t="shared" si="87"/>
        <v>0</v>
      </c>
      <c r="CR348" s="497">
        <f t="shared" si="88"/>
        <v>0</v>
      </c>
    </row>
    <row r="349" spans="1:96">
      <c r="A349" s="48" t="s">
        <v>758</v>
      </c>
      <c r="B349" s="446" t="s">
        <v>935</v>
      </c>
      <c r="C349" s="191">
        <v>1730288</v>
      </c>
      <c r="D349" s="194">
        <v>1730288</v>
      </c>
      <c r="E349" s="191">
        <v>1730288</v>
      </c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4"/>
      <c r="W349" s="191"/>
      <c r="X349" s="191"/>
      <c r="Y349" s="191"/>
      <c r="Z349" s="191"/>
      <c r="AA349" s="191"/>
      <c r="AB349" s="191"/>
      <c r="AC349" s="387"/>
      <c r="AD349" s="191"/>
      <c r="AE349" s="191"/>
      <c r="AF349" s="416"/>
      <c r="AJ349" s="416" t="s">
        <v>760</v>
      </c>
      <c r="AK349" s="416" t="s">
        <v>935</v>
      </c>
      <c r="AL349" s="486">
        <v>1685303</v>
      </c>
      <c r="AM349" s="486">
        <v>1685303</v>
      </c>
      <c r="AN349" s="486">
        <v>1685303</v>
      </c>
      <c r="AO349" s="486"/>
      <c r="AP349" s="486"/>
      <c r="AQ349" s="486"/>
      <c r="AR349" s="486"/>
      <c r="AS349" s="486"/>
      <c r="AT349" s="486"/>
      <c r="AU349" s="486"/>
      <c r="AV349" s="486"/>
      <c r="AW349" s="486"/>
      <c r="AX349" s="486"/>
      <c r="AY349" s="486"/>
      <c r="AZ349" s="486"/>
      <c r="BA349" s="486"/>
      <c r="BB349" s="486"/>
      <c r="BC349" s="486"/>
      <c r="BD349" s="486"/>
      <c r="BE349" s="486"/>
      <c r="BF349" s="486"/>
      <c r="BG349" s="486"/>
      <c r="BH349" s="486"/>
      <c r="BI349" s="486"/>
      <c r="BJ349" s="486"/>
      <c r="BK349" s="486"/>
      <c r="BL349" s="486"/>
      <c r="BM349" s="486"/>
      <c r="BN349" s="447"/>
      <c r="BP349" s="497">
        <f t="shared" si="60"/>
        <v>44985</v>
      </c>
      <c r="BQ349" s="497">
        <f t="shared" si="61"/>
        <v>44985</v>
      </c>
      <c r="BR349" s="497">
        <f t="shared" si="62"/>
        <v>44985</v>
      </c>
      <c r="BS349" s="497">
        <f t="shared" si="63"/>
        <v>0</v>
      </c>
      <c r="BT349" s="497">
        <f t="shared" si="64"/>
        <v>0</v>
      </c>
      <c r="BU349" s="497">
        <f t="shared" si="65"/>
        <v>0</v>
      </c>
      <c r="BV349" s="497">
        <f t="shared" si="66"/>
        <v>0</v>
      </c>
      <c r="BW349" s="497">
        <f t="shared" si="67"/>
        <v>0</v>
      </c>
      <c r="BX349" s="497">
        <f t="shared" si="68"/>
        <v>0</v>
      </c>
      <c r="BY349" s="497">
        <f t="shared" si="69"/>
        <v>0</v>
      </c>
      <c r="BZ349" s="497">
        <f t="shared" si="70"/>
        <v>0</v>
      </c>
      <c r="CA349" s="497">
        <f t="shared" si="71"/>
        <v>0</v>
      </c>
      <c r="CB349" s="497">
        <f t="shared" si="72"/>
        <v>0</v>
      </c>
      <c r="CC349" s="497">
        <f t="shared" si="73"/>
        <v>0</v>
      </c>
      <c r="CD349" s="497">
        <f t="shared" si="74"/>
        <v>0</v>
      </c>
      <c r="CE349" s="497">
        <f t="shared" si="75"/>
        <v>0</v>
      </c>
      <c r="CF349" s="497">
        <f t="shared" si="76"/>
        <v>0</v>
      </c>
      <c r="CG349" s="497">
        <f t="shared" si="77"/>
        <v>0</v>
      </c>
      <c r="CH349" s="497">
        <f t="shared" si="78"/>
        <v>0</v>
      </c>
      <c r="CI349" s="497">
        <f t="shared" si="79"/>
        <v>0</v>
      </c>
      <c r="CJ349" s="497">
        <f t="shared" si="80"/>
        <v>0</v>
      </c>
      <c r="CK349" s="497">
        <f t="shared" si="81"/>
        <v>0</v>
      </c>
      <c r="CL349" s="497">
        <f t="shared" si="82"/>
        <v>0</v>
      </c>
      <c r="CM349" s="497">
        <f t="shared" si="83"/>
        <v>0</v>
      </c>
      <c r="CN349" s="497">
        <f t="shared" si="84"/>
        <v>0</v>
      </c>
      <c r="CO349" s="497">
        <f t="shared" si="85"/>
        <v>0</v>
      </c>
      <c r="CP349" s="497">
        <f t="shared" si="86"/>
        <v>0</v>
      </c>
      <c r="CQ349" s="497">
        <f t="shared" si="87"/>
        <v>0</v>
      </c>
      <c r="CR349" s="497">
        <f t="shared" si="88"/>
        <v>0</v>
      </c>
    </row>
    <row r="350" spans="1:96">
      <c r="A350" s="48" t="s">
        <v>759</v>
      </c>
      <c r="B350" s="446" t="s">
        <v>936</v>
      </c>
      <c r="C350" s="191">
        <v>720485</v>
      </c>
      <c r="D350" s="194">
        <v>720485</v>
      </c>
      <c r="E350" s="191"/>
      <c r="F350" s="191">
        <v>440485</v>
      </c>
      <c r="G350" s="191">
        <v>280000</v>
      </c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4"/>
      <c r="W350" s="191"/>
      <c r="X350" s="191"/>
      <c r="Y350" s="191"/>
      <c r="Z350" s="191"/>
      <c r="AA350" s="191"/>
      <c r="AB350" s="191"/>
      <c r="AC350" s="387"/>
      <c r="AD350" s="191"/>
      <c r="AE350" s="191"/>
      <c r="AF350" s="416"/>
      <c r="AJ350" s="416" t="s">
        <v>761</v>
      </c>
      <c r="AK350" s="416" t="s">
        <v>936</v>
      </c>
      <c r="AL350" s="486">
        <v>643516</v>
      </c>
      <c r="AM350" s="486">
        <v>643516</v>
      </c>
      <c r="AN350" s="486"/>
      <c r="AO350" s="486">
        <v>430940</v>
      </c>
      <c r="AP350" s="486">
        <v>212576</v>
      </c>
      <c r="AQ350" s="486"/>
      <c r="AR350" s="486"/>
      <c r="AS350" s="486"/>
      <c r="AT350" s="486"/>
      <c r="AU350" s="486"/>
      <c r="AV350" s="486"/>
      <c r="AW350" s="486"/>
      <c r="AX350" s="486"/>
      <c r="AY350" s="486"/>
      <c r="AZ350" s="486"/>
      <c r="BA350" s="486"/>
      <c r="BB350" s="486"/>
      <c r="BC350" s="486"/>
      <c r="BD350" s="486"/>
      <c r="BE350" s="486"/>
      <c r="BF350" s="486"/>
      <c r="BG350" s="486"/>
      <c r="BH350" s="486"/>
      <c r="BI350" s="486"/>
      <c r="BJ350" s="486"/>
      <c r="BK350" s="486"/>
      <c r="BL350" s="486"/>
      <c r="BM350" s="486"/>
      <c r="BN350" s="447"/>
      <c r="BP350" s="497">
        <f t="shared" si="60"/>
        <v>76969</v>
      </c>
      <c r="BQ350" s="497">
        <f t="shared" si="61"/>
        <v>76969</v>
      </c>
      <c r="BR350" s="497">
        <f t="shared" si="62"/>
        <v>0</v>
      </c>
      <c r="BS350" s="497">
        <f t="shared" si="63"/>
        <v>9545</v>
      </c>
      <c r="BT350" s="497">
        <f t="shared" si="64"/>
        <v>67424</v>
      </c>
      <c r="BU350" s="497">
        <f t="shared" si="65"/>
        <v>0</v>
      </c>
      <c r="BV350" s="497">
        <f t="shared" si="66"/>
        <v>0</v>
      </c>
      <c r="BW350" s="497">
        <f t="shared" si="67"/>
        <v>0</v>
      </c>
      <c r="BX350" s="497">
        <f t="shared" si="68"/>
        <v>0</v>
      </c>
      <c r="BY350" s="497">
        <f t="shared" si="69"/>
        <v>0</v>
      </c>
      <c r="BZ350" s="497">
        <f t="shared" si="70"/>
        <v>0</v>
      </c>
      <c r="CA350" s="497">
        <f t="shared" si="71"/>
        <v>0</v>
      </c>
      <c r="CB350" s="497">
        <f t="shared" si="72"/>
        <v>0</v>
      </c>
      <c r="CC350" s="497">
        <f t="shared" si="73"/>
        <v>0</v>
      </c>
      <c r="CD350" s="497">
        <f t="shared" si="74"/>
        <v>0</v>
      </c>
      <c r="CE350" s="497">
        <f t="shared" si="75"/>
        <v>0</v>
      </c>
      <c r="CF350" s="497">
        <f t="shared" si="76"/>
        <v>0</v>
      </c>
      <c r="CG350" s="497">
        <f t="shared" si="77"/>
        <v>0</v>
      </c>
      <c r="CH350" s="497">
        <f t="shared" si="78"/>
        <v>0</v>
      </c>
      <c r="CI350" s="497">
        <f t="shared" si="79"/>
        <v>0</v>
      </c>
      <c r="CJ350" s="497">
        <f t="shared" si="80"/>
        <v>0</v>
      </c>
      <c r="CK350" s="497">
        <f t="shared" si="81"/>
        <v>0</v>
      </c>
      <c r="CL350" s="497">
        <f t="shared" si="82"/>
        <v>0</v>
      </c>
      <c r="CM350" s="497">
        <f t="shared" si="83"/>
        <v>0</v>
      </c>
      <c r="CN350" s="497">
        <f t="shared" si="84"/>
        <v>0</v>
      </c>
      <c r="CO350" s="497">
        <f t="shared" si="85"/>
        <v>0</v>
      </c>
      <c r="CP350" s="497">
        <f t="shared" si="86"/>
        <v>0</v>
      </c>
      <c r="CQ350" s="497">
        <f t="shared" si="87"/>
        <v>0</v>
      </c>
      <c r="CR350" s="497">
        <f t="shared" si="88"/>
        <v>0</v>
      </c>
    </row>
    <row r="351" spans="1:96">
      <c r="A351" s="48" t="s">
        <v>760</v>
      </c>
      <c r="B351" s="446" t="s">
        <v>937</v>
      </c>
      <c r="C351" s="191">
        <v>3816236</v>
      </c>
      <c r="D351" s="194">
        <v>3816236</v>
      </c>
      <c r="E351" s="191"/>
      <c r="F351" s="191"/>
      <c r="G351" s="191"/>
      <c r="H351" s="191">
        <v>3816236</v>
      </c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4"/>
      <c r="W351" s="191"/>
      <c r="X351" s="191"/>
      <c r="Y351" s="191"/>
      <c r="Z351" s="191"/>
      <c r="AA351" s="191"/>
      <c r="AB351" s="191"/>
      <c r="AC351" s="387"/>
      <c r="AD351" s="191"/>
      <c r="AE351" s="191"/>
      <c r="AF351" s="416"/>
      <c r="AJ351" s="416" t="s">
        <v>762</v>
      </c>
      <c r="AK351" s="416" t="s">
        <v>937</v>
      </c>
      <c r="AL351" s="486">
        <v>3816236</v>
      </c>
      <c r="AM351" s="486">
        <v>3816236</v>
      </c>
      <c r="AN351" s="486"/>
      <c r="AO351" s="486"/>
      <c r="AP351" s="486"/>
      <c r="AQ351" s="486">
        <v>3816236</v>
      </c>
      <c r="AR351" s="486"/>
      <c r="AS351" s="486"/>
      <c r="AT351" s="486"/>
      <c r="AU351" s="486"/>
      <c r="AV351" s="486"/>
      <c r="AW351" s="486"/>
      <c r="AX351" s="486"/>
      <c r="AY351" s="486"/>
      <c r="AZ351" s="486"/>
      <c r="BA351" s="486"/>
      <c r="BB351" s="486"/>
      <c r="BC351" s="486"/>
      <c r="BD351" s="486"/>
      <c r="BE351" s="486"/>
      <c r="BF351" s="486"/>
      <c r="BG351" s="486"/>
      <c r="BH351" s="486"/>
      <c r="BI351" s="486"/>
      <c r="BJ351" s="486"/>
      <c r="BK351" s="486"/>
      <c r="BL351" s="486"/>
      <c r="BM351" s="486"/>
      <c r="BN351" s="447"/>
      <c r="BP351" s="497">
        <f t="shared" si="60"/>
        <v>0</v>
      </c>
      <c r="BQ351" s="497">
        <f t="shared" si="61"/>
        <v>0</v>
      </c>
      <c r="BR351" s="497">
        <f t="shared" si="62"/>
        <v>0</v>
      </c>
      <c r="BS351" s="497">
        <f t="shared" si="63"/>
        <v>0</v>
      </c>
      <c r="BT351" s="497">
        <f t="shared" si="64"/>
        <v>0</v>
      </c>
      <c r="BU351" s="497">
        <f t="shared" si="65"/>
        <v>0</v>
      </c>
      <c r="BV351" s="497">
        <f t="shared" si="66"/>
        <v>0</v>
      </c>
      <c r="BW351" s="497">
        <f t="shared" si="67"/>
        <v>0</v>
      </c>
      <c r="BX351" s="497">
        <f t="shared" si="68"/>
        <v>0</v>
      </c>
      <c r="BY351" s="497">
        <f t="shared" si="69"/>
        <v>0</v>
      </c>
      <c r="BZ351" s="497">
        <f t="shared" si="70"/>
        <v>0</v>
      </c>
      <c r="CA351" s="497">
        <f t="shared" si="71"/>
        <v>0</v>
      </c>
      <c r="CB351" s="497">
        <f t="shared" si="72"/>
        <v>0</v>
      </c>
      <c r="CC351" s="497">
        <f t="shared" si="73"/>
        <v>0</v>
      </c>
      <c r="CD351" s="497">
        <f t="shared" si="74"/>
        <v>0</v>
      </c>
      <c r="CE351" s="497">
        <f t="shared" si="75"/>
        <v>0</v>
      </c>
      <c r="CF351" s="497">
        <f t="shared" si="76"/>
        <v>0</v>
      </c>
      <c r="CG351" s="497">
        <f t="shared" si="77"/>
        <v>0</v>
      </c>
      <c r="CH351" s="497">
        <f t="shared" si="78"/>
        <v>0</v>
      </c>
      <c r="CI351" s="497">
        <f t="shared" si="79"/>
        <v>0</v>
      </c>
      <c r="CJ351" s="497">
        <f t="shared" si="80"/>
        <v>0</v>
      </c>
      <c r="CK351" s="497">
        <f t="shared" si="81"/>
        <v>0</v>
      </c>
      <c r="CL351" s="497">
        <f t="shared" si="82"/>
        <v>0</v>
      </c>
      <c r="CM351" s="497">
        <f t="shared" si="83"/>
        <v>0</v>
      </c>
      <c r="CN351" s="497">
        <f t="shared" si="84"/>
        <v>0</v>
      </c>
      <c r="CO351" s="497">
        <f t="shared" si="85"/>
        <v>0</v>
      </c>
      <c r="CP351" s="497">
        <f t="shared" si="86"/>
        <v>0</v>
      </c>
      <c r="CQ351" s="497">
        <f t="shared" si="87"/>
        <v>0</v>
      </c>
      <c r="CR351" s="497">
        <f t="shared" si="88"/>
        <v>0</v>
      </c>
    </row>
    <row r="352" spans="1:96">
      <c r="A352" s="48" t="s">
        <v>761</v>
      </c>
      <c r="B352" s="446" t="s">
        <v>370</v>
      </c>
      <c r="C352" s="191">
        <v>4695222</v>
      </c>
      <c r="D352" s="194">
        <v>4695222</v>
      </c>
      <c r="E352" s="191"/>
      <c r="F352" s="191">
        <v>750000</v>
      </c>
      <c r="G352" s="191">
        <v>750000</v>
      </c>
      <c r="H352" s="191">
        <v>3195222</v>
      </c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4"/>
      <c r="W352" s="191"/>
      <c r="X352" s="191"/>
      <c r="Y352" s="191"/>
      <c r="Z352" s="191"/>
      <c r="AA352" s="191"/>
      <c r="AB352" s="191"/>
      <c r="AC352" s="387"/>
      <c r="AD352" s="191"/>
      <c r="AE352" s="191"/>
      <c r="AF352" s="416"/>
      <c r="AJ352" s="416" t="s">
        <v>763</v>
      </c>
      <c r="AK352" s="416" t="s">
        <v>370</v>
      </c>
      <c r="AL352" s="486">
        <v>4030174</v>
      </c>
      <c r="AM352" s="486">
        <v>4030174</v>
      </c>
      <c r="AN352" s="486"/>
      <c r="AO352" s="486">
        <v>460150</v>
      </c>
      <c r="AP352" s="486">
        <v>374802</v>
      </c>
      <c r="AQ352" s="486">
        <v>3195222</v>
      </c>
      <c r="AR352" s="486"/>
      <c r="AS352" s="486"/>
      <c r="AT352" s="486"/>
      <c r="AU352" s="486"/>
      <c r="AV352" s="486"/>
      <c r="AW352" s="486"/>
      <c r="AX352" s="486"/>
      <c r="AY352" s="486"/>
      <c r="AZ352" s="486"/>
      <c r="BA352" s="486"/>
      <c r="BB352" s="486"/>
      <c r="BC352" s="486"/>
      <c r="BD352" s="486"/>
      <c r="BE352" s="486"/>
      <c r="BF352" s="486"/>
      <c r="BG352" s="486"/>
      <c r="BH352" s="486"/>
      <c r="BI352" s="486"/>
      <c r="BJ352" s="486"/>
      <c r="BK352" s="486"/>
      <c r="BL352" s="486"/>
      <c r="BM352" s="486"/>
      <c r="BN352" s="447"/>
      <c r="BP352" s="497">
        <f t="shared" si="60"/>
        <v>665048</v>
      </c>
      <c r="BQ352" s="497">
        <f t="shared" si="61"/>
        <v>665048</v>
      </c>
      <c r="BR352" s="497">
        <f t="shared" si="62"/>
        <v>0</v>
      </c>
      <c r="BS352" s="497">
        <f t="shared" si="63"/>
        <v>289850</v>
      </c>
      <c r="BT352" s="497">
        <f t="shared" si="64"/>
        <v>375198</v>
      </c>
      <c r="BU352" s="497">
        <f t="shared" si="65"/>
        <v>0</v>
      </c>
      <c r="BV352" s="497">
        <f t="shared" si="66"/>
        <v>0</v>
      </c>
      <c r="BW352" s="497">
        <f t="shared" si="67"/>
        <v>0</v>
      </c>
      <c r="BX352" s="497">
        <f t="shared" si="68"/>
        <v>0</v>
      </c>
      <c r="BY352" s="497">
        <f t="shared" si="69"/>
        <v>0</v>
      </c>
      <c r="BZ352" s="497">
        <f t="shared" si="70"/>
        <v>0</v>
      </c>
      <c r="CA352" s="497">
        <f t="shared" si="71"/>
        <v>0</v>
      </c>
      <c r="CB352" s="497">
        <f t="shared" si="72"/>
        <v>0</v>
      </c>
      <c r="CC352" s="497">
        <f t="shared" si="73"/>
        <v>0</v>
      </c>
      <c r="CD352" s="497">
        <f t="shared" si="74"/>
        <v>0</v>
      </c>
      <c r="CE352" s="497">
        <f t="shared" si="75"/>
        <v>0</v>
      </c>
      <c r="CF352" s="497">
        <f t="shared" si="76"/>
        <v>0</v>
      </c>
      <c r="CG352" s="497">
        <f t="shared" si="77"/>
        <v>0</v>
      </c>
      <c r="CH352" s="497">
        <f t="shared" si="78"/>
        <v>0</v>
      </c>
      <c r="CI352" s="497">
        <f t="shared" si="79"/>
        <v>0</v>
      </c>
      <c r="CJ352" s="497">
        <f t="shared" si="80"/>
        <v>0</v>
      </c>
      <c r="CK352" s="497">
        <f t="shared" si="81"/>
        <v>0</v>
      </c>
      <c r="CL352" s="497">
        <f t="shared" si="82"/>
        <v>0</v>
      </c>
      <c r="CM352" s="497">
        <f t="shared" si="83"/>
        <v>0</v>
      </c>
      <c r="CN352" s="497">
        <f t="shared" si="84"/>
        <v>0</v>
      </c>
      <c r="CO352" s="497">
        <f t="shared" si="85"/>
        <v>0</v>
      </c>
      <c r="CP352" s="497">
        <f t="shared" si="86"/>
        <v>0</v>
      </c>
      <c r="CQ352" s="497">
        <f t="shared" si="87"/>
        <v>0</v>
      </c>
      <c r="CR352" s="497">
        <f t="shared" si="88"/>
        <v>0</v>
      </c>
    </row>
    <row r="353" spans="1:96">
      <c r="A353" s="48" t="s">
        <v>762</v>
      </c>
      <c r="B353" s="446" t="s">
        <v>938</v>
      </c>
      <c r="C353" s="191">
        <v>3000783</v>
      </c>
      <c r="D353" s="194">
        <v>3000783</v>
      </c>
      <c r="E353" s="191"/>
      <c r="F353" s="191"/>
      <c r="G353" s="191"/>
      <c r="H353" s="191">
        <v>3000783</v>
      </c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4"/>
      <c r="W353" s="191"/>
      <c r="X353" s="191"/>
      <c r="Y353" s="191"/>
      <c r="Z353" s="191"/>
      <c r="AA353" s="191"/>
      <c r="AB353" s="191"/>
      <c r="AC353" s="387"/>
      <c r="AD353" s="191"/>
      <c r="AE353" s="191"/>
      <c r="AF353" s="416"/>
      <c r="AJ353" s="416" t="s">
        <v>764</v>
      </c>
      <c r="AK353" s="416" t="s">
        <v>938</v>
      </c>
      <c r="AL353" s="486">
        <v>3000783</v>
      </c>
      <c r="AM353" s="486">
        <v>3000783</v>
      </c>
      <c r="AN353" s="486"/>
      <c r="AO353" s="486"/>
      <c r="AP353" s="486"/>
      <c r="AQ353" s="486">
        <v>3000783</v>
      </c>
      <c r="AR353" s="486"/>
      <c r="AS353" s="486"/>
      <c r="AT353" s="486"/>
      <c r="AU353" s="486"/>
      <c r="AV353" s="486"/>
      <c r="AW353" s="486"/>
      <c r="AX353" s="486"/>
      <c r="AY353" s="486"/>
      <c r="AZ353" s="486"/>
      <c r="BA353" s="486"/>
      <c r="BB353" s="486"/>
      <c r="BC353" s="486"/>
      <c r="BD353" s="486"/>
      <c r="BE353" s="486"/>
      <c r="BF353" s="486"/>
      <c r="BG353" s="486"/>
      <c r="BH353" s="486"/>
      <c r="BI353" s="486"/>
      <c r="BJ353" s="486"/>
      <c r="BK353" s="486"/>
      <c r="BL353" s="486"/>
      <c r="BM353" s="486"/>
      <c r="BN353" s="447"/>
      <c r="BP353" s="497">
        <f t="shared" si="60"/>
        <v>0</v>
      </c>
      <c r="BQ353" s="497">
        <f t="shared" si="61"/>
        <v>0</v>
      </c>
      <c r="BR353" s="497">
        <f t="shared" si="62"/>
        <v>0</v>
      </c>
      <c r="BS353" s="497">
        <f t="shared" si="63"/>
        <v>0</v>
      </c>
      <c r="BT353" s="497">
        <f t="shared" si="64"/>
        <v>0</v>
      </c>
      <c r="BU353" s="497">
        <f t="shared" si="65"/>
        <v>0</v>
      </c>
      <c r="BV353" s="497">
        <f t="shared" si="66"/>
        <v>0</v>
      </c>
      <c r="BW353" s="497">
        <f t="shared" si="67"/>
        <v>0</v>
      </c>
      <c r="BX353" s="497">
        <f t="shared" si="68"/>
        <v>0</v>
      </c>
      <c r="BY353" s="497">
        <f t="shared" si="69"/>
        <v>0</v>
      </c>
      <c r="BZ353" s="497">
        <f t="shared" si="70"/>
        <v>0</v>
      </c>
      <c r="CA353" s="497">
        <f t="shared" si="71"/>
        <v>0</v>
      </c>
      <c r="CB353" s="497">
        <f t="shared" si="72"/>
        <v>0</v>
      </c>
      <c r="CC353" s="497">
        <f t="shared" si="73"/>
        <v>0</v>
      </c>
      <c r="CD353" s="497">
        <f t="shared" si="74"/>
        <v>0</v>
      </c>
      <c r="CE353" s="497">
        <f t="shared" si="75"/>
        <v>0</v>
      </c>
      <c r="CF353" s="497">
        <f t="shared" si="76"/>
        <v>0</v>
      </c>
      <c r="CG353" s="497">
        <f t="shared" si="77"/>
        <v>0</v>
      </c>
      <c r="CH353" s="497">
        <f t="shared" si="78"/>
        <v>0</v>
      </c>
      <c r="CI353" s="497">
        <f t="shared" si="79"/>
        <v>0</v>
      </c>
      <c r="CJ353" s="497">
        <f t="shared" si="80"/>
        <v>0</v>
      </c>
      <c r="CK353" s="497">
        <f t="shared" si="81"/>
        <v>0</v>
      </c>
      <c r="CL353" s="497">
        <f t="shared" si="82"/>
        <v>0</v>
      </c>
      <c r="CM353" s="497">
        <f t="shared" si="83"/>
        <v>0</v>
      </c>
      <c r="CN353" s="497">
        <f t="shared" si="84"/>
        <v>0</v>
      </c>
      <c r="CO353" s="497">
        <f t="shared" si="85"/>
        <v>0</v>
      </c>
      <c r="CP353" s="497">
        <f t="shared" si="86"/>
        <v>0</v>
      </c>
      <c r="CQ353" s="497">
        <f t="shared" si="87"/>
        <v>0</v>
      </c>
      <c r="CR353" s="497">
        <f t="shared" si="88"/>
        <v>0</v>
      </c>
    </row>
    <row r="354" spans="1:96">
      <c r="A354" s="48" t="s">
        <v>763</v>
      </c>
      <c r="B354" s="446" t="s">
        <v>371</v>
      </c>
      <c r="C354" s="191">
        <v>1655247</v>
      </c>
      <c r="D354" s="194"/>
      <c r="E354" s="191"/>
      <c r="F354" s="191"/>
      <c r="G354" s="191"/>
      <c r="H354" s="191"/>
      <c r="I354" s="191"/>
      <c r="J354" s="191"/>
      <c r="K354" s="191"/>
      <c r="L354" s="191"/>
      <c r="M354" s="191">
        <v>940</v>
      </c>
      <c r="N354" s="191">
        <v>1655247</v>
      </c>
      <c r="O354" s="191"/>
      <c r="P354" s="191"/>
      <c r="Q354" s="191"/>
      <c r="R354" s="191"/>
      <c r="S354" s="191"/>
      <c r="T354" s="191"/>
      <c r="U354" s="191"/>
      <c r="V354" s="194"/>
      <c r="W354" s="191"/>
      <c r="X354" s="191"/>
      <c r="Y354" s="191"/>
      <c r="Z354" s="191"/>
      <c r="AA354" s="191"/>
      <c r="AB354" s="191"/>
      <c r="AC354" s="387"/>
      <c r="AD354" s="191"/>
      <c r="AE354" s="191"/>
      <c r="AF354" s="416"/>
      <c r="AJ354" s="416" t="s">
        <v>765</v>
      </c>
      <c r="AK354" s="416" t="s">
        <v>371</v>
      </c>
      <c r="AL354" s="486">
        <v>1444470</v>
      </c>
      <c r="AM354" s="486"/>
      <c r="AN354" s="486"/>
      <c r="AO354" s="486"/>
      <c r="AP354" s="486"/>
      <c r="AQ354" s="486"/>
      <c r="AR354" s="486"/>
      <c r="AS354" s="486"/>
      <c r="AT354" s="486"/>
      <c r="AU354" s="486"/>
      <c r="AV354" s="486">
        <v>940</v>
      </c>
      <c r="AW354" s="486">
        <v>1444470</v>
      </c>
      <c r="AX354" s="486"/>
      <c r="AY354" s="486"/>
      <c r="AZ354" s="486"/>
      <c r="BA354" s="486"/>
      <c r="BB354" s="486"/>
      <c r="BC354" s="486"/>
      <c r="BD354" s="486"/>
      <c r="BE354" s="486"/>
      <c r="BF354" s="486"/>
      <c r="BG354" s="486"/>
      <c r="BH354" s="486"/>
      <c r="BI354" s="486"/>
      <c r="BJ354" s="486"/>
      <c r="BK354" s="486"/>
      <c r="BL354" s="486"/>
      <c r="BM354" s="486"/>
      <c r="BN354" s="447"/>
      <c r="BP354" s="497">
        <f t="shared" si="60"/>
        <v>210777</v>
      </c>
      <c r="BQ354" s="497">
        <f t="shared" si="61"/>
        <v>0</v>
      </c>
      <c r="BR354" s="497">
        <f t="shared" si="62"/>
        <v>0</v>
      </c>
      <c r="BS354" s="497">
        <f t="shared" si="63"/>
        <v>0</v>
      </c>
      <c r="BT354" s="497">
        <f t="shared" si="64"/>
        <v>0</v>
      </c>
      <c r="BU354" s="497">
        <f t="shared" si="65"/>
        <v>0</v>
      </c>
      <c r="BV354" s="497">
        <f t="shared" si="66"/>
        <v>0</v>
      </c>
      <c r="BW354" s="497">
        <f t="shared" si="67"/>
        <v>0</v>
      </c>
      <c r="BX354" s="497">
        <f t="shared" si="68"/>
        <v>0</v>
      </c>
      <c r="BY354" s="497">
        <f t="shared" si="69"/>
        <v>0</v>
      </c>
      <c r="BZ354" s="497">
        <f t="shared" si="70"/>
        <v>0</v>
      </c>
      <c r="CA354" s="497">
        <f t="shared" si="71"/>
        <v>210777</v>
      </c>
      <c r="CB354" s="497">
        <f t="shared" si="72"/>
        <v>0</v>
      </c>
      <c r="CC354" s="497">
        <f t="shared" si="73"/>
        <v>0</v>
      </c>
      <c r="CD354" s="497">
        <f t="shared" si="74"/>
        <v>0</v>
      </c>
      <c r="CE354" s="497">
        <f t="shared" si="75"/>
        <v>0</v>
      </c>
      <c r="CF354" s="497">
        <f t="shared" si="76"/>
        <v>0</v>
      </c>
      <c r="CG354" s="497">
        <f t="shared" si="77"/>
        <v>0</v>
      </c>
      <c r="CH354" s="497">
        <f t="shared" si="78"/>
        <v>0</v>
      </c>
      <c r="CI354" s="497">
        <f t="shared" si="79"/>
        <v>0</v>
      </c>
      <c r="CJ354" s="497">
        <f t="shared" si="80"/>
        <v>0</v>
      </c>
      <c r="CK354" s="497">
        <f t="shared" si="81"/>
        <v>0</v>
      </c>
      <c r="CL354" s="497">
        <f t="shared" si="82"/>
        <v>0</v>
      </c>
      <c r="CM354" s="497">
        <f t="shared" si="83"/>
        <v>0</v>
      </c>
      <c r="CN354" s="497">
        <f t="shared" si="84"/>
        <v>0</v>
      </c>
      <c r="CO354" s="497">
        <f t="shared" si="85"/>
        <v>0</v>
      </c>
      <c r="CP354" s="497">
        <f t="shared" si="86"/>
        <v>0</v>
      </c>
      <c r="CQ354" s="497">
        <f t="shared" si="87"/>
        <v>0</v>
      </c>
      <c r="CR354" s="497">
        <f t="shared" si="88"/>
        <v>0</v>
      </c>
    </row>
    <row r="355" spans="1:96">
      <c r="A355" s="48" t="s">
        <v>764</v>
      </c>
      <c r="B355" s="446" t="s">
        <v>501</v>
      </c>
      <c r="C355" s="191">
        <v>1302870</v>
      </c>
      <c r="D355" s="194"/>
      <c r="E355" s="191"/>
      <c r="F355" s="191"/>
      <c r="G355" s="191"/>
      <c r="H355" s="191"/>
      <c r="I355" s="191"/>
      <c r="J355" s="191"/>
      <c r="K355" s="191"/>
      <c r="L355" s="191"/>
      <c r="M355" s="191">
        <v>1279</v>
      </c>
      <c r="N355" s="191">
        <v>1302870</v>
      </c>
      <c r="O355" s="191"/>
      <c r="P355" s="191"/>
      <c r="Q355" s="191"/>
      <c r="R355" s="191"/>
      <c r="S355" s="191"/>
      <c r="T355" s="191"/>
      <c r="U355" s="191"/>
      <c r="V355" s="194"/>
      <c r="W355" s="191"/>
      <c r="X355" s="191"/>
      <c r="Y355" s="191"/>
      <c r="Z355" s="191"/>
      <c r="AA355" s="191"/>
      <c r="AB355" s="191"/>
      <c r="AC355" s="387"/>
      <c r="AD355" s="191"/>
      <c r="AE355" s="191"/>
      <c r="AF355" s="416"/>
      <c r="AJ355" s="416" t="s">
        <v>766</v>
      </c>
      <c r="AK355" s="416" t="s">
        <v>501</v>
      </c>
      <c r="AL355" s="486">
        <v>1289549</v>
      </c>
      <c r="AM355" s="486"/>
      <c r="AN355" s="486"/>
      <c r="AO355" s="486"/>
      <c r="AP355" s="486"/>
      <c r="AQ355" s="486"/>
      <c r="AR355" s="486"/>
      <c r="AS355" s="486"/>
      <c r="AT355" s="486"/>
      <c r="AU355" s="486"/>
      <c r="AV355" s="486">
        <v>1279</v>
      </c>
      <c r="AW355" s="486">
        <v>1289549</v>
      </c>
      <c r="AX355" s="486"/>
      <c r="AY355" s="486"/>
      <c r="AZ355" s="486"/>
      <c r="BA355" s="486"/>
      <c r="BB355" s="486"/>
      <c r="BC355" s="486"/>
      <c r="BD355" s="486"/>
      <c r="BE355" s="486"/>
      <c r="BF355" s="486"/>
      <c r="BG355" s="486"/>
      <c r="BH355" s="486"/>
      <c r="BI355" s="486"/>
      <c r="BJ355" s="486"/>
      <c r="BK355" s="486"/>
      <c r="BL355" s="486"/>
      <c r="BM355" s="486"/>
      <c r="BN355" s="447"/>
      <c r="BP355" s="497">
        <f t="shared" si="60"/>
        <v>13321</v>
      </c>
      <c r="BQ355" s="497">
        <f t="shared" si="61"/>
        <v>0</v>
      </c>
      <c r="BR355" s="497">
        <f t="shared" si="62"/>
        <v>0</v>
      </c>
      <c r="BS355" s="497">
        <f t="shared" si="63"/>
        <v>0</v>
      </c>
      <c r="BT355" s="497">
        <f t="shared" si="64"/>
        <v>0</v>
      </c>
      <c r="BU355" s="497">
        <f t="shared" si="65"/>
        <v>0</v>
      </c>
      <c r="BV355" s="497">
        <f t="shared" si="66"/>
        <v>0</v>
      </c>
      <c r="BW355" s="497">
        <f t="shared" si="67"/>
        <v>0</v>
      </c>
      <c r="BX355" s="497">
        <f t="shared" si="68"/>
        <v>0</v>
      </c>
      <c r="BY355" s="497">
        <f t="shared" si="69"/>
        <v>0</v>
      </c>
      <c r="BZ355" s="497">
        <f t="shared" si="70"/>
        <v>0</v>
      </c>
      <c r="CA355" s="497">
        <f t="shared" si="71"/>
        <v>13321</v>
      </c>
      <c r="CB355" s="497">
        <f t="shared" si="72"/>
        <v>0</v>
      </c>
      <c r="CC355" s="497">
        <f t="shared" si="73"/>
        <v>0</v>
      </c>
      <c r="CD355" s="497">
        <f t="shared" si="74"/>
        <v>0</v>
      </c>
      <c r="CE355" s="497">
        <f t="shared" si="75"/>
        <v>0</v>
      </c>
      <c r="CF355" s="497">
        <f t="shared" si="76"/>
        <v>0</v>
      </c>
      <c r="CG355" s="497">
        <f t="shared" si="77"/>
        <v>0</v>
      </c>
      <c r="CH355" s="497">
        <f t="shared" si="78"/>
        <v>0</v>
      </c>
      <c r="CI355" s="497">
        <f t="shared" si="79"/>
        <v>0</v>
      </c>
      <c r="CJ355" s="497">
        <f t="shared" si="80"/>
        <v>0</v>
      </c>
      <c r="CK355" s="497">
        <f t="shared" si="81"/>
        <v>0</v>
      </c>
      <c r="CL355" s="497">
        <f t="shared" si="82"/>
        <v>0</v>
      </c>
      <c r="CM355" s="497">
        <f t="shared" si="83"/>
        <v>0</v>
      </c>
      <c r="CN355" s="497">
        <f t="shared" si="84"/>
        <v>0</v>
      </c>
      <c r="CO355" s="497">
        <f t="shared" si="85"/>
        <v>0</v>
      </c>
      <c r="CP355" s="497">
        <f t="shared" si="86"/>
        <v>0</v>
      </c>
      <c r="CQ355" s="497">
        <f t="shared" si="87"/>
        <v>0</v>
      </c>
      <c r="CR355" s="497">
        <f t="shared" si="88"/>
        <v>0</v>
      </c>
    </row>
    <row r="356" spans="1:96">
      <c r="A356" s="48" t="s">
        <v>765</v>
      </c>
      <c r="B356" s="446" t="s">
        <v>502</v>
      </c>
      <c r="C356" s="191">
        <v>1245666</v>
      </c>
      <c r="D356" s="194"/>
      <c r="E356" s="191"/>
      <c r="F356" s="191"/>
      <c r="G356" s="191"/>
      <c r="H356" s="191"/>
      <c r="I356" s="191"/>
      <c r="J356" s="191"/>
      <c r="K356" s="191"/>
      <c r="L356" s="191"/>
      <c r="M356" s="191">
        <v>1528.8</v>
      </c>
      <c r="N356" s="191">
        <v>1245666</v>
      </c>
      <c r="O356" s="191"/>
      <c r="P356" s="191"/>
      <c r="Q356" s="191"/>
      <c r="R356" s="191"/>
      <c r="S356" s="191"/>
      <c r="T356" s="191"/>
      <c r="U356" s="191"/>
      <c r="V356" s="194"/>
      <c r="W356" s="191"/>
      <c r="X356" s="191"/>
      <c r="Y356" s="191"/>
      <c r="Z356" s="191"/>
      <c r="AA356" s="191"/>
      <c r="AB356" s="191"/>
      <c r="AC356" s="387"/>
      <c r="AD356" s="191"/>
      <c r="AE356" s="191"/>
      <c r="AF356" s="416"/>
      <c r="AJ356" s="416" t="s">
        <v>767</v>
      </c>
      <c r="AK356" s="416" t="s">
        <v>502</v>
      </c>
      <c r="AL356" s="486">
        <v>1200841</v>
      </c>
      <c r="AM356" s="486"/>
      <c r="AN356" s="486"/>
      <c r="AO356" s="486"/>
      <c r="AP356" s="486"/>
      <c r="AQ356" s="486"/>
      <c r="AR356" s="486"/>
      <c r="AS356" s="486"/>
      <c r="AT356" s="486"/>
      <c r="AU356" s="486"/>
      <c r="AV356" s="486">
        <v>1528.8</v>
      </c>
      <c r="AW356" s="486">
        <v>1200841</v>
      </c>
      <c r="AX356" s="486"/>
      <c r="AY356" s="486"/>
      <c r="AZ356" s="486"/>
      <c r="BA356" s="486"/>
      <c r="BB356" s="486"/>
      <c r="BC356" s="486"/>
      <c r="BD356" s="486"/>
      <c r="BE356" s="486"/>
      <c r="BF356" s="486"/>
      <c r="BG356" s="486"/>
      <c r="BH356" s="486"/>
      <c r="BI356" s="486"/>
      <c r="BJ356" s="486"/>
      <c r="BK356" s="486"/>
      <c r="BL356" s="486"/>
      <c r="BM356" s="486"/>
      <c r="BN356" s="447"/>
      <c r="BP356" s="497">
        <f t="shared" si="60"/>
        <v>44825</v>
      </c>
      <c r="BQ356" s="497">
        <f t="shared" si="61"/>
        <v>0</v>
      </c>
      <c r="BR356" s="497">
        <f t="shared" si="62"/>
        <v>0</v>
      </c>
      <c r="BS356" s="497">
        <f t="shared" si="63"/>
        <v>0</v>
      </c>
      <c r="BT356" s="497">
        <f t="shared" si="64"/>
        <v>0</v>
      </c>
      <c r="BU356" s="497">
        <f t="shared" si="65"/>
        <v>0</v>
      </c>
      <c r="BV356" s="497">
        <f t="shared" si="66"/>
        <v>0</v>
      </c>
      <c r="BW356" s="497">
        <f t="shared" si="67"/>
        <v>0</v>
      </c>
      <c r="BX356" s="497">
        <f t="shared" si="68"/>
        <v>0</v>
      </c>
      <c r="BY356" s="497">
        <f t="shared" si="69"/>
        <v>0</v>
      </c>
      <c r="BZ356" s="497">
        <f t="shared" si="70"/>
        <v>0</v>
      </c>
      <c r="CA356" s="497">
        <f t="shared" si="71"/>
        <v>44825</v>
      </c>
      <c r="CB356" s="497">
        <f t="shared" si="72"/>
        <v>0</v>
      </c>
      <c r="CC356" s="497">
        <f t="shared" si="73"/>
        <v>0</v>
      </c>
      <c r="CD356" s="497">
        <f t="shared" si="74"/>
        <v>0</v>
      </c>
      <c r="CE356" s="497">
        <f t="shared" si="75"/>
        <v>0</v>
      </c>
      <c r="CF356" s="497">
        <f t="shared" si="76"/>
        <v>0</v>
      </c>
      <c r="CG356" s="497">
        <f t="shared" si="77"/>
        <v>0</v>
      </c>
      <c r="CH356" s="497">
        <f t="shared" si="78"/>
        <v>0</v>
      </c>
      <c r="CI356" s="497">
        <f t="shared" si="79"/>
        <v>0</v>
      </c>
      <c r="CJ356" s="497">
        <f t="shared" si="80"/>
        <v>0</v>
      </c>
      <c r="CK356" s="497">
        <f t="shared" si="81"/>
        <v>0</v>
      </c>
      <c r="CL356" s="497">
        <f t="shared" si="82"/>
        <v>0</v>
      </c>
      <c r="CM356" s="497">
        <f t="shared" si="83"/>
        <v>0</v>
      </c>
      <c r="CN356" s="497">
        <f t="shared" si="84"/>
        <v>0</v>
      </c>
      <c r="CO356" s="497">
        <f t="shared" si="85"/>
        <v>0</v>
      </c>
      <c r="CP356" s="497">
        <f t="shared" si="86"/>
        <v>0</v>
      </c>
      <c r="CQ356" s="497">
        <f t="shared" si="87"/>
        <v>0</v>
      </c>
      <c r="CR356" s="497">
        <f t="shared" si="88"/>
        <v>0</v>
      </c>
    </row>
    <row r="357" spans="1:96">
      <c r="A357" s="48" t="s">
        <v>766</v>
      </c>
      <c r="B357" s="446" t="s">
        <v>500</v>
      </c>
      <c r="C357" s="191">
        <v>3400000</v>
      </c>
      <c r="D357" s="194">
        <v>1200000</v>
      </c>
      <c r="E357" s="191">
        <v>1200000</v>
      </c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  <c r="Q357" s="191">
        <v>1460</v>
      </c>
      <c r="R357" s="191">
        <v>2200000</v>
      </c>
      <c r="S357" s="191"/>
      <c r="T357" s="191"/>
      <c r="U357" s="191"/>
      <c r="V357" s="194"/>
      <c r="W357" s="191"/>
      <c r="X357" s="191"/>
      <c r="Y357" s="191"/>
      <c r="Z357" s="191"/>
      <c r="AA357" s="191"/>
      <c r="AB357" s="191"/>
      <c r="AC357" s="387"/>
      <c r="AD357" s="191"/>
      <c r="AE357" s="191"/>
      <c r="AF357" s="416"/>
      <c r="AJ357" s="416" t="s">
        <v>768</v>
      </c>
      <c r="AK357" s="416" t="s">
        <v>500</v>
      </c>
      <c r="AL357" s="486">
        <v>2720610</v>
      </c>
      <c r="AM357" s="486">
        <v>1126603</v>
      </c>
      <c r="AN357" s="486">
        <v>1126603</v>
      </c>
      <c r="AO357" s="486"/>
      <c r="AP357" s="486"/>
      <c r="AQ357" s="486"/>
      <c r="AR357" s="486"/>
      <c r="AS357" s="486"/>
      <c r="AT357" s="486"/>
      <c r="AU357" s="486"/>
      <c r="AV357" s="486"/>
      <c r="AW357" s="486"/>
      <c r="AX357" s="486"/>
      <c r="AY357" s="486"/>
      <c r="AZ357" s="486">
        <v>1460</v>
      </c>
      <c r="BA357" s="486">
        <v>1594007</v>
      </c>
      <c r="BB357" s="486"/>
      <c r="BC357" s="486"/>
      <c r="BD357" s="486"/>
      <c r="BE357" s="486"/>
      <c r="BF357" s="486"/>
      <c r="BG357" s="486"/>
      <c r="BH357" s="486"/>
      <c r="BI357" s="486"/>
      <c r="BJ357" s="486"/>
      <c r="BK357" s="486"/>
      <c r="BL357" s="486"/>
      <c r="BM357" s="486"/>
      <c r="BN357" s="447"/>
      <c r="BP357" s="497">
        <f t="shared" si="60"/>
        <v>679390</v>
      </c>
      <c r="BQ357" s="497">
        <f t="shared" si="61"/>
        <v>73397</v>
      </c>
      <c r="BR357" s="497">
        <f t="shared" si="62"/>
        <v>73397</v>
      </c>
      <c r="BS357" s="497">
        <f t="shared" si="63"/>
        <v>0</v>
      </c>
      <c r="BT357" s="497">
        <f t="shared" si="64"/>
        <v>0</v>
      </c>
      <c r="BU357" s="497">
        <f t="shared" si="65"/>
        <v>0</v>
      </c>
      <c r="BV357" s="497">
        <f t="shared" si="66"/>
        <v>0</v>
      </c>
      <c r="BW357" s="497">
        <f t="shared" si="67"/>
        <v>0</v>
      </c>
      <c r="BX357" s="497">
        <f t="shared" si="68"/>
        <v>0</v>
      </c>
      <c r="BY357" s="497">
        <f t="shared" si="69"/>
        <v>0</v>
      </c>
      <c r="BZ357" s="497">
        <f t="shared" si="70"/>
        <v>0</v>
      </c>
      <c r="CA357" s="497">
        <f t="shared" si="71"/>
        <v>0</v>
      </c>
      <c r="CB357" s="497">
        <f t="shared" si="72"/>
        <v>0</v>
      </c>
      <c r="CC357" s="497">
        <f t="shared" si="73"/>
        <v>0</v>
      </c>
      <c r="CD357" s="497">
        <f t="shared" si="74"/>
        <v>0</v>
      </c>
      <c r="CE357" s="497">
        <f t="shared" si="75"/>
        <v>605993</v>
      </c>
      <c r="CF357" s="497">
        <f t="shared" si="76"/>
        <v>0</v>
      </c>
      <c r="CG357" s="497">
        <f t="shared" si="77"/>
        <v>0</v>
      </c>
      <c r="CH357" s="497">
        <f t="shared" si="78"/>
        <v>0</v>
      </c>
      <c r="CI357" s="497">
        <f t="shared" si="79"/>
        <v>0</v>
      </c>
      <c r="CJ357" s="497">
        <f t="shared" si="80"/>
        <v>0</v>
      </c>
      <c r="CK357" s="497">
        <f t="shared" si="81"/>
        <v>0</v>
      </c>
      <c r="CL357" s="497">
        <f t="shared" si="82"/>
        <v>0</v>
      </c>
      <c r="CM357" s="497">
        <f t="shared" si="83"/>
        <v>0</v>
      </c>
      <c r="CN357" s="497">
        <f t="shared" si="84"/>
        <v>0</v>
      </c>
      <c r="CO357" s="497">
        <f t="shared" si="85"/>
        <v>0</v>
      </c>
      <c r="CP357" s="497">
        <f t="shared" si="86"/>
        <v>0</v>
      </c>
      <c r="CQ357" s="497">
        <f t="shared" si="87"/>
        <v>0</v>
      </c>
      <c r="CR357" s="497">
        <f t="shared" si="88"/>
        <v>0</v>
      </c>
    </row>
    <row r="358" spans="1:96">
      <c r="A358" s="48" t="s">
        <v>767</v>
      </c>
      <c r="B358" s="446" t="s">
        <v>372</v>
      </c>
      <c r="C358" s="191">
        <v>474104</v>
      </c>
      <c r="D358" s="194">
        <v>282028</v>
      </c>
      <c r="E358" s="191">
        <v>282028</v>
      </c>
      <c r="F358" s="191"/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>
        <v>575</v>
      </c>
      <c r="R358" s="191">
        <v>192076</v>
      </c>
      <c r="S358" s="191"/>
      <c r="T358" s="191"/>
      <c r="U358" s="191"/>
      <c r="V358" s="194"/>
      <c r="W358" s="191"/>
      <c r="X358" s="191"/>
      <c r="Y358" s="191"/>
      <c r="Z358" s="191"/>
      <c r="AA358" s="191"/>
      <c r="AB358" s="191"/>
      <c r="AC358" s="387"/>
      <c r="AD358" s="191"/>
      <c r="AE358" s="191"/>
      <c r="AF358" s="416"/>
      <c r="AJ358" s="416" t="s">
        <v>769</v>
      </c>
      <c r="AK358" s="416" t="s">
        <v>372</v>
      </c>
      <c r="AL358" s="486">
        <v>458428</v>
      </c>
      <c r="AM358" s="486">
        <v>252648</v>
      </c>
      <c r="AN358" s="486">
        <v>252648</v>
      </c>
      <c r="AO358" s="486"/>
      <c r="AP358" s="486"/>
      <c r="AQ358" s="486"/>
      <c r="AR358" s="486"/>
      <c r="AS358" s="486"/>
      <c r="AT358" s="486"/>
      <c r="AU358" s="486"/>
      <c r="AV358" s="486"/>
      <c r="AW358" s="486"/>
      <c r="AX358" s="486"/>
      <c r="AY358" s="486"/>
      <c r="AZ358" s="486">
        <v>575</v>
      </c>
      <c r="BA358" s="486">
        <v>205780</v>
      </c>
      <c r="BB358" s="486"/>
      <c r="BC358" s="486"/>
      <c r="BD358" s="486"/>
      <c r="BE358" s="486"/>
      <c r="BF358" s="486"/>
      <c r="BG358" s="486"/>
      <c r="BH358" s="486"/>
      <c r="BI358" s="486"/>
      <c r="BJ358" s="486"/>
      <c r="BK358" s="486"/>
      <c r="BL358" s="486"/>
      <c r="BM358" s="486"/>
      <c r="BN358" s="447"/>
      <c r="BP358" s="497">
        <f t="shared" si="60"/>
        <v>15676</v>
      </c>
      <c r="BQ358" s="497">
        <f t="shared" si="61"/>
        <v>29380</v>
      </c>
      <c r="BR358" s="497">
        <f t="shared" si="62"/>
        <v>29380</v>
      </c>
      <c r="BS358" s="497">
        <f t="shared" si="63"/>
        <v>0</v>
      </c>
      <c r="BT358" s="497">
        <f t="shared" si="64"/>
        <v>0</v>
      </c>
      <c r="BU358" s="497">
        <f t="shared" si="65"/>
        <v>0</v>
      </c>
      <c r="BV358" s="497">
        <f t="shared" si="66"/>
        <v>0</v>
      </c>
      <c r="BW358" s="497">
        <f t="shared" si="67"/>
        <v>0</v>
      </c>
      <c r="BX358" s="497">
        <f t="shared" si="68"/>
        <v>0</v>
      </c>
      <c r="BY358" s="497">
        <f t="shared" si="69"/>
        <v>0</v>
      </c>
      <c r="BZ358" s="497">
        <f t="shared" si="70"/>
        <v>0</v>
      </c>
      <c r="CA358" s="497">
        <f t="shared" si="71"/>
        <v>0</v>
      </c>
      <c r="CB358" s="497">
        <f t="shared" si="72"/>
        <v>0</v>
      </c>
      <c r="CC358" s="497">
        <f t="shared" si="73"/>
        <v>0</v>
      </c>
      <c r="CD358" s="497">
        <f t="shared" si="74"/>
        <v>0</v>
      </c>
      <c r="CE358" s="497">
        <f t="shared" si="75"/>
        <v>-13704</v>
      </c>
      <c r="CF358" s="497">
        <f t="shared" si="76"/>
        <v>0</v>
      </c>
      <c r="CG358" s="497">
        <f t="shared" si="77"/>
        <v>0</v>
      </c>
      <c r="CH358" s="497">
        <f t="shared" si="78"/>
        <v>0</v>
      </c>
      <c r="CI358" s="497">
        <f t="shared" si="79"/>
        <v>0</v>
      </c>
      <c r="CJ358" s="497">
        <f t="shared" si="80"/>
        <v>0</v>
      </c>
      <c r="CK358" s="497">
        <f t="shared" si="81"/>
        <v>0</v>
      </c>
      <c r="CL358" s="497">
        <f t="shared" si="82"/>
        <v>0</v>
      </c>
      <c r="CM358" s="497">
        <f t="shared" si="83"/>
        <v>0</v>
      </c>
      <c r="CN358" s="497">
        <f t="shared" si="84"/>
        <v>0</v>
      </c>
      <c r="CO358" s="497">
        <f t="shared" si="85"/>
        <v>0</v>
      </c>
      <c r="CP358" s="497">
        <f t="shared" si="86"/>
        <v>0</v>
      </c>
      <c r="CQ358" s="497">
        <f t="shared" si="87"/>
        <v>0</v>
      </c>
      <c r="CR358" s="497">
        <f t="shared" si="88"/>
        <v>0</v>
      </c>
    </row>
    <row r="359" spans="1:96">
      <c r="A359" s="48" t="s">
        <v>768</v>
      </c>
      <c r="B359" s="446" t="s">
        <v>373</v>
      </c>
      <c r="C359" s="191">
        <v>485336</v>
      </c>
      <c r="D359" s="194">
        <v>282028</v>
      </c>
      <c r="E359" s="191">
        <v>282028</v>
      </c>
      <c r="F359" s="191"/>
      <c r="G359" s="191"/>
      <c r="H359" s="191"/>
      <c r="I359" s="191"/>
      <c r="J359" s="191"/>
      <c r="K359" s="191"/>
      <c r="L359" s="191"/>
      <c r="M359" s="191"/>
      <c r="N359" s="191"/>
      <c r="O359" s="191"/>
      <c r="P359" s="191"/>
      <c r="Q359" s="191">
        <v>588</v>
      </c>
      <c r="R359" s="191">
        <v>203308</v>
      </c>
      <c r="S359" s="191"/>
      <c r="T359" s="191"/>
      <c r="U359" s="191"/>
      <c r="V359" s="194"/>
      <c r="W359" s="191"/>
      <c r="X359" s="191"/>
      <c r="Y359" s="191"/>
      <c r="Z359" s="191"/>
      <c r="AA359" s="191"/>
      <c r="AB359" s="191"/>
      <c r="AC359" s="387"/>
      <c r="AD359" s="191"/>
      <c r="AE359" s="191"/>
      <c r="AF359" s="416"/>
      <c r="AJ359" s="416" t="s">
        <v>770</v>
      </c>
      <c r="AK359" s="416" t="s">
        <v>373</v>
      </c>
      <c r="AL359" s="486">
        <v>564259</v>
      </c>
      <c r="AM359" s="486">
        <v>252648</v>
      </c>
      <c r="AN359" s="486">
        <v>252648</v>
      </c>
      <c r="AO359" s="486"/>
      <c r="AP359" s="486"/>
      <c r="AQ359" s="486"/>
      <c r="AR359" s="486"/>
      <c r="AS359" s="486"/>
      <c r="AT359" s="486"/>
      <c r="AU359" s="486"/>
      <c r="AV359" s="486"/>
      <c r="AW359" s="486"/>
      <c r="AX359" s="486"/>
      <c r="AY359" s="486"/>
      <c r="AZ359" s="486">
        <v>588</v>
      </c>
      <c r="BA359" s="486">
        <v>311611</v>
      </c>
      <c r="BB359" s="486"/>
      <c r="BC359" s="486"/>
      <c r="BD359" s="486"/>
      <c r="BE359" s="486"/>
      <c r="BF359" s="486"/>
      <c r="BG359" s="486"/>
      <c r="BH359" s="486"/>
      <c r="BI359" s="486"/>
      <c r="BJ359" s="486"/>
      <c r="BK359" s="486"/>
      <c r="BL359" s="486"/>
      <c r="BM359" s="486"/>
      <c r="BN359" s="447"/>
      <c r="BP359" s="497">
        <f t="shared" si="60"/>
        <v>-78923</v>
      </c>
      <c r="BQ359" s="497">
        <f t="shared" si="61"/>
        <v>29380</v>
      </c>
      <c r="BR359" s="497">
        <f t="shared" si="62"/>
        <v>29380</v>
      </c>
      <c r="BS359" s="497">
        <f t="shared" si="63"/>
        <v>0</v>
      </c>
      <c r="BT359" s="497">
        <f t="shared" si="64"/>
        <v>0</v>
      </c>
      <c r="BU359" s="497">
        <f t="shared" si="65"/>
        <v>0</v>
      </c>
      <c r="BV359" s="497">
        <f t="shared" si="66"/>
        <v>0</v>
      </c>
      <c r="BW359" s="497">
        <f t="shared" si="67"/>
        <v>0</v>
      </c>
      <c r="BX359" s="497">
        <f t="shared" si="68"/>
        <v>0</v>
      </c>
      <c r="BY359" s="497">
        <f t="shared" si="69"/>
        <v>0</v>
      </c>
      <c r="BZ359" s="497">
        <f t="shared" si="70"/>
        <v>0</v>
      </c>
      <c r="CA359" s="497">
        <f t="shared" si="71"/>
        <v>0</v>
      </c>
      <c r="CB359" s="497">
        <f t="shared" si="72"/>
        <v>0</v>
      </c>
      <c r="CC359" s="497">
        <f t="shared" si="73"/>
        <v>0</v>
      </c>
      <c r="CD359" s="497">
        <f t="shared" si="74"/>
        <v>0</v>
      </c>
      <c r="CE359" s="497">
        <f t="shared" si="75"/>
        <v>-108303</v>
      </c>
      <c r="CF359" s="497">
        <f t="shared" si="76"/>
        <v>0</v>
      </c>
      <c r="CG359" s="497">
        <f t="shared" si="77"/>
        <v>0</v>
      </c>
      <c r="CH359" s="497">
        <f t="shared" si="78"/>
        <v>0</v>
      </c>
      <c r="CI359" s="497">
        <f t="shared" si="79"/>
        <v>0</v>
      </c>
      <c r="CJ359" s="497">
        <f t="shared" si="80"/>
        <v>0</v>
      </c>
      <c r="CK359" s="497">
        <f t="shared" si="81"/>
        <v>0</v>
      </c>
      <c r="CL359" s="497">
        <f t="shared" si="82"/>
        <v>0</v>
      </c>
      <c r="CM359" s="497">
        <f t="shared" si="83"/>
        <v>0</v>
      </c>
      <c r="CN359" s="497">
        <f t="shared" si="84"/>
        <v>0</v>
      </c>
      <c r="CO359" s="497">
        <f t="shared" si="85"/>
        <v>0</v>
      </c>
      <c r="CP359" s="497">
        <f t="shared" si="86"/>
        <v>0</v>
      </c>
      <c r="CQ359" s="497">
        <f t="shared" si="87"/>
        <v>0</v>
      </c>
      <c r="CR359" s="497">
        <f t="shared" si="88"/>
        <v>0</v>
      </c>
    </row>
    <row r="360" spans="1:96">
      <c r="A360" s="48" t="s">
        <v>769</v>
      </c>
      <c r="B360" s="446" t="s">
        <v>374</v>
      </c>
      <c r="C360" s="191">
        <v>166861</v>
      </c>
      <c r="D360" s="194">
        <v>166861</v>
      </c>
      <c r="E360" s="191"/>
      <c r="F360" s="191">
        <v>0</v>
      </c>
      <c r="G360" s="191">
        <v>166861</v>
      </c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4"/>
      <c r="W360" s="191"/>
      <c r="X360" s="191"/>
      <c r="Y360" s="191"/>
      <c r="Z360" s="191"/>
      <c r="AA360" s="191"/>
      <c r="AB360" s="191"/>
      <c r="AC360" s="387"/>
      <c r="AD360" s="191"/>
      <c r="AE360" s="191"/>
      <c r="AF360" s="416"/>
      <c r="AJ360" s="416" t="s">
        <v>771</v>
      </c>
      <c r="AK360" s="416" t="s">
        <v>374</v>
      </c>
      <c r="AL360" s="486">
        <v>245200</v>
      </c>
      <c r="AM360" s="486">
        <v>245200</v>
      </c>
      <c r="AN360" s="486"/>
      <c r="AO360" s="486">
        <v>0</v>
      </c>
      <c r="AP360" s="486">
        <v>245200</v>
      </c>
      <c r="AQ360" s="486"/>
      <c r="AR360" s="486"/>
      <c r="AS360" s="486"/>
      <c r="AT360" s="486"/>
      <c r="AU360" s="486"/>
      <c r="AV360" s="486"/>
      <c r="AW360" s="486"/>
      <c r="AX360" s="486"/>
      <c r="AY360" s="486"/>
      <c r="AZ360" s="486"/>
      <c r="BA360" s="486"/>
      <c r="BB360" s="486"/>
      <c r="BC360" s="486"/>
      <c r="BD360" s="486"/>
      <c r="BE360" s="486"/>
      <c r="BF360" s="486"/>
      <c r="BG360" s="486"/>
      <c r="BH360" s="486"/>
      <c r="BI360" s="486"/>
      <c r="BJ360" s="486"/>
      <c r="BK360" s="486"/>
      <c r="BL360" s="486"/>
      <c r="BM360" s="486"/>
      <c r="BN360" s="447"/>
      <c r="BP360" s="497">
        <f t="shared" si="60"/>
        <v>-78339</v>
      </c>
      <c r="BQ360" s="497">
        <f t="shared" si="61"/>
        <v>-78339</v>
      </c>
      <c r="BR360" s="497">
        <f t="shared" si="62"/>
        <v>0</v>
      </c>
      <c r="BS360" s="497">
        <f t="shared" si="63"/>
        <v>0</v>
      </c>
      <c r="BT360" s="497">
        <f t="shared" si="64"/>
        <v>-78339</v>
      </c>
      <c r="BU360" s="497">
        <f t="shared" si="65"/>
        <v>0</v>
      </c>
      <c r="BV360" s="497">
        <f t="shared" si="66"/>
        <v>0</v>
      </c>
      <c r="BW360" s="497">
        <f t="shared" si="67"/>
        <v>0</v>
      </c>
      <c r="BX360" s="497">
        <f t="shared" si="68"/>
        <v>0</v>
      </c>
      <c r="BY360" s="497">
        <f t="shared" si="69"/>
        <v>0</v>
      </c>
      <c r="BZ360" s="497">
        <f t="shared" si="70"/>
        <v>0</v>
      </c>
      <c r="CA360" s="497">
        <f t="shared" si="71"/>
        <v>0</v>
      </c>
      <c r="CB360" s="497">
        <f t="shared" si="72"/>
        <v>0</v>
      </c>
      <c r="CC360" s="497">
        <f t="shared" si="73"/>
        <v>0</v>
      </c>
      <c r="CD360" s="497">
        <f t="shared" si="74"/>
        <v>0</v>
      </c>
      <c r="CE360" s="497">
        <f t="shared" si="75"/>
        <v>0</v>
      </c>
      <c r="CF360" s="497">
        <f t="shared" si="76"/>
        <v>0</v>
      </c>
      <c r="CG360" s="497">
        <f t="shared" si="77"/>
        <v>0</v>
      </c>
      <c r="CH360" s="497">
        <f t="shared" si="78"/>
        <v>0</v>
      </c>
      <c r="CI360" s="497">
        <f t="shared" si="79"/>
        <v>0</v>
      </c>
      <c r="CJ360" s="497">
        <f t="shared" si="80"/>
        <v>0</v>
      </c>
      <c r="CK360" s="497">
        <f t="shared" si="81"/>
        <v>0</v>
      </c>
      <c r="CL360" s="497">
        <f t="shared" si="82"/>
        <v>0</v>
      </c>
      <c r="CM360" s="497">
        <f t="shared" si="83"/>
        <v>0</v>
      </c>
      <c r="CN360" s="497">
        <f t="shared" si="84"/>
        <v>0</v>
      </c>
      <c r="CO360" s="497">
        <f t="shared" si="85"/>
        <v>0</v>
      </c>
      <c r="CP360" s="497">
        <f t="shared" si="86"/>
        <v>0</v>
      </c>
      <c r="CQ360" s="497">
        <f t="shared" si="87"/>
        <v>0</v>
      </c>
      <c r="CR360" s="497">
        <f t="shared" si="88"/>
        <v>0</v>
      </c>
    </row>
    <row r="361" spans="1:96">
      <c r="A361" s="48" t="s">
        <v>770</v>
      </c>
      <c r="B361" s="446" t="s">
        <v>375</v>
      </c>
      <c r="C361" s="191">
        <v>1376159</v>
      </c>
      <c r="D361" s="194"/>
      <c r="E361" s="191"/>
      <c r="F361" s="191"/>
      <c r="G361" s="191"/>
      <c r="H361" s="191"/>
      <c r="I361" s="191"/>
      <c r="J361" s="191"/>
      <c r="K361" s="191"/>
      <c r="L361" s="191"/>
      <c r="M361" s="191">
        <v>571</v>
      </c>
      <c r="N361" s="191">
        <v>1206587</v>
      </c>
      <c r="O361" s="191"/>
      <c r="P361" s="191"/>
      <c r="Q361" s="191">
        <v>711</v>
      </c>
      <c r="R361" s="191">
        <v>169572</v>
      </c>
      <c r="S361" s="191"/>
      <c r="T361" s="191"/>
      <c r="U361" s="191"/>
      <c r="V361" s="194"/>
      <c r="W361" s="191"/>
      <c r="X361" s="191"/>
      <c r="Y361" s="191"/>
      <c r="Z361" s="191"/>
      <c r="AA361" s="191"/>
      <c r="AB361" s="191"/>
      <c r="AC361" s="387"/>
      <c r="AD361" s="191"/>
      <c r="AE361" s="191"/>
      <c r="AF361" s="416"/>
      <c r="AJ361" s="416" t="s">
        <v>772</v>
      </c>
      <c r="AK361" s="416" t="s">
        <v>375</v>
      </c>
      <c r="AL361" s="486">
        <v>1114332</v>
      </c>
      <c r="AM361" s="486"/>
      <c r="AN361" s="486"/>
      <c r="AO361" s="486"/>
      <c r="AP361" s="486"/>
      <c r="AQ361" s="486"/>
      <c r="AR361" s="486"/>
      <c r="AS361" s="486"/>
      <c r="AT361" s="486"/>
      <c r="AU361" s="486"/>
      <c r="AV361" s="486">
        <v>571</v>
      </c>
      <c r="AW361" s="486">
        <v>840602</v>
      </c>
      <c r="AX361" s="486"/>
      <c r="AY361" s="486"/>
      <c r="AZ361" s="486">
        <v>711</v>
      </c>
      <c r="BA361" s="486">
        <v>273730</v>
      </c>
      <c r="BB361" s="486"/>
      <c r="BC361" s="486"/>
      <c r="BD361" s="486"/>
      <c r="BE361" s="486"/>
      <c r="BF361" s="486"/>
      <c r="BG361" s="486"/>
      <c r="BH361" s="486"/>
      <c r="BI361" s="486"/>
      <c r="BJ361" s="486"/>
      <c r="BK361" s="486"/>
      <c r="BL361" s="486"/>
      <c r="BM361" s="486"/>
      <c r="BN361" s="447"/>
      <c r="BP361" s="497">
        <f t="shared" si="60"/>
        <v>261827</v>
      </c>
      <c r="BQ361" s="497">
        <f t="shared" si="61"/>
        <v>0</v>
      </c>
      <c r="BR361" s="497">
        <f t="shared" si="62"/>
        <v>0</v>
      </c>
      <c r="BS361" s="497">
        <f t="shared" si="63"/>
        <v>0</v>
      </c>
      <c r="BT361" s="497">
        <f t="shared" si="64"/>
        <v>0</v>
      </c>
      <c r="BU361" s="497">
        <f t="shared" si="65"/>
        <v>0</v>
      </c>
      <c r="BV361" s="497">
        <f t="shared" si="66"/>
        <v>0</v>
      </c>
      <c r="BW361" s="497">
        <f t="shared" si="67"/>
        <v>0</v>
      </c>
      <c r="BX361" s="497">
        <f t="shared" si="68"/>
        <v>0</v>
      </c>
      <c r="BY361" s="497">
        <f t="shared" si="69"/>
        <v>0</v>
      </c>
      <c r="BZ361" s="497">
        <f t="shared" si="70"/>
        <v>0</v>
      </c>
      <c r="CA361" s="497">
        <f t="shared" si="71"/>
        <v>365985</v>
      </c>
      <c r="CB361" s="497">
        <f t="shared" si="72"/>
        <v>0</v>
      </c>
      <c r="CC361" s="497">
        <f t="shared" si="73"/>
        <v>0</v>
      </c>
      <c r="CD361" s="497">
        <f t="shared" si="74"/>
        <v>0</v>
      </c>
      <c r="CE361" s="497">
        <f t="shared" si="75"/>
        <v>-104158</v>
      </c>
      <c r="CF361" s="497">
        <f t="shared" si="76"/>
        <v>0</v>
      </c>
      <c r="CG361" s="497">
        <f t="shared" si="77"/>
        <v>0</v>
      </c>
      <c r="CH361" s="497">
        <f t="shared" si="78"/>
        <v>0</v>
      </c>
      <c r="CI361" s="497">
        <f t="shared" si="79"/>
        <v>0</v>
      </c>
      <c r="CJ361" s="497">
        <f t="shared" si="80"/>
        <v>0</v>
      </c>
      <c r="CK361" s="497">
        <f t="shared" si="81"/>
        <v>0</v>
      </c>
      <c r="CL361" s="497">
        <f t="shared" si="82"/>
        <v>0</v>
      </c>
      <c r="CM361" s="497">
        <f t="shared" si="83"/>
        <v>0</v>
      </c>
      <c r="CN361" s="497">
        <f t="shared" si="84"/>
        <v>0</v>
      </c>
      <c r="CO361" s="497">
        <f t="shared" si="85"/>
        <v>0</v>
      </c>
      <c r="CP361" s="497">
        <f t="shared" si="86"/>
        <v>0</v>
      </c>
      <c r="CQ361" s="497">
        <f t="shared" si="87"/>
        <v>0</v>
      </c>
      <c r="CR361" s="497">
        <f t="shared" si="88"/>
        <v>0</v>
      </c>
    </row>
    <row r="362" spans="1:96">
      <c r="A362" s="48" t="s">
        <v>771</v>
      </c>
      <c r="B362" s="446" t="s">
        <v>939</v>
      </c>
      <c r="C362" s="191">
        <v>530794</v>
      </c>
      <c r="D362" s="194">
        <v>530794</v>
      </c>
      <c r="E362" s="191">
        <v>530794</v>
      </c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191"/>
      <c r="S362" s="191"/>
      <c r="T362" s="191"/>
      <c r="U362" s="191"/>
      <c r="V362" s="194"/>
      <c r="W362" s="191"/>
      <c r="X362" s="191"/>
      <c r="Y362" s="191"/>
      <c r="Z362" s="191"/>
      <c r="AA362" s="191"/>
      <c r="AB362" s="191"/>
      <c r="AC362" s="387"/>
      <c r="AD362" s="191"/>
      <c r="AE362" s="191"/>
      <c r="AF362" s="416"/>
      <c r="AJ362" s="416" t="s">
        <v>773</v>
      </c>
      <c r="AK362" s="416" t="s">
        <v>939</v>
      </c>
      <c r="AL362" s="486">
        <v>479369</v>
      </c>
      <c r="AM362" s="486">
        <v>479369</v>
      </c>
      <c r="AN362" s="486">
        <v>479369</v>
      </c>
      <c r="AO362" s="486"/>
      <c r="AP362" s="486"/>
      <c r="AQ362" s="486"/>
      <c r="AR362" s="486"/>
      <c r="AS362" s="486"/>
      <c r="AT362" s="486"/>
      <c r="AU362" s="486"/>
      <c r="AV362" s="486"/>
      <c r="AW362" s="486"/>
      <c r="AX362" s="486"/>
      <c r="AY362" s="486"/>
      <c r="AZ362" s="486"/>
      <c r="BA362" s="486"/>
      <c r="BB362" s="486"/>
      <c r="BC362" s="486"/>
      <c r="BD362" s="486"/>
      <c r="BE362" s="486"/>
      <c r="BF362" s="486"/>
      <c r="BG362" s="486"/>
      <c r="BH362" s="486"/>
      <c r="BI362" s="486"/>
      <c r="BJ362" s="486"/>
      <c r="BK362" s="486"/>
      <c r="BL362" s="486"/>
      <c r="BM362" s="486"/>
      <c r="BN362" s="447"/>
      <c r="BP362" s="497">
        <f t="shared" si="60"/>
        <v>51425</v>
      </c>
      <c r="BQ362" s="497">
        <f t="shared" si="61"/>
        <v>51425</v>
      </c>
      <c r="BR362" s="497">
        <f t="shared" si="62"/>
        <v>51425</v>
      </c>
      <c r="BS362" s="497">
        <f t="shared" si="63"/>
        <v>0</v>
      </c>
      <c r="BT362" s="497">
        <f t="shared" si="64"/>
        <v>0</v>
      </c>
      <c r="BU362" s="497">
        <f t="shared" si="65"/>
        <v>0</v>
      </c>
      <c r="BV362" s="497">
        <f t="shared" si="66"/>
        <v>0</v>
      </c>
      <c r="BW362" s="497">
        <f t="shared" si="67"/>
        <v>0</v>
      </c>
      <c r="BX362" s="497">
        <f t="shared" si="68"/>
        <v>0</v>
      </c>
      <c r="BY362" s="497">
        <f t="shared" si="69"/>
        <v>0</v>
      </c>
      <c r="BZ362" s="497">
        <f t="shared" si="70"/>
        <v>0</v>
      </c>
      <c r="CA362" s="497">
        <f t="shared" si="71"/>
        <v>0</v>
      </c>
      <c r="CB362" s="497">
        <f t="shared" si="72"/>
        <v>0</v>
      </c>
      <c r="CC362" s="497">
        <f t="shared" si="73"/>
        <v>0</v>
      </c>
      <c r="CD362" s="497">
        <f t="shared" si="74"/>
        <v>0</v>
      </c>
      <c r="CE362" s="497">
        <f t="shared" si="75"/>
        <v>0</v>
      </c>
      <c r="CF362" s="497">
        <f t="shared" si="76"/>
        <v>0</v>
      </c>
      <c r="CG362" s="497">
        <f t="shared" si="77"/>
        <v>0</v>
      </c>
      <c r="CH362" s="497">
        <f t="shared" si="78"/>
        <v>0</v>
      </c>
      <c r="CI362" s="497">
        <f t="shared" si="79"/>
        <v>0</v>
      </c>
      <c r="CJ362" s="497">
        <f t="shared" si="80"/>
        <v>0</v>
      </c>
      <c r="CK362" s="497">
        <f t="shared" si="81"/>
        <v>0</v>
      </c>
      <c r="CL362" s="497">
        <f t="shared" si="82"/>
        <v>0</v>
      </c>
      <c r="CM362" s="497">
        <f t="shared" si="83"/>
        <v>0</v>
      </c>
      <c r="CN362" s="497">
        <f t="shared" si="84"/>
        <v>0</v>
      </c>
      <c r="CO362" s="497">
        <f t="shared" si="85"/>
        <v>0</v>
      </c>
      <c r="CP362" s="497">
        <f t="shared" si="86"/>
        <v>0</v>
      </c>
      <c r="CQ362" s="497">
        <f t="shared" si="87"/>
        <v>0</v>
      </c>
      <c r="CR362" s="497">
        <f t="shared" si="88"/>
        <v>0</v>
      </c>
    </row>
    <row r="363" spans="1:96">
      <c r="A363" s="48" t="s">
        <v>772</v>
      </c>
      <c r="B363" s="446" t="s">
        <v>940</v>
      </c>
      <c r="C363" s="191">
        <v>5428607</v>
      </c>
      <c r="D363" s="194">
        <v>2070429</v>
      </c>
      <c r="E363" s="191">
        <v>1570429</v>
      </c>
      <c r="F363" s="191"/>
      <c r="G363" s="191"/>
      <c r="H363" s="191"/>
      <c r="I363" s="191"/>
      <c r="J363" s="191">
        <v>500000</v>
      </c>
      <c r="K363" s="191"/>
      <c r="L363" s="191"/>
      <c r="M363" s="191"/>
      <c r="N363" s="191"/>
      <c r="O363" s="191"/>
      <c r="P363" s="191"/>
      <c r="Q363" s="191">
        <v>1080</v>
      </c>
      <c r="R363" s="191">
        <v>3358178</v>
      </c>
      <c r="S363" s="191"/>
      <c r="T363" s="191"/>
      <c r="U363" s="191"/>
      <c r="V363" s="194"/>
      <c r="W363" s="191"/>
      <c r="X363" s="191"/>
      <c r="Y363" s="191"/>
      <c r="Z363" s="191"/>
      <c r="AA363" s="191"/>
      <c r="AB363" s="191"/>
      <c r="AC363" s="387"/>
      <c r="AD363" s="191"/>
      <c r="AE363" s="191"/>
      <c r="AF363" s="416"/>
      <c r="AJ363" s="416" t="s">
        <v>774</v>
      </c>
      <c r="AK363" s="416" t="s">
        <v>940</v>
      </c>
      <c r="AL363" s="486">
        <v>4639158.0999999996</v>
      </c>
      <c r="AM363" s="486">
        <v>1653722</v>
      </c>
      <c r="AN363" s="486">
        <v>1515621</v>
      </c>
      <c r="AO363" s="486"/>
      <c r="AP363" s="486"/>
      <c r="AQ363" s="486"/>
      <c r="AR363" s="486"/>
      <c r="AS363" s="486">
        <v>138101</v>
      </c>
      <c r="AT363" s="486"/>
      <c r="AU363" s="486"/>
      <c r="AV363" s="486"/>
      <c r="AW363" s="486"/>
      <c r="AX363" s="486"/>
      <c r="AY363" s="486"/>
      <c r="AZ363" s="486">
        <v>1080</v>
      </c>
      <c r="BA363" s="486">
        <v>2985436.1</v>
      </c>
      <c r="BB363" s="486"/>
      <c r="BC363" s="486"/>
      <c r="BD363" s="486"/>
      <c r="BE363" s="486"/>
      <c r="BF363" s="486"/>
      <c r="BG363" s="486"/>
      <c r="BH363" s="486"/>
      <c r="BI363" s="486"/>
      <c r="BJ363" s="486"/>
      <c r="BK363" s="486"/>
      <c r="BL363" s="486"/>
      <c r="BM363" s="486"/>
      <c r="BP363" s="497">
        <f t="shared" si="60"/>
        <v>789448.90000000037</v>
      </c>
      <c r="BQ363" s="497">
        <f t="shared" si="61"/>
        <v>416707</v>
      </c>
      <c r="BR363" s="497">
        <f t="shared" si="62"/>
        <v>54808</v>
      </c>
      <c r="BS363" s="497">
        <f t="shared" si="63"/>
        <v>0</v>
      </c>
      <c r="BT363" s="497">
        <f t="shared" si="64"/>
        <v>0</v>
      </c>
      <c r="BU363" s="497">
        <f t="shared" si="65"/>
        <v>0</v>
      </c>
      <c r="BV363" s="497">
        <f t="shared" si="66"/>
        <v>0</v>
      </c>
      <c r="BW363" s="497">
        <f t="shared" si="67"/>
        <v>361899</v>
      </c>
      <c r="BX363" s="497">
        <f t="shared" si="68"/>
        <v>0</v>
      </c>
      <c r="BY363" s="497">
        <f t="shared" si="69"/>
        <v>0</v>
      </c>
      <c r="BZ363" s="497">
        <f t="shared" si="70"/>
        <v>0</v>
      </c>
      <c r="CA363" s="497">
        <f t="shared" si="71"/>
        <v>0</v>
      </c>
      <c r="CB363" s="497">
        <f t="shared" si="72"/>
        <v>0</v>
      </c>
      <c r="CC363" s="497">
        <f t="shared" si="73"/>
        <v>0</v>
      </c>
      <c r="CD363" s="497">
        <f t="shared" si="74"/>
        <v>0</v>
      </c>
      <c r="CE363" s="497">
        <f t="shared" si="75"/>
        <v>372741.89999999991</v>
      </c>
      <c r="CF363" s="497">
        <f t="shared" si="76"/>
        <v>0</v>
      </c>
      <c r="CG363" s="497">
        <f t="shared" si="77"/>
        <v>0</v>
      </c>
      <c r="CH363" s="497">
        <f t="shared" si="78"/>
        <v>0</v>
      </c>
      <c r="CI363" s="497">
        <f t="shared" si="79"/>
        <v>0</v>
      </c>
      <c r="CJ363" s="497">
        <f t="shared" si="80"/>
        <v>0</v>
      </c>
      <c r="CK363" s="497">
        <f t="shared" si="81"/>
        <v>0</v>
      </c>
      <c r="CL363" s="497">
        <f t="shared" si="82"/>
        <v>0</v>
      </c>
      <c r="CM363" s="497">
        <f t="shared" si="83"/>
        <v>0</v>
      </c>
      <c r="CN363" s="497">
        <f t="shared" si="84"/>
        <v>0</v>
      </c>
      <c r="CO363" s="497">
        <f t="shared" si="85"/>
        <v>0</v>
      </c>
      <c r="CP363" s="497">
        <f t="shared" si="86"/>
        <v>0</v>
      </c>
      <c r="CQ363" s="497">
        <f t="shared" si="87"/>
        <v>0</v>
      </c>
      <c r="CR363" s="497">
        <f t="shared" si="88"/>
        <v>0</v>
      </c>
    </row>
    <row r="364" spans="1:96">
      <c r="A364" s="48" t="s">
        <v>1040</v>
      </c>
      <c r="B364" s="446" t="s">
        <v>499</v>
      </c>
      <c r="C364" s="191">
        <v>270401</v>
      </c>
      <c r="D364" s="194">
        <v>270401</v>
      </c>
      <c r="E364" s="191">
        <v>270401</v>
      </c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4"/>
      <c r="W364" s="191"/>
      <c r="X364" s="191"/>
      <c r="Y364" s="191"/>
      <c r="Z364" s="191"/>
      <c r="AA364" s="191"/>
      <c r="AB364" s="191"/>
      <c r="AC364" s="387"/>
      <c r="AD364" s="191"/>
      <c r="AE364" s="191"/>
      <c r="AF364" s="416"/>
      <c r="AJ364" s="416" t="s">
        <v>775</v>
      </c>
      <c r="AK364" s="416" t="s">
        <v>499</v>
      </c>
      <c r="AL364" s="486">
        <v>270401</v>
      </c>
      <c r="AM364" s="486">
        <v>270401</v>
      </c>
      <c r="AN364" s="486">
        <v>270401</v>
      </c>
      <c r="AO364" s="486"/>
      <c r="AP364" s="486"/>
      <c r="AQ364" s="486"/>
      <c r="AR364" s="486"/>
      <c r="AS364" s="486"/>
      <c r="AT364" s="486"/>
      <c r="AU364" s="486"/>
      <c r="AV364" s="486"/>
      <c r="AW364" s="486"/>
      <c r="AX364" s="486"/>
      <c r="AY364" s="486"/>
      <c r="AZ364" s="486"/>
      <c r="BA364" s="486"/>
      <c r="BB364" s="486"/>
      <c r="BC364" s="486"/>
      <c r="BD364" s="486"/>
      <c r="BE364" s="486"/>
      <c r="BF364" s="486"/>
      <c r="BG364" s="486"/>
      <c r="BH364" s="486"/>
      <c r="BI364" s="486"/>
      <c r="BJ364" s="486"/>
      <c r="BK364" s="486"/>
      <c r="BL364" s="486"/>
      <c r="BM364" s="486"/>
      <c r="BP364" s="497">
        <f t="shared" si="60"/>
        <v>0</v>
      </c>
      <c r="BQ364" s="497">
        <f t="shared" si="61"/>
        <v>0</v>
      </c>
      <c r="BR364" s="497">
        <f t="shared" si="62"/>
        <v>0</v>
      </c>
      <c r="BS364" s="497">
        <f t="shared" si="63"/>
        <v>0</v>
      </c>
      <c r="BT364" s="497">
        <f t="shared" si="64"/>
        <v>0</v>
      </c>
      <c r="BU364" s="497">
        <f t="shared" si="65"/>
        <v>0</v>
      </c>
      <c r="BV364" s="497">
        <f t="shared" si="66"/>
        <v>0</v>
      </c>
      <c r="BW364" s="497">
        <f t="shared" si="67"/>
        <v>0</v>
      </c>
      <c r="BX364" s="497">
        <f t="shared" si="68"/>
        <v>0</v>
      </c>
      <c r="BY364" s="497">
        <f t="shared" si="69"/>
        <v>0</v>
      </c>
      <c r="BZ364" s="497">
        <f t="shared" si="70"/>
        <v>0</v>
      </c>
      <c r="CA364" s="497">
        <f t="shared" si="71"/>
        <v>0</v>
      </c>
      <c r="CB364" s="497">
        <f t="shared" si="72"/>
        <v>0</v>
      </c>
      <c r="CC364" s="497">
        <f t="shared" si="73"/>
        <v>0</v>
      </c>
      <c r="CD364" s="497">
        <f t="shared" si="74"/>
        <v>0</v>
      </c>
      <c r="CE364" s="497">
        <f t="shared" si="75"/>
        <v>0</v>
      </c>
      <c r="CF364" s="497">
        <f t="shared" si="76"/>
        <v>0</v>
      </c>
      <c r="CG364" s="497">
        <f t="shared" si="77"/>
        <v>0</v>
      </c>
      <c r="CH364" s="497">
        <f t="shared" si="78"/>
        <v>0</v>
      </c>
      <c r="CI364" s="497">
        <f t="shared" si="79"/>
        <v>0</v>
      </c>
      <c r="CJ364" s="497">
        <f t="shared" si="80"/>
        <v>0</v>
      </c>
      <c r="CK364" s="497">
        <f t="shared" si="81"/>
        <v>0</v>
      </c>
      <c r="CL364" s="497">
        <f t="shared" si="82"/>
        <v>0</v>
      </c>
      <c r="CM364" s="497">
        <f t="shared" si="83"/>
        <v>0</v>
      </c>
      <c r="CN364" s="497">
        <f t="shared" si="84"/>
        <v>0</v>
      </c>
      <c r="CO364" s="497">
        <f t="shared" si="85"/>
        <v>0</v>
      </c>
      <c r="CP364" s="497">
        <f t="shared" si="86"/>
        <v>0</v>
      </c>
      <c r="CQ364" s="497">
        <f t="shared" si="87"/>
        <v>0</v>
      </c>
      <c r="CR364" s="497">
        <f t="shared" si="88"/>
        <v>0</v>
      </c>
    </row>
    <row r="365" spans="1:96">
      <c r="A365" s="48" t="s">
        <v>773</v>
      </c>
      <c r="B365" s="448" t="s">
        <v>941</v>
      </c>
      <c r="C365" s="191">
        <v>599315</v>
      </c>
      <c r="D365" s="194">
        <v>599315</v>
      </c>
      <c r="E365" s="378">
        <v>599315</v>
      </c>
      <c r="F365" s="378"/>
      <c r="G365" s="378"/>
      <c r="H365" s="378"/>
      <c r="I365" s="378"/>
      <c r="J365" s="378"/>
      <c r="K365" s="378"/>
      <c r="L365" s="378"/>
      <c r="M365" s="378"/>
      <c r="N365" s="378"/>
      <c r="O365" s="378"/>
      <c r="P365" s="378"/>
      <c r="Q365" s="378"/>
      <c r="R365" s="378"/>
      <c r="S365" s="378"/>
      <c r="T365" s="378"/>
      <c r="U365" s="378"/>
      <c r="V365" s="194"/>
      <c r="W365" s="378"/>
      <c r="X365" s="378"/>
      <c r="Y365" s="378"/>
      <c r="Z365" s="378"/>
      <c r="AA365" s="378"/>
      <c r="AB365" s="378"/>
      <c r="AC365" s="387"/>
      <c r="AD365" s="378"/>
      <c r="AE365" s="378"/>
      <c r="AF365" s="416"/>
      <c r="AJ365" s="416" t="s">
        <v>776</v>
      </c>
      <c r="AK365" s="416" t="s">
        <v>941</v>
      </c>
      <c r="AL365" s="486">
        <v>599315</v>
      </c>
      <c r="AM365" s="486">
        <v>599315</v>
      </c>
      <c r="AN365" s="486">
        <v>599315</v>
      </c>
      <c r="AO365" s="486"/>
      <c r="AP365" s="486"/>
      <c r="AQ365" s="486"/>
      <c r="AR365" s="486"/>
      <c r="AS365" s="486"/>
      <c r="AT365" s="486"/>
      <c r="AU365" s="486"/>
      <c r="AV365" s="486"/>
      <c r="AW365" s="486"/>
      <c r="AX365" s="486"/>
      <c r="AY365" s="486"/>
      <c r="AZ365" s="486"/>
      <c r="BA365" s="486"/>
      <c r="BB365" s="486"/>
      <c r="BC365" s="486"/>
      <c r="BD365" s="486"/>
      <c r="BE365" s="486"/>
      <c r="BF365" s="486"/>
      <c r="BG365" s="486"/>
      <c r="BH365" s="486"/>
      <c r="BI365" s="486"/>
      <c r="BJ365" s="486"/>
      <c r="BK365" s="486"/>
      <c r="BL365" s="486"/>
      <c r="BM365" s="486"/>
      <c r="BP365" s="497">
        <f t="shared" si="60"/>
        <v>0</v>
      </c>
      <c r="BQ365" s="497">
        <f t="shared" si="61"/>
        <v>0</v>
      </c>
      <c r="BR365" s="497">
        <f t="shared" si="62"/>
        <v>0</v>
      </c>
      <c r="BS365" s="497">
        <f t="shared" si="63"/>
        <v>0</v>
      </c>
      <c r="BT365" s="497">
        <f t="shared" si="64"/>
        <v>0</v>
      </c>
      <c r="BU365" s="497">
        <f t="shared" si="65"/>
        <v>0</v>
      </c>
      <c r="BV365" s="497">
        <f t="shared" si="66"/>
        <v>0</v>
      </c>
      <c r="BW365" s="497">
        <f t="shared" si="67"/>
        <v>0</v>
      </c>
      <c r="BX365" s="497">
        <f t="shared" si="68"/>
        <v>0</v>
      </c>
      <c r="BY365" s="497">
        <f t="shared" si="69"/>
        <v>0</v>
      </c>
      <c r="BZ365" s="497">
        <f t="shared" si="70"/>
        <v>0</v>
      </c>
      <c r="CA365" s="497">
        <f t="shared" si="71"/>
        <v>0</v>
      </c>
      <c r="CB365" s="497">
        <f t="shared" si="72"/>
        <v>0</v>
      </c>
      <c r="CC365" s="497">
        <f t="shared" si="73"/>
        <v>0</v>
      </c>
      <c r="CD365" s="497">
        <f t="shared" si="74"/>
        <v>0</v>
      </c>
      <c r="CE365" s="497">
        <f t="shared" si="75"/>
        <v>0</v>
      </c>
      <c r="CF365" s="497">
        <f t="shared" si="76"/>
        <v>0</v>
      </c>
      <c r="CG365" s="497">
        <f t="shared" si="77"/>
        <v>0</v>
      </c>
      <c r="CH365" s="497">
        <f t="shared" si="78"/>
        <v>0</v>
      </c>
      <c r="CI365" s="497">
        <f t="shared" si="79"/>
        <v>0</v>
      </c>
      <c r="CJ365" s="497">
        <f t="shared" si="80"/>
        <v>0</v>
      </c>
      <c r="CK365" s="497">
        <f t="shared" si="81"/>
        <v>0</v>
      </c>
      <c r="CL365" s="497">
        <f t="shared" si="82"/>
        <v>0</v>
      </c>
      <c r="CM365" s="497">
        <f t="shared" si="83"/>
        <v>0</v>
      </c>
      <c r="CN365" s="497">
        <f t="shared" si="84"/>
        <v>0</v>
      </c>
      <c r="CO365" s="497">
        <f t="shared" si="85"/>
        <v>0</v>
      </c>
      <c r="CP365" s="497">
        <f t="shared" si="86"/>
        <v>0</v>
      </c>
      <c r="CQ365" s="497">
        <f t="shared" si="87"/>
        <v>0</v>
      </c>
      <c r="CR365" s="497">
        <f t="shared" si="88"/>
        <v>0</v>
      </c>
    </row>
    <row r="366" spans="1:96">
      <c r="A366" s="839" t="s">
        <v>85</v>
      </c>
      <c r="B366" s="839"/>
      <c r="C366" s="292">
        <v>291901859</v>
      </c>
      <c r="D366" s="292">
        <v>183872014</v>
      </c>
      <c r="E366" s="292">
        <v>43984111</v>
      </c>
      <c r="F366" s="292">
        <v>21759728</v>
      </c>
      <c r="G366" s="292">
        <v>17174755</v>
      </c>
      <c r="H366" s="292">
        <v>96425909</v>
      </c>
      <c r="I366" s="292">
        <v>4027511</v>
      </c>
      <c r="J366" s="292">
        <v>500000</v>
      </c>
      <c r="K366" s="292">
        <v>4</v>
      </c>
      <c r="L366" s="292">
        <v>7985495</v>
      </c>
      <c r="M366" s="292">
        <v>52989.139999999992</v>
      </c>
      <c r="N366" s="292">
        <v>70562783</v>
      </c>
      <c r="O366" s="292">
        <v>70</v>
      </c>
      <c r="P366" s="292">
        <v>336789</v>
      </c>
      <c r="Q366" s="292">
        <v>24791.8</v>
      </c>
      <c r="R366" s="292">
        <v>28200584</v>
      </c>
      <c r="S366" s="292">
        <v>96</v>
      </c>
      <c r="T366" s="292">
        <v>428435</v>
      </c>
      <c r="U366" s="292">
        <v>2</v>
      </c>
      <c r="V366" s="292">
        <v>201267</v>
      </c>
      <c r="W366" s="292">
        <v>0</v>
      </c>
      <c r="X366" s="292">
        <v>0</v>
      </c>
      <c r="Y366" s="292">
        <v>0</v>
      </c>
      <c r="Z366" s="292">
        <v>0</v>
      </c>
      <c r="AA366" s="292">
        <v>0</v>
      </c>
      <c r="AB366" s="292">
        <v>0</v>
      </c>
      <c r="AC366" s="292">
        <v>314492</v>
      </c>
      <c r="AD366" s="292">
        <v>313142</v>
      </c>
      <c r="AE366" s="292"/>
      <c r="AF366" s="416"/>
      <c r="AJ366" s="416" t="s">
        <v>85</v>
      </c>
      <c r="AK366" s="416"/>
      <c r="AL366" s="486">
        <v>263775553</v>
      </c>
      <c r="AM366" s="486">
        <v>160494449</v>
      </c>
      <c r="AN366" s="486">
        <v>43384150</v>
      </c>
      <c r="AO366" s="486">
        <v>20146431</v>
      </c>
      <c r="AP366" s="486">
        <v>13075835</v>
      </c>
      <c r="AQ366" s="486">
        <v>79582040</v>
      </c>
      <c r="AR366" s="486">
        <v>3805993</v>
      </c>
      <c r="AS366" s="486">
        <v>500000</v>
      </c>
      <c r="AT366" s="486">
        <v>4</v>
      </c>
      <c r="AU366" s="486">
        <v>7985495</v>
      </c>
      <c r="AV366" s="486">
        <v>52629.139999999992</v>
      </c>
      <c r="AW366" s="486">
        <v>67287344</v>
      </c>
      <c r="AX366" s="486">
        <v>70</v>
      </c>
      <c r="AY366" s="486">
        <v>336789</v>
      </c>
      <c r="AZ366" s="486">
        <v>24791.8</v>
      </c>
      <c r="BA366" s="486">
        <v>26376428</v>
      </c>
      <c r="BB366" s="486">
        <v>96</v>
      </c>
      <c r="BC366" s="486">
        <v>443262</v>
      </c>
      <c r="BD366" s="486">
        <v>3</v>
      </c>
      <c r="BE366" s="486">
        <v>205574</v>
      </c>
      <c r="BF366" s="486">
        <v>0</v>
      </c>
      <c r="BG366" s="486">
        <v>0</v>
      </c>
      <c r="BH366" s="486">
        <v>0</v>
      </c>
      <c r="BI366" s="486">
        <v>0</v>
      </c>
      <c r="BJ366" s="486">
        <v>0</v>
      </c>
      <c r="BK366" s="486">
        <v>0</v>
      </c>
      <c r="BL366" s="486">
        <v>646212</v>
      </c>
      <c r="BM366" s="486">
        <v>646212</v>
      </c>
    </row>
    <row r="367" spans="1:96">
      <c r="A367" s="840" t="s">
        <v>41</v>
      </c>
      <c r="B367" s="841"/>
      <c r="C367" s="423"/>
      <c r="D367" s="423"/>
      <c r="E367" s="423"/>
      <c r="F367" s="423"/>
      <c r="G367" s="423"/>
      <c r="H367" s="423"/>
      <c r="I367" s="423"/>
      <c r="J367" s="423"/>
      <c r="K367" s="423"/>
      <c r="L367" s="423"/>
      <c r="M367" s="423"/>
      <c r="N367" s="423"/>
      <c r="O367" s="423"/>
      <c r="P367" s="423"/>
      <c r="Q367" s="423"/>
      <c r="R367" s="423"/>
      <c r="S367" s="423"/>
      <c r="T367" s="423"/>
      <c r="U367" s="423"/>
      <c r="V367" s="423"/>
      <c r="W367" s="423"/>
      <c r="X367" s="423"/>
      <c r="Y367" s="423"/>
      <c r="Z367" s="423"/>
      <c r="AA367" s="423"/>
      <c r="AB367" s="423"/>
      <c r="AC367" s="423"/>
      <c r="AD367" s="423"/>
      <c r="AE367" s="424"/>
      <c r="AF367" s="416"/>
    </row>
    <row r="368" spans="1:96">
      <c r="A368" s="48" t="s">
        <v>774</v>
      </c>
      <c r="B368" s="446" t="s">
        <v>998</v>
      </c>
      <c r="C368" s="191">
        <v>2158315</v>
      </c>
      <c r="D368" s="194">
        <v>1679119</v>
      </c>
      <c r="E368" s="194"/>
      <c r="F368" s="194">
        <v>357332</v>
      </c>
      <c r="G368" s="194">
        <v>130156</v>
      </c>
      <c r="H368" s="194">
        <v>1191631</v>
      </c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>
        <v>479196</v>
      </c>
      <c r="W368" s="194"/>
      <c r="X368" s="194"/>
      <c r="Y368" s="194"/>
      <c r="Z368" s="194"/>
      <c r="AA368" s="194"/>
      <c r="AB368" s="194"/>
      <c r="AC368" s="194"/>
      <c r="AD368" s="194"/>
      <c r="AE368" s="194"/>
      <c r="AG368" s="416" t="s">
        <v>982</v>
      </c>
    </row>
    <row r="369" spans="1:33">
      <c r="A369" s="48" t="s">
        <v>775</v>
      </c>
      <c r="B369" s="449" t="s">
        <v>999</v>
      </c>
      <c r="C369" s="191">
        <v>2273371</v>
      </c>
      <c r="D369" s="194">
        <v>1120337</v>
      </c>
      <c r="E369" s="194"/>
      <c r="F369" s="194">
        <v>186285</v>
      </c>
      <c r="G369" s="194">
        <v>151684</v>
      </c>
      <c r="H369" s="194">
        <v>652551</v>
      </c>
      <c r="I369" s="194">
        <v>129817</v>
      </c>
      <c r="J369" s="194"/>
      <c r="K369" s="194"/>
      <c r="L369" s="194"/>
      <c r="M369" s="194"/>
      <c r="N369" s="194"/>
      <c r="O369" s="194"/>
      <c r="P369" s="194"/>
      <c r="Q369" s="194"/>
      <c r="R369" s="194">
        <v>871379</v>
      </c>
      <c r="S369" s="194"/>
      <c r="T369" s="194"/>
      <c r="U369" s="194"/>
      <c r="V369" s="194">
        <v>281655</v>
      </c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416"/>
      <c r="AG369" s="351" t="s">
        <v>982</v>
      </c>
    </row>
    <row r="370" spans="1:33">
      <c r="A370" s="840" t="s">
        <v>997</v>
      </c>
      <c r="B370" s="841"/>
      <c r="C370" s="292">
        <v>4431686</v>
      </c>
      <c r="D370" s="292">
        <v>2799456</v>
      </c>
      <c r="E370" s="292"/>
      <c r="F370" s="292">
        <v>543617</v>
      </c>
      <c r="G370" s="292">
        <v>281840</v>
      </c>
      <c r="H370" s="292">
        <v>1844182</v>
      </c>
      <c r="I370" s="292">
        <v>129817</v>
      </c>
      <c r="J370" s="292"/>
      <c r="K370" s="292"/>
      <c r="L370" s="292"/>
      <c r="M370" s="292"/>
      <c r="N370" s="292"/>
      <c r="O370" s="292"/>
      <c r="P370" s="292"/>
      <c r="Q370" s="292"/>
      <c r="R370" s="292">
        <v>871379</v>
      </c>
      <c r="S370" s="292"/>
      <c r="T370" s="292"/>
      <c r="U370" s="292">
        <v>0</v>
      </c>
      <c r="V370" s="292">
        <v>760851</v>
      </c>
      <c r="W370" s="292">
        <v>0</v>
      </c>
      <c r="X370" s="292">
        <v>0</v>
      </c>
      <c r="Y370" s="292">
        <v>0</v>
      </c>
      <c r="Z370" s="292">
        <v>0</v>
      </c>
      <c r="AA370" s="292">
        <v>0</v>
      </c>
      <c r="AB370" s="292">
        <v>0</v>
      </c>
      <c r="AC370" s="292"/>
      <c r="AD370" s="292"/>
      <c r="AE370" s="292"/>
      <c r="AF370" s="416"/>
    </row>
    <row r="371" spans="1:33" s="421" customFormat="1">
      <c r="A371" s="382" t="s">
        <v>42</v>
      </c>
      <c r="B371" s="428"/>
      <c r="C371" s="423"/>
      <c r="D371" s="423"/>
      <c r="E371" s="423"/>
      <c r="F371" s="423"/>
      <c r="G371" s="423"/>
      <c r="H371" s="423"/>
      <c r="I371" s="423"/>
      <c r="J371" s="423"/>
      <c r="K371" s="428"/>
      <c r="L371" s="423"/>
      <c r="M371" s="423"/>
      <c r="N371" s="423"/>
      <c r="O371" s="423"/>
      <c r="P371" s="423"/>
      <c r="Q371" s="423"/>
      <c r="R371" s="423"/>
      <c r="S371" s="423"/>
      <c r="T371" s="423"/>
      <c r="U371" s="423"/>
      <c r="V371" s="423"/>
      <c r="W371" s="423"/>
      <c r="X371" s="423"/>
      <c r="Y371" s="423"/>
      <c r="Z371" s="423"/>
      <c r="AA371" s="423"/>
      <c r="AB371" s="423"/>
      <c r="AC371" s="385"/>
      <c r="AD371" s="423"/>
      <c r="AE371" s="424"/>
      <c r="AF371" s="420"/>
    </row>
    <row r="372" spans="1:33">
      <c r="A372" s="48" t="s">
        <v>776</v>
      </c>
      <c r="B372" s="399" t="s">
        <v>376</v>
      </c>
      <c r="C372" s="191">
        <v>564444</v>
      </c>
      <c r="D372" s="194">
        <v>502844</v>
      </c>
      <c r="E372" s="194">
        <v>24069</v>
      </c>
      <c r="F372" s="194"/>
      <c r="G372" s="292">
        <v>100329</v>
      </c>
      <c r="H372" s="194">
        <v>275500</v>
      </c>
      <c r="I372" s="292">
        <v>102946</v>
      </c>
      <c r="J372" s="194"/>
      <c r="K372" s="450"/>
      <c r="L372" s="194"/>
      <c r="M372" s="194"/>
      <c r="N372" s="194"/>
      <c r="O372" s="194"/>
      <c r="P372" s="194"/>
      <c r="Q372" s="194"/>
      <c r="R372" s="194"/>
      <c r="S372" s="194">
        <v>39</v>
      </c>
      <c r="T372" s="194">
        <v>61600</v>
      </c>
      <c r="U372" s="194"/>
      <c r="V372" s="194"/>
      <c r="W372" s="194"/>
      <c r="X372" s="194"/>
      <c r="Y372" s="194"/>
      <c r="Z372" s="194"/>
      <c r="AA372" s="194"/>
      <c r="AB372" s="194"/>
      <c r="AC372" s="387"/>
      <c r="AD372" s="194"/>
      <c r="AE372" s="194"/>
      <c r="AF372" s="416"/>
    </row>
    <row r="373" spans="1:33">
      <c r="A373" s="48" t="s">
        <v>1041</v>
      </c>
      <c r="B373" s="402" t="s">
        <v>377</v>
      </c>
      <c r="C373" s="191">
        <v>712655</v>
      </c>
      <c r="D373" s="378">
        <v>480162</v>
      </c>
      <c r="E373" s="378">
        <v>25350</v>
      </c>
      <c r="F373" s="378"/>
      <c r="G373" s="378">
        <v>151932</v>
      </c>
      <c r="H373" s="378">
        <v>232145</v>
      </c>
      <c r="I373" s="378">
        <v>70735</v>
      </c>
      <c r="J373" s="378"/>
      <c r="K373" s="362"/>
      <c r="L373" s="378"/>
      <c r="M373" s="378"/>
      <c r="N373" s="378"/>
      <c r="O373" s="378"/>
      <c r="P373" s="378"/>
      <c r="Q373" s="378">
        <v>230.1</v>
      </c>
      <c r="R373" s="378">
        <v>232493</v>
      </c>
      <c r="S373" s="378"/>
      <c r="T373" s="378"/>
      <c r="U373" s="378"/>
      <c r="V373" s="378"/>
      <c r="W373" s="378"/>
      <c r="X373" s="378"/>
      <c r="Y373" s="378"/>
      <c r="Z373" s="378"/>
      <c r="AA373" s="378"/>
      <c r="AB373" s="378"/>
      <c r="AC373" s="379"/>
      <c r="AD373" s="378"/>
      <c r="AE373" s="378"/>
      <c r="AF373" s="416"/>
    </row>
    <row r="374" spans="1:33" s="421" customFormat="1">
      <c r="A374" s="826" t="s">
        <v>71</v>
      </c>
      <c r="B374" s="826"/>
      <c r="C374" s="292">
        <v>1277099</v>
      </c>
      <c r="D374" s="292">
        <v>983006</v>
      </c>
      <c r="E374" s="292">
        <v>49419</v>
      </c>
      <c r="F374" s="292"/>
      <c r="G374" s="292">
        <v>252261</v>
      </c>
      <c r="H374" s="292">
        <v>507645</v>
      </c>
      <c r="I374" s="292">
        <v>173681</v>
      </c>
      <c r="J374" s="292"/>
      <c r="K374" s="292"/>
      <c r="L374" s="292"/>
      <c r="M374" s="292"/>
      <c r="N374" s="292"/>
      <c r="O374" s="292"/>
      <c r="P374" s="292"/>
      <c r="Q374" s="292">
        <v>230.1</v>
      </c>
      <c r="R374" s="292">
        <v>232493</v>
      </c>
      <c r="S374" s="292">
        <v>39</v>
      </c>
      <c r="T374" s="292">
        <v>61600</v>
      </c>
      <c r="U374" s="292"/>
      <c r="V374" s="292"/>
      <c r="W374" s="292"/>
      <c r="X374" s="292"/>
      <c r="Y374" s="292"/>
      <c r="Z374" s="292"/>
      <c r="AA374" s="292"/>
      <c r="AB374" s="292"/>
      <c r="AC374" s="397"/>
      <c r="AD374" s="292"/>
      <c r="AE374" s="292"/>
      <c r="AF374" s="420"/>
    </row>
    <row r="375" spans="1:33" s="421" customFormat="1">
      <c r="A375" s="843" t="s">
        <v>44</v>
      </c>
      <c r="B375" s="844"/>
      <c r="C375" s="423"/>
      <c r="D375" s="423"/>
      <c r="E375" s="423"/>
      <c r="F375" s="423"/>
      <c r="G375" s="423"/>
      <c r="H375" s="423"/>
      <c r="I375" s="423"/>
      <c r="J375" s="423"/>
      <c r="K375" s="423"/>
      <c r="L375" s="423"/>
      <c r="M375" s="423"/>
      <c r="N375" s="423"/>
      <c r="O375" s="423"/>
      <c r="P375" s="423"/>
      <c r="Q375" s="423"/>
      <c r="R375" s="423"/>
      <c r="S375" s="423"/>
      <c r="T375" s="423"/>
      <c r="U375" s="423"/>
      <c r="V375" s="423"/>
      <c r="W375" s="423"/>
      <c r="X375" s="423"/>
      <c r="Y375" s="423"/>
      <c r="Z375" s="423"/>
      <c r="AA375" s="423"/>
      <c r="AB375" s="423"/>
      <c r="AC375" s="385"/>
      <c r="AD375" s="423"/>
      <c r="AE375" s="424"/>
      <c r="AF375" s="420"/>
    </row>
    <row r="376" spans="1:33">
      <c r="A376" s="48" t="s">
        <v>1042</v>
      </c>
      <c r="B376" s="451" t="s">
        <v>378</v>
      </c>
      <c r="C376" s="191">
        <v>1396670</v>
      </c>
      <c r="D376" s="194">
        <v>361795</v>
      </c>
      <c r="E376" s="194">
        <v>21627</v>
      </c>
      <c r="F376" s="194">
        <v>58948</v>
      </c>
      <c r="G376" s="292">
        <v>41790</v>
      </c>
      <c r="H376" s="372">
        <v>189813</v>
      </c>
      <c r="I376" s="194">
        <v>49617</v>
      </c>
      <c r="J376" s="194"/>
      <c r="K376" s="194"/>
      <c r="L376" s="194"/>
      <c r="M376" s="194">
        <v>353.3</v>
      </c>
      <c r="N376" s="194">
        <v>618616</v>
      </c>
      <c r="O376" s="194"/>
      <c r="P376" s="194"/>
      <c r="Q376" s="194">
        <v>361.1</v>
      </c>
      <c r="R376" s="194">
        <v>375544</v>
      </c>
      <c r="S376" s="194">
        <v>47.9</v>
      </c>
      <c r="T376" s="194">
        <v>40715</v>
      </c>
      <c r="U376" s="194"/>
      <c r="V376" s="194"/>
      <c r="W376" s="194"/>
      <c r="X376" s="194"/>
      <c r="Y376" s="194"/>
      <c r="Z376" s="194"/>
      <c r="AA376" s="194"/>
      <c r="AB376" s="194"/>
      <c r="AC376" s="387"/>
      <c r="AD376" s="194"/>
      <c r="AE376" s="194"/>
      <c r="AF376" s="416"/>
    </row>
    <row r="377" spans="1:33">
      <c r="A377" s="48" t="s">
        <v>777</v>
      </c>
      <c r="B377" s="452" t="s">
        <v>379</v>
      </c>
      <c r="C377" s="191">
        <v>616066</v>
      </c>
      <c r="D377" s="191">
        <v>312178</v>
      </c>
      <c r="E377" s="191">
        <v>21627</v>
      </c>
      <c r="F377" s="191">
        <v>58948</v>
      </c>
      <c r="G377" s="292">
        <v>41790</v>
      </c>
      <c r="H377" s="292">
        <v>189813</v>
      </c>
      <c r="I377" s="191"/>
      <c r="J377" s="191"/>
      <c r="K377" s="191"/>
      <c r="L377" s="191"/>
      <c r="M377" s="191"/>
      <c r="N377" s="191"/>
      <c r="O377" s="191"/>
      <c r="P377" s="191"/>
      <c r="Q377" s="191">
        <v>244.43</v>
      </c>
      <c r="R377" s="191">
        <v>261957</v>
      </c>
      <c r="S377" s="191">
        <v>47.9</v>
      </c>
      <c r="T377" s="191">
        <v>41931</v>
      </c>
      <c r="U377" s="191"/>
      <c r="V377" s="191"/>
      <c r="W377" s="191"/>
      <c r="X377" s="191"/>
      <c r="Y377" s="191"/>
      <c r="Z377" s="191"/>
      <c r="AA377" s="191"/>
      <c r="AB377" s="191"/>
      <c r="AC377" s="389"/>
      <c r="AD377" s="191"/>
      <c r="AE377" s="191"/>
      <c r="AF377" s="416"/>
    </row>
    <row r="378" spans="1:33">
      <c r="A378" s="48" t="s">
        <v>778</v>
      </c>
      <c r="B378" s="415" t="s">
        <v>381</v>
      </c>
      <c r="C378" s="191">
        <v>2194872</v>
      </c>
      <c r="D378" s="191">
        <v>719172</v>
      </c>
      <c r="E378" s="191">
        <v>84855</v>
      </c>
      <c r="F378" s="292">
        <v>66071</v>
      </c>
      <c r="G378" s="292">
        <v>53775</v>
      </c>
      <c r="H378" s="292">
        <v>475706</v>
      </c>
      <c r="I378" s="292">
        <v>38765</v>
      </c>
      <c r="J378" s="191"/>
      <c r="K378" s="191"/>
      <c r="L378" s="191"/>
      <c r="M378" s="191">
        <v>501.3</v>
      </c>
      <c r="N378" s="191">
        <v>801317</v>
      </c>
      <c r="O378" s="191">
        <v>112.3</v>
      </c>
      <c r="P378" s="191">
        <v>57273</v>
      </c>
      <c r="Q378" s="191">
        <v>536</v>
      </c>
      <c r="R378" s="191">
        <v>557440</v>
      </c>
      <c r="S378" s="191">
        <v>70.2</v>
      </c>
      <c r="T378" s="191">
        <v>59670</v>
      </c>
      <c r="U378" s="191"/>
      <c r="V378" s="191"/>
      <c r="W378" s="191"/>
      <c r="X378" s="191"/>
      <c r="Y378" s="191"/>
      <c r="Z378" s="191"/>
      <c r="AA378" s="191"/>
      <c r="AB378" s="191"/>
      <c r="AC378" s="389"/>
      <c r="AD378" s="191"/>
      <c r="AE378" s="191"/>
      <c r="AF378" s="416"/>
    </row>
    <row r="379" spans="1:33">
      <c r="A379" s="48" t="s">
        <v>1043</v>
      </c>
      <c r="B379" s="452" t="s">
        <v>382</v>
      </c>
      <c r="C379" s="191">
        <v>580097</v>
      </c>
      <c r="D379" s="191">
        <v>232344</v>
      </c>
      <c r="E379" s="191">
        <v>21654</v>
      </c>
      <c r="F379" s="191">
        <v>42294</v>
      </c>
      <c r="G379" s="191">
        <v>34181</v>
      </c>
      <c r="H379" s="191">
        <v>134215</v>
      </c>
      <c r="I379" s="191"/>
      <c r="J379" s="191"/>
      <c r="K379" s="191"/>
      <c r="L379" s="191"/>
      <c r="M379" s="191"/>
      <c r="N379" s="191"/>
      <c r="O379" s="191"/>
      <c r="P379" s="191"/>
      <c r="Q379" s="191">
        <v>285.5</v>
      </c>
      <c r="R379" s="191">
        <v>305886</v>
      </c>
      <c r="S379" s="191">
        <v>40.299999999999997</v>
      </c>
      <c r="T379" s="191">
        <v>41867</v>
      </c>
      <c r="U379" s="191"/>
      <c r="V379" s="191"/>
      <c r="W379" s="191"/>
      <c r="X379" s="191"/>
      <c r="Y379" s="191"/>
      <c r="Z379" s="191"/>
      <c r="AA379" s="191"/>
      <c r="AB379" s="191"/>
      <c r="AC379" s="389"/>
      <c r="AD379" s="191"/>
      <c r="AE379" s="191"/>
      <c r="AF379" s="416"/>
    </row>
    <row r="380" spans="1:33">
      <c r="A380" s="48" t="s">
        <v>1044</v>
      </c>
      <c r="B380" s="415" t="s">
        <v>973</v>
      </c>
      <c r="C380" s="191">
        <v>1426591</v>
      </c>
      <c r="D380" s="191"/>
      <c r="E380" s="191"/>
      <c r="F380" s="191"/>
      <c r="G380" s="191"/>
      <c r="H380" s="191"/>
      <c r="I380" s="191"/>
      <c r="J380" s="191"/>
      <c r="K380" s="191"/>
      <c r="L380" s="191"/>
      <c r="M380" s="191">
        <v>834</v>
      </c>
      <c r="N380" s="191">
        <v>1332750</v>
      </c>
      <c r="O380" s="191"/>
      <c r="P380" s="191"/>
      <c r="Q380" s="191"/>
      <c r="R380" s="191"/>
      <c r="S380" s="191">
        <v>107.36</v>
      </c>
      <c r="T380" s="191">
        <v>93841</v>
      </c>
      <c r="U380" s="191"/>
      <c r="V380" s="191"/>
      <c r="W380" s="191"/>
      <c r="X380" s="191"/>
      <c r="Y380" s="191"/>
      <c r="Z380" s="191"/>
      <c r="AA380" s="191"/>
      <c r="AB380" s="191"/>
      <c r="AC380" s="389"/>
      <c r="AD380" s="191"/>
      <c r="AE380" s="191"/>
      <c r="AF380" s="416"/>
    </row>
    <row r="381" spans="1:33">
      <c r="A381" s="48" t="s">
        <v>779</v>
      </c>
      <c r="B381" s="415" t="s">
        <v>974</v>
      </c>
      <c r="C381" s="191">
        <v>1198273</v>
      </c>
      <c r="D381" s="191">
        <v>1198273</v>
      </c>
      <c r="E381" s="191"/>
      <c r="F381" s="191">
        <v>220851</v>
      </c>
      <c r="G381" s="191">
        <v>211719</v>
      </c>
      <c r="H381" s="191">
        <v>765703</v>
      </c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389"/>
      <c r="AD381" s="191"/>
      <c r="AE381" s="191"/>
      <c r="AF381" s="416"/>
    </row>
    <row r="382" spans="1:33">
      <c r="A382" s="48" t="s">
        <v>780</v>
      </c>
      <c r="B382" s="415" t="s">
        <v>383</v>
      </c>
      <c r="C382" s="191">
        <v>915577</v>
      </c>
      <c r="D382" s="191">
        <v>915577</v>
      </c>
      <c r="E382" s="191">
        <v>38723</v>
      </c>
      <c r="F382" s="191"/>
      <c r="G382" s="191">
        <v>111151</v>
      </c>
      <c r="H382" s="191">
        <v>765703</v>
      </c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389"/>
      <c r="AD382" s="191"/>
      <c r="AE382" s="191"/>
      <c r="AF382" s="416"/>
    </row>
    <row r="383" spans="1:33">
      <c r="A383" s="48" t="s">
        <v>781</v>
      </c>
      <c r="B383" s="415" t="s">
        <v>384</v>
      </c>
      <c r="C383" s="191">
        <v>1013141</v>
      </c>
      <c r="D383" s="191">
        <v>1013141</v>
      </c>
      <c r="E383" s="191">
        <v>38723</v>
      </c>
      <c r="F383" s="191"/>
      <c r="G383" s="191">
        <v>113116</v>
      </c>
      <c r="H383" s="191">
        <v>861302</v>
      </c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389"/>
      <c r="AD383" s="191"/>
      <c r="AE383" s="191"/>
      <c r="AF383" s="416"/>
    </row>
    <row r="384" spans="1:33">
      <c r="A384" s="48" t="s">
        <v>782</v>
      </c>
      <c r="B384" s="415" t="s">
        <v>385</v>
      </c>
      <c r="C384" s="191">
        <v>252707</v>
      </c>
      <c r="D384" s="191">
        <v>252707</v>
      </c>
      <c r="E384" s="191">
        <v>51868</v>
      </c>
      <c r="F384" s="191"/>
      <c r="G384" s="191">
        <v>200839</v>
      </c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389"/>
      <c r="AD384" s="191"/>
      <c r="AE384" s="191"/>
      <c r="AF384" s="416"/>
    </row>
    <row r="385" spans="1:32">
      <c r="A385" s="48" t="s">
        <v>783</v>
      </c>
      <c r="B385" s="436" t="s">
        <v>386</v>
      </c>
      <c r="C385" s="191">
        <v>575973</v>
      </c>
      <c r="D385" s="378">
        <v>123469</v>
      </c>
      <c r="E385" s="378"/>
      <c r="F385" s="378"/>
      <c r="G385" s="378">
        <v>12690</v>
      </c>
      <c r="H385" s="378">
        <v>110779</v>
      </c>
      <c r="I385" s="378"/>
      <c r="J385" s="378"/>
      <c r="K385" s="378"/>
      <c r="L385" s="378"/>
      <c r="M385" s="378">
        <v>256</v>
      </c>
      <c r="N385" s="378">
        <v>409202</v>
      </c>
      <c r="O385" s="378"/>
      <c r="P385" s="378"/>
      <c r="Q385" s="378"/>
      <c r="R385" s="378"/>
      <c r="S385" s="378">
        <v>49.68</v>
      </c>
      <c r="T385" s="378">
        <v>43302</v>
      </c>
      <c r="U385" s="378"/>
      <c r="V385" s="378"/>
      <c r="W385" s="378"/>
      <c r="X385" s="378"/>
      <c r="Y385" s="378"/>
      <c r="Z385" s="378"/>
      <c r="AA385" s="378"/>
      <c r="AB385" s="378"/>
      <c r="AC385" s="379"/>
      <c r="AD385" s="378"/>
      <c r="AE385" s="378"/>
      <c r="AF385" s="416"/>
    </row>
    <row r="386" spans="1:32" s="421" customFormat="1">
      <c r="A386" s="839" t="s">
        <v>86</v>
      </c>
      <c r="B386" s="839"/>
      <c r="C386" s="292">
        <v>10169967</v>
      </c>
      <c r="D386" s="292">
        <v>5128656</v>
      </c>
      <c r="E386" s="292">
        <v>279077</v>
      </c>
      <c r="F386" s="292">
        <v>447112</v>
      </c>
      <c r="G386" s="292">
        <v>821051</v>
      </c>
      <c r="H386" s="292">
        <v>3493034</v>
      </c>
      <c r="I386" s="292">
        <v>88382</v>
      </c>
      <c r="J386" s="292">
        <v>0</v>
      </c>
      <c r="K386" s="292">
        <v>0</v>
      </c>
      <c r="L386" s="292">
        <v>0</v>
      </c>
      <c r="M386" s="292">
        <v>1944.6</v>
      </c>
      <c r="N386" s="292">
        <v>3161885</v>
      </c>
      <c r="O386" s="292">
        <v>112.3</v>
      </c>
      <c r="P386" s="292">
        <v>57273</v>
      </c>
      <c r="Q386" s="292">
        <v>1427.03</v>
      </c>
      <c r="R386" s="292">
        <v>1500827</v>
      </c>
      <c r="S386" s="292">
        <v>363.34000000000003</v>
      </c>
      <c r="T386" s="292">
        <v>321326</v>
      </c>
      <c r="U386" s="292"/>
      <c r="V386" s="292"/>
      <c r="W386" s="292"/>
      <c r="X386" s="292"/>
      <c r="Y386" s="292"/>
      <c r="Z386" s="292"/>
      <c r="AA386" s="292"/>
      <c r="AB386" s="292"/>
      <c r="AC386" s="292"/>
      <c r="AD386" s="292"/>
      <c r="AE386" s="292"/>
      <c r="AF386" s="420"/>
    </row>
    <row r="387" spans="1:32" s="421" customFormat="1">
      <c r="A387" s="453" t="s">
        <v>45</v>
      </c>
      <c r="B387" s="454"/>
      <c r="C387" s="423"/>
      <c r="D387" s="423"/>
      <c r="E387" s="423"/>
      <c r="F387" s="423"/>
      <c r="G387" s="423"/>
      <c r="H387" s="423"/>
      <c r="I387" s="423"/>
      <c r="J387" s="423"/>
      <c r="K387" s="455"/>
      <c r="L387" s="423"/>
      <c r="M387" s="423"/>
      <c r="N387" s="423"/>
      <c r="O387" s="423"/>
      <c r="P387" s="423"/>
      <c r="Q387" s="423"/>
      <c r="R387" s="423"/>
      <c r="S387" s="423"/>
      <c r="T387" s="423"/>
      <c r="U387" s="423"/>
      <c r="V387" s="423"/>
      <c r="W387" s="423"/>
      <c r="X387" s="423"/>
      <c r="Y387" s="423"/>
      <c r="Z387" s="423"/>
      <c r="AA387" s="423"/>
      <c r="AB387" s="423"/>
      <c r="AC387" s="385"/>
      <c r="AD387" s="423"/>
      <c r="AE387" s="424"/>
      <c r="AF387" s="420"/>
    </row>
    <row r="388" spans="1:32">
      <c r="A388" s="48" t="s">
        <v>784</v>
      </c>
      <c r="B388" s="456" t="s">
        <v>387</v>
      </c>
      <c r="C388" s="191">
        <v>1075564</v>
      </c>
      <c r="D388" s="273">
        <v>157530</v>
      </c>
      <c r="E388" s="273">
        <v>15120</v>
      </c>
      <c r="F388" s="273"/>
      <c r="G388" s="273">
        <v>142410</v>
      </c>
      <c r="H388" s="273"/>
      <c r="I388" s="273"/>
      <c r="J388" s="273"/>
      <c r="K388" s="273"/>
      <c r="L388" s="273"/>
      <c r="M388" s="273">
        <v>356</v>
      </c>
      <c r="N388" s="273">
        <v>560021</v>
      </c>
      <c r="O388" s="273"/>
      <c r="P388" s="273"/>
      <c r="Q388" s="273">
        <v>274</v>
      </c>
      <c r="R388" s="273">
        <v>291959</v>
      </c>
      <c r="S388" s="273">
        <v>67.5</v>
      </c>
      <c r="T388" s="273">
        <v>66054</v>
      </c>
      <c r="U388" s="273"/>
      <c r="V388" s="457"/>
      <c r="W388" s="273"/>
      <c r="X388" s="273"/>
      <c r="Y388" s="273"/>
      <c r="Z388" s="273"/>
      <c r="AA388" s="273"/>
      <c r="AB388" s="273"/>
      <c r="AC388" s="458"/>
      <c r="AD388" s="273"/>
      <c r="AE388" s="273"/>
      <c r="AF388" s="416"/>
    </row>
    <row r="389" spans="1:32" s="421" customFormat="1">
      <c r="A389" s="839" t="s">
        <v>87</v>
      </c>
      <c r="B389" s="839"/>
      <c r="C389" s="292">
        <v>1075564</v>
      </c>
      <c r="D389" s="292">
        <v>157530</v>
      </c>
      <c r="E389" s="292">
        <v>15120</v>
      </c>
      <c r="F389" s="292"/>
      <c r="G389" s="292">
        <v>142410</v>
      </c>
      <c r="H389" s="292"/>
      <c r="I389" s="292"/>
      <c r="J389" s="292"/>
      <c r="K389" s="292"/>
      <c r="L389" s="292"/>
      <c r="M389" s="292">
        <v>356</v>
      </c>
      <c r="N389" s="292">
        <v>560021</v>
      </c>
      <c r="O389" s="292"/>
      <c r="P389" s="292"/>
      <c r="Q389" s="292">
        <v>274</v>
      </c>
      <c r="R389" s="292">
        <v>291959</v>
      </c>
      <c r="S389" s="292">
        <v>67.5</v>
      </c>
      <c r="T389" s="292">
        <v>66054</v>
      </c>
      <c r="U389" s="292"/>
      <c r="V389" s="292"/>
      <c r="W389" s="292"/>
      <c r="X389" s="292"/>
      <c r="Y389" s="292"/>
      <c r="Z389" s="292"/>
      <c r="AA389" s="292"/>
      <c r="AB389" s="292"/>
      <c r="AC389" s="397"/>
      <c r="AD389" s="292"/>
      <c r="AE389" s="292"/>
      <c r="AF389" s="420"/>
    </row>
    <row r="390" spans="1:32" s="421" customFormat="1">
      <c r="A390" s="843" t="s">
        <v>46</v>
      </c>
      <c r="B390" s="844"/>
      <c r="C390" s="423"/>
      <c r="D390" s="423"/>
      <c r="E390" s="423"/>
      <c r="F390" s="423"/>
      <c r="G390" s="423"/>
      <c r="H390" s="423"/>
      <c r="I390" s="423"/>
      <c r="J390" s="423"/>
      <c r="K390" s="423"/>
      <c r="L390" s="423"/>
      <c r="M390" s="423"/>
      <c r="N390" s="423"/>
      <c r="O390" s="423"/>
      <c r="P390" s="423"/>
      <c r="Q390" s="423"/>
      <c r="R390" s="423"/>
      <c r="S390" s="423"/>
      <c r="T390" s="423"/>
      <c r="U390" s="423"/>
      <c r="V390" s="423"/>
      <c r="W390" s="423"/>
      <c r="X390" s="423"/>
      <c r="Y390" s="423"/>
      <c r="Z390" s="423"/>
      <c r="AA390" s="423"/>
      <c r="AB390" s="423"/>
      <c r="AC390" s="385"/>
      <c r="AD390" s="423"/>
      <c r="AE390" s="424"/>
      <c r="AF390" s="420"/>
    </row>
    <row r="391" spans="1:32">
      <c r="A391" s="48" t="s">
        <v>785</v>
      </c>
      <c r="B391" s="456" t="s">
        <v>388</v>
      </c>
      <c r="C391" s="191">
        <v>626139</v>
      </c>
      <c r="D391" s="273"/>
      <c r="E391" s="273"/>
      <c r="F391" s="273"/>
      <c r="G391" s="273"/>
      <c r="H391" s="273"/>
      <c r="I391" s="273"/>
      <c r="J391" s="273"/>
      <c r="K391" s="273"/>
      <c r="L391" s="273"/>
      <c r="M391" s="273">
        <v>508</v>
      </c>
      <c r="N391" s="457">
        <v>626139</v>
      </c>
      <c r="O391" s="273"/>
      <c r="P391" s="273"/>
      <c r="Q391" s="273"/>
      <c r="R391" s="273"/>
      <c r="S391" s="273"/>
      <c r="T391" s="273"/>
      <c r="U391" s="273"/>
      <c r="V391" s="273"/>
      <c r="W391" s="273"/>
      <c r="X391" s="273"/>
      <c r="Y391" s="273"/>
      <c r="Z391" s="273"/>
      <c r="AA391" s="273"/>
      <c r="AB391" s="273"/>
      <c r="AC391" s="458"/>
      <c r="AD391" s="273"/>
      <c r="AE391" s="273"/>
      <c r="AF391" s="416"/>
    </row>
    <row r="392" spans="1:32" s="421" customFormat="1">
      <c r="A392" s="839" t="s">
        <v>88</v>
      </c>
      <c r="B392" s="839"/>
      <c r="C392" s="292">
        <v>626139</v>
      </c>
      <c r="D392" s="292"/>
      <c r="E392" s="292"/>
      <c r="F392" s="292"/>
      <c r="G392" s="292"/>
      <c r="H392" s="292"/>
      <c r="I392" s="292"/>
      <c r="J392" s="292"/>
      <c r="K392" s="292"/>
      <c r="L392" s="292"/>
      <c r="M392" s="292">
        <v>508</v>
      </c>
      <c r="N392" s="292">
        <v>626139</v>
      </c>
      <c r="O392" s="292"/>
      <c r="P392" s="292"/>
      <c r="Q392" s="292"/>
      <c r="R392" s="292"/>
      <c r="S392" s="292"/>
      <c r="T392" s="292"/>
      <c r="U392" s="292"/>
      <c r="V392" s="292"/>
      <c r="W392" s="292"/>
      <c r="X392" s="292"/>
      <c r="Y392" s="292"/>
      <c r="Z392" s="292"/>
      <c r="AA392" s="292"/>
      <c r="AB392" s="292"/>
      <c r="AC392" s="397"/>
      <c r="AD392" s="292"/>
      <c r="AE392" s="292"/>
      <c r="AF392" s="420"/>
    </row>
    <row r="393" spans="1:32" s="421" customFormat="1">
      <c r="A393" s="843" t="s">
        <v>47</v>
      </c>
      <c r="B393" s="844"/>
      <c r="C393" s="423"/>
      <c r="D393" s="423"/>
      <c r="E393" s="423"/>
      <c r="F393" s="423"/>
      <c r="G393" s="423"/>
      <c r="H393" s="423"/>
      <c r="I393" s="423"/>
      <c r="J393" s="423"/>
      <c r="K393" s="423"/>
      <c r="L393" s="423"/>
      <c r="M393" s="423"/>
      <c r="N393" s="423"/>
      <c r="O393" s="423"/>
      <c r="P393" s="423"/>
      <c r="Q393" s="423"/>
      <c r="R393" s="423"/>
      <c r="S393" s="423"/>
      <c r="T393" s="423"/>
      <c r="U393" s="423"/>
      <c r="V393" s="423"/>
      <c r="W393" s="423"/>
      <c r="X393" s="423"/>
      <c r="Y393" s="423"/>
      <c r="Z393" s="423"/>
      <c r="AA393" s="423"/>
      <c r="AB393" s="423"/>
      <c r="AC393" s="385"/>
      <c r="AD393" s="423"/>
      <c r="AE393" s="424"/>
      <c r="AF393" s="420"/>
    </row>
    <row r="394" spans="1:32">
      <c r="A394" s="48" t="s">
        <v>786</v>
      </c>
      <c r="B394" s="459" t="s">
        <v>389</v>
      </c>
      <c r="C394" s="191">
        <v>573750</v>
      </c>
      <c r="D394" s="194"/>
      <c r="E394" s="194"/>
      <c r="F394" s="194"/>
      <c r="G394" s="194"/>
      <c r="H394" s="194"/>
      <c r="I394" s="194"/>
      <c r="J394" s="194"/>
      <c r="K394" s="194"/>
      <c r="L394" s="194"/>
      <c r="M394" s="194">
        <v>650</v>
      </c>
      <c r="N394" s="194">
        <v>501510</v>
      </c>
      <c r="O394" s="194"/>
      <c r="P394" s="194"/>
      <c r="Q394" s="194">
        <v>950</v>
      </c>
      <c r="R394" s="194">
        <v>72240</v>
      </c>
      <c r="S394" s="194"/>
      <c r="T394" s="194"/>
      <c r="U394" s="194"/>
      <c r="V394" s="194"/>
      <c r="W394" s="194"/>
      <c r="X394" s="194"/>
      <c r="Y394" s="194"/>
      <c r="Z394" s="194"/>
      <c r="AA394" s="194"/>
      <c r="AB394" s="194"/>
      <c r="AC394" s="387"/>
      <c r="AD394" s="194"/>
      <c r="AE394" s="194"/>
      <c r="AF394" s="416"/>
    </row>
    <row r="395" spans="1:32">
      <c r="A395" s="48" t="s">
        <v>787</v>
      </c>
      <c r="B395" s="460" t="s">
        <v>472</v>
      </c>
      <c r="C395" s="191">
        <v>2533135</v>
      </c>
      <c r="D395" s="378">
        <v>534882</v>
      </c>
      <c r="E395" s="378">
        <v>93230</v>
      </c>
      <c r="G395" s="378">
        <v>159030</v>
      </c>
      <c r="H395" s="378">
        <v>193482</v>
      </c>
      <c r="I395" s="378">
        <v>89140</v>
      </c>
      <c r="J395" s="378"/>
      <c r="K395" s="378"/>
      <c r="L395" s="378"/>
      <c r="M395" s="378">
        <v>650</v>
      </c>
      <c r="N395" s="378">
        <v>1041857</v>
      </c>
      <c r="O395" s="378"/>
      <c r="P395" s="378"/>
      <c r="Q395" s="378">
        <v>950</v>
      </c>
      <c r="R395" s="378">
        <v>853647</v>
      </c>
      <c r="S395" s="378">
        <v>63</v>
      </c>
      <c r="T395" s="378">
        <v>102749</v>
      </c>
      <c r="U395" s="378"/>
      <c r="V395" s="378"/>
      <c r="W395" s="378"/>
      <c r="X395" s="378"/>
      <c r="Y395" s="378"/>
      <c r="Z395" s="378"/>
      <c r="AA395" s="378"/>
      <c r="AB395" s="378"/>
      <c r="AC395" s="379"/>
      <c r="AD395" s="378"/>
      <c r="AE395" s="378"/>
      <c r="AF395" s="416"/>
    </row>
    <row r="396" spans="1:32" s="421" customFormat="1">
      <c r="A396" s="839" t="s">
        <v>89</v>
      </c>
      <c r="B396" s="839"/>
      <c r="C396" s="292">
        <v>3106885</v>
      </c>
      <c r="D396" s="292">
        <v>534882</v>
      </c>
      <c r="E396" s="292">
        <v>93230</v>
      </c>
      <c r="F396" s="292"/>
      <c r="G396" s="292">
        <v>159030</v>
      </c>
      <c r="H396" s="292">
        <v>193482</v>
      </c>
      <c r="I396" s="292">
        <v>89140</v>
      </c>
      <c r="J396" s="292"/>
      <c r="K396" s="292"/>
      <c r="L396" s="292"/>
      <c r="M396" s="292">
        <v>1300</v>
      </c>
      <c r="N396" s="292">
        <v>1543367</v>
      </c>
      <c r="O396" s="292"/>
      <c r="P396" s="292"/>
      <c r="Q396" s="292">
        <v>1900</v>
      </c>
      <c r="R396" s="292">
        <v>925887</v>
      </c>
      <c r="S396" s="292">
        <v>63</v>
      </c>
      <c r="T396" s="292">
        <v>102749</v>
      </c>
      <c r="U396" s="292"/>
      <c r="V396" s="292"/>
      <c r="W396" s="292"/>
      <c r="X396" s="292"/>
      <c r="Y396" s="292"/>
      <c r="Z396" s="292"/>
      <c r="AA396" s="292"/>
      <c r="AB396" s="292"/>
      <c r="AC396" s="397"/>
      <c r="AD396" s="292"/>
      <c r="AE396" s="292"/>
      <c r="AF396" s="420"/>
    </row>
    <row r="397" spans="1:32" s="421" customFormat="1">
      <c r="A397" s="843" t="s">
        <v>48</v>
      </c>
      <c r="B397" s="844"/>
      <c r="C397" s="423"/>
      <c r="D397" s="423"/>
      <c r="E397" s="423"/>
      <c r="F397" s="423"/>
      <c r="G397" s="423"/>
      <c r="H397" s="423"/>
      <c r="I397" s="423"/>
      <c r="J397" s="423"/>
      <c r="K397" s="423"/>
      <c r="L397" s="423"/>
      <c r="M397" s="423"/>
      <c r="N397" s="423"/>
      <c r="O397" s="423"/>
      <c r="P397" s="423"/>
      <c r="Q397" s="423"/>
      <c r="R397" s="423"/>
      <c r="S397" s="423"/>
      <c r="T397" s="423"/>
      <c r="U397" s="423"/>
      <c r="V397" s="423"/>
      <c r="W397" s="423"/>
      <c r="X397" s="423"/>
      <c r="Y397" s="423"/>
      <c r="Z397" s="423"/>
      <c r="AA397" s="423"/>
      <c r="AB397" s="423"/>
      <c r="AC397" s="385"/>
      <c r="AD397" s="423"/>
      <c r="AE397" s="424"/>
      <c r="AF397" s="420"/>
    </row>
    <row r="398" spans="1:32">
      <c r="A398" s="48" t="s">
        <v>788</v>
      </c>
      <c r="B398" s="425" t="s">
        <v>390</v>
      </c>
      <c r="C398" s="191">
        <v>1248604</v>
      </c>
      <c r="D398" s="194"/>
      <c r="E398" s="194"/>
      <c r="F398" s="194"/>
      <c r="G398" s="194"/>
      <c r="H398" s="194"/>
      <c r="I398" s="372"/>
      <c r="J398" s="194"/>
      <c r="K398" s="194"/>
      <c r="L398" s="194"/>
      <c r="M398" s="194">
        <v>630</v>
      </c>
      <c r="N398" s="372">
        <v>648190</v>
      </c>
      <c r="O398" s="194"/>
      <c r="P398" s="194"/>
      <c r="Q398" s="194">
        <v>574</v>
      </c>
      <c r="R398" s="372">
        <v>600414</v>
      </c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387"/>
      <c r="AD398" s="194"/>
      <c r="AE398" s="194"/>
      <c r="AF398" s="416"/>
    </row>
    <row r="399" spans="1:32">
      <c r="A399" s="48" t="s">
        <v>789</v>
      </c>
      <c r="B399" s="426" t="s">
        <v>391</v>
      </c>
      <c r="C399" s="191">
        <v>1397743</v>
      </c>
      <c r="D399" s="191"/>
      <c r="E399" s="191"/>
      <c r="F399" s="191"/>
      <c r="G399" s="191"/>
      <c r="H399" s="191"/>
      <c r="I399" s="191"/>
      <c r="J399" s="191"/>
      <c r="K399" s="191"/>
      <c r="L399" s="191"/>
      <c r="M399" s="191">
        <v>558</v>
      </c>
      <c r="N399" s="292">
        <v>572042</v>
      </c>
      <c r="O399" s="191"/>
      <c r="P399" s="191"/>
      <c r="Q399" s="191">
        <v>770</v>
      </c>
      <c r="R399" s="292">
        <v>825701</v>
      </c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389"/>
      <c r="AD399" s="191"/>
      <c r="AE399" s="191"/>
      <c r="AF399" s="416"/>
    </row>
    <row r="400" spans="1:32">
      <c r="A400" s="48" t="s">
        <v>790</v>
      </c>
      <c r="B400" s="426" t="s">
        <v>392</v>
      </c>
      <c r="C400" s="191">
        <v>1747894</v>
      </c>
      <c r="D400" s="191"/>
      <c r="E400" s="191"/>
      <c r="F400" s="191"/>
      <c r="G400" s="191"/>
      <c r="H400" s="191"/>
      <c r="I400" s="191"/>
      <c r="J400" s="191"/>
      <c r="K400" s="191"/>
      <c r="L400" s="191"/>
      <c r="M400" s="191">
        <v>916</v>
      </c>
      <c r="N400" s="292">
        <v>912598</v>
      </c>
      <c r="O400" s="191"/>
      <c r="P400" s="191"/>
      <c r="Q400" s="191">
        <v>779</v>
      </c>
      <c r="R400" s="292">
        <v>835296</v>
      </c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389"/>
      <c r="AD400" s="191"/>
      <c r="AE400" s="191"/>
      <c r="AF400" s="416"/>
    </row>
    <row r="401" spans="1:32">
      <c r="A401" s="48" t="s">
        <v>791</v>
      </c>
      <c r="B401" s="426" t="s">
        <v>393</v>
      </c>
      <c r="C401" s="191">
        <v>491324</v>
      </c>
      <c r="D401" s="191"/>
      <c r="E401" s="191"/>
      <c r="F401" s="191"/>
      <c r="G401" s="191"/>
      <c r="H401" s="191"/>
      <c r="I401" s="191"/>
      <c r="J401" s="191"/>
      <c r="K401" s="191"/>
      <c r="L401" s="191"/>
      <c r="M401" s="191">
        <v>426</v>
      </c>
      <c r="N401" s="292">
        <v>491324</v>
      </c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389"/>
      <c r="AD401" s="191"/>
      <c r="AE401" s="191"/>
      <c r="AF401" s="416"/>
    </row>
    <row r="402" spans="1:32">
      <c r="A402" s="48" t="s">
        <v>792</v>
      </c>
      <c r="B402" s="426" t="s">
        <v>394</v>
      </c>
      <c r="C402" s="191">
        <v>55582</v>
      </c>
      <c r="D402" s="191"/>
      <c r="E402" s="191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>
        <v>186.47</v>
      </c>
      <c r="P402" s="191">
        <v>55582</v>
      </c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389"/>
      <c r="AD402" s="191"/>
      <c r="AE402" s="191"/>
      <c r="AF402" s="416"/>
    </row>
    <row r="403" spans="1:32">
      <c r="A403" s="48" t="s">
        <v>793</v>
      </c>
      <c r="B403" s="426" t="s">
        <v>395</v>
      </c>
      <c r="C403" s="191">
        <v>1085775</v>
      </c>
      <c r="D403" s="191"/>
      <c r="E403" s="191"/>
      <c r="F403" s="191"/>
      <c r="G403" s="191"/>
      <c r="H403" s="191"/>
      <c r="I403" s="191"/>
      <c r="J403" s="191"/>
      <c r="K403" s="191"/>
      <c r="L403" s="191"/>
      <c r="M403" s="191">
        <v>775.3</v>
      </c>
      <c r="N403" s="191">
        <v>585280</v>
      </c>
      <c r="O403" s="191"/>
      <c r="P403" s="191"/>
      <c r="Q403" s="191">
        <v>828</v>
      </c>
      <c r="R403" s="191">
        <v>500495</v>
      </c>
      <c r="S403" s="191"/>
      <c r="T403" s="191"/>
      <c r="U403" s="191"/>
      <c r="V403" s="191"/>
      <c r="W403" s="191"/>
      <c r="X403" s="191"/>
      <c r="Y403" s="191"/>
      <c r="Z403" s="191"/>
      <c r="AA403" s="191"/>
      <c r="AB403" s="191"/>
      <c r="AC403" s="389"/>
      <c r="AD403" s="191"/>
      <c r="AE403" s="191"/>
      <c r="AF403" s="416"/>
    </row>
    <row r="404" spans="1:32">
      <c r="A404" s="48" t="s">
        <v>794</v>
      </c>
      <c r="B404" s="426" t="s">
        <v>396</v>
      </c>
      <c r="C404" s="191">
        <v>511828</v>
      </c>
      <c r="D404" s="191"/>
      <c r="E404" s="191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>
        <v>757.33</v>
      </c>
      <c r="R404" s="191">
        <v>511828</v>
      </c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389"/>
      <c r="AD404" s="191"/>
      <c r="AE404" s="191"/>
      <c r="AF404" s="416"/>
    </row>
    <row r="405" spans="1:32">
      <c r="A405" s="48" t="s">
        <v>795</v>
      </c>
      <c r="B405" s="426" t="s">
        <v>397</v>
      </c>
      <c r="C405" s="191">
        <v>566433</v>
      </c>
      <c r="D405" s="191"/>
      <c r="E405" s="191"/>
      <c r="F405" s="191"/>
      <c r="G405" s="191"/>
      <c r="H405" s="191"/>
      <c r="I405" s="191"/>
      <c r="J405" s="191"/>
      <c r="K405" s="191"/>
      <c r="L405" s="191"/>
      <c r="M405" s="191">
        <v>686.4</v>
      </c>
      <c r="N405" s="292">
        <v>566433</v>
      </c>
      <c r="O405" s="191"/>
      <c r="P405" s="191"/>
      <c r="Q405" s="191"/>
      <c r="R405" s="191"/>
      <c r="S405" s="191"/>
      <c r="T405" s="191"/>
      <c r="U405" s="191"/>
      <c r="V405" s="191"/>
      <c r="W405" s="191"/>
      <c r="X405" s="191"/>
      <c r="Y405" s="191"/>
      <c r="Z405" s="191"/>
      <c r="AA405" s="191"/>
      <c r="AB405" s="191"/>
      <c r="AC405" s="389"/>
      <c r="AD405" s="191"/>
      <c r="AE405" s="191"/>
      <c r="AF405" s="416"/>
    </row>
    <row r="406" spans="1:32">
      <c r="A406" s="48" t="s">
        <v>796</v>
      </c>
      <c r="B406" s="426" t="s">
        <v>398</v>
      </c>
      <c r="C406" s="191">
        <v>591408</v>
      </c>
      <c r="D406" s="191"/>
      <c r="E406" s="191"/>
      <c r="F406" s="191"/>
      <c r="G406" s="191"/>
      <c r="H406" s="191"/>
      <c r="I406" s="191"/>
      <c r="J406" s="191"/>
      <c r="K406" s="191"/>
      <c r="L406" s="191"/>
      <c r="M406" s="191">
        <v>699.2</v>
      </c>
      <c r="N406" s="292">
        <v>591408</v>
      </c>
      <c r="O406" s="191"/>
      <c r="P406" s="191"/>
      <c r="Q406" s="191"/>
      <c r="R406" s="191"/>
      <c r="S406" s="191"/>
      <c r="T406" s="191"/>
      <c r="U406" s="191"/>
      <c r="V406" s="191"/>
      <c r="W406" s="191"/>
      <c r="X406" s="191"/>
      <c r="Y406" s="191"/>
      <c r="Z406" s="191"/>
      <c r="AA406" s="191"/>
      <c r="AB406" s="191"/>
      <c r="AC406" s="389"/>
      <c r="AD406" s="191"/>
      <c r="AE406" s="191"/>
      <c r="AF406" s="416"/>
    </row>
    <row r="407" spans="1:32">
      <c r="A407" s="48" t="s">
        <v>797</v>
      </c>
      <c r="B407" s="427" t="s">
        <v>990</v>
      </c>
      <c r="C407" s="191">
        <v>357266</v>
      </c>
      <c r="D407" s="378"/>
      <c r="E407" s="378"/>
      <c r="F407" s="378"/>
      <c r="G407" s="378"/>
      <c r="H407" s="378"/>
      <c r="I407" s="378"/>
      <c r="J407" s="378"/>
      <c r="K407" s="378"/>
      <c r="L407" s="378"/>
      <c r="M407" s="378"/>
      <c r="N407" s="378"/>
      <c r="O407" s="378"/>
      <c r="P407" s="378"/>
      <c r="Q407" s="378">
        <v>464.8</v>
      </c>
      <c r="R407" s="461">
        <v>357266</v>
      </c>
      <c r="S407" s="378"/>
      <c r="T407" s="378"/>
      <c r="U407" s="378"/>
      <c r="V407" s="378"/>
      <c r="W407" s="378"/>
      <c r="X407" s="378"/>
      <c r="Y407" s="378"/>
      <c r="Z407" s="378"/>
      <c r="AA407" s="378"/>
      <c r="AB407" s="378"/>
      <c r="AC407" s="379"/>
      <c r="AD407" s="378"/>
      <c r="AE407" s="378"/>
      <c r="AF407" s="416"/>
    </row>
    <row r="408" spans="1:32">
      <c r="A408" s="48" t="s">
        <v>798</v>
      </c>
      <c r="B408" s="394" t="s">
        <v>1019</v>
      </c>
      <c r="C408" s="191">
        <v>686230</v>
      </c>
      <c r="D408" s="378">
        <v>686230</v>
      </c>
      <c r="E408" s="378"/>
      <c r="F408" s="378"/>
      <c r="G408" s="378"/>
      <c r="H408" s="389">
        <v>686230</v>
      </c>
      <c r="I408" s="378"/>
      <c r="J408" s="378"/>
      <c r="K408" s="378"/>
      <c r="L408" s="378"/>
      <c r="M408" s="378"/>
      <c r="N408" s="378"/>
      <c r="O408" s="378"/>
      <c r="P408" s="378"/>
      <c r="Q408" s="378"/>
      <c r="R408" s="461"/>
      <c r="S408" s="378"/>
      <c r="T408" s="378"/>
      <c r="U408" s="378"/>
      <c r="V408" s="378"/>
      <c r="W408" s="378"/>
      <c r="X408" s="378"/>
      <c r="Y408" s="378"/>
      <c r="Z408" s="378"/>
      <c r="AA408" s="378"/>
      <c r="AB408" s="378"/>
      <c r="AC408" s="379"/>
      <c r="AD408" s="378"/>
      <c r="AE408" s="378"/>
      <c r="AF408" s="416"/>
    </row>
    <row r="409" spans="1:32" s="421" customFormat="1">
      <c r="A409" s="839" t="s">
        <v>90</v>
      </c>
      <c r="B409" s="839"/>
      <c r="C409" s="292">
        <v>8740087</v>
      </c>
      <c r="D409" s="292">
        <v>686230</v>
      </c>
      <c r="E409" s="292"/>
      <c r="F409" s="292"/>
      <c r="G409" s="292"/>
      <c r="H409" s="292">
        <v>686230</v>
      </c>
      <c r="I409" s="292"/>
      <c r="J409" s="292"/>
      <c r="K409" s="292"/>
      <c r="L409" s="292"/>
      <c r="M409" s="292">
        <v>4690.9000000000005</v>
      </c>
      <c r="N409" s="292">
        <v>4367275</v>
      </c>
      <c r="O409" s="292">
        <v>186.47</v>
      </c>
      <c r="P409" s="292">
        <v>55582</v>
      </c>
      <c r="Q409" s="292">
        <v>4173.13</v>
      </c>
      <c r="R409" s="292">
        <v>3631000</v>
      </c>
      <c r="S409" s="292"/>
      <c r="T409" s="292"/>
      <c r="U409" s="292"/>
      <c r="V409" s="292"/>
      <c r="W409" s="292"/>
      <c r="X409" s="292"/>
      <c r="Y409" s="292"/>
      <c r="Z409" s="292"/>
      <c r="AA409" s="292"/>
      <c r="AB409" s="292"/>
      <c r="AC409" s="397"/>
      <c r="AD409" s="292"/>
      <c r="AE409" s="292"/>
      <c r="AF409" s="420"/>
    </row>
    <row r="410" spans="1:32" s="421" customFormat="1">
      <c r="A410" s="843" t="s">
        <v>49</v>
      </c>
      <c r="B410" s="844"/>
      <c r="C410" s="423"/>
      <c r="D410" s="423"/>
      <c r="E410" s="423"/>
      <c r="F410" s="423"/>
      <c r="G410" s="423"/>
      <c r="H410" s="423"/>
      <c r="I410" s="423"/>
      <c r="J410" s="423"/>
      <c r="K410" s="423"/>
      <c r="L410" s="423"/>
      <c r="M410" s="423"/>
      <c r="N410" s="423"/>
      <c r="O410" s="423"/>
      <c r="P410" s="423"/>
      <c r="Q410" s="423"/>
      <c r="R410" s="423"/>
      <c r="S410" s="423"/>
      <c r="T410" s="423"/>
      <c r="U410" s="423"/>
      <c r="V410" s="423"/>
      <c r="W410" s="423"/>
      <c r="X410" s="423"/>
      <c r="Y410" s="423"/>
      <c r="Z410" s="423"/>
      <c r="AA410" s="423"/>
      <c r="AB410" s="423"/>
      <c r="AC410" s="385"/>
      <c r="AD410" s="423"/>
      <c r="AE410" s="424"/>
      <c r="AF410" s="420"/>
    </row>
    <row r="411" spans="1:32">
      <c r="A411" s="48" t="s">
        <v>799</v>
      </c>
      <c r="B411" s="430" t="s">
        <v>399</v>
      </c>
      <c r="C411" s="191">
        <v>501950</v>
      </c>
      <c r="D411" s="194"/>
      <c r="E411" s="194"/>
      <c r="F411" s="194"/>
      <c r="G411" s="194"/>
      <c r="H411" s="194"/>
      <c r="I411" s="194"/>
      <c r="J411" s="194"/>
      <c r="K411" s="194"/>
      <c r="L411" s="194"/>
      <c r="M411" s="194">
        <v>477.3</v>
      </c>
      <c r="N411" s="194">
        <v>501950</v>
      </c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  <c r="AA411" s="194"/>
      <c r="AB411" s="194"/>
      <c r="AC411" s="387"/>
      <c r="AD411" s="194"/>
      <c r="AE411" s="194"/>
      <c r="AF411" s="416"/>
    </row>
    <row r="412" spans="1:32">
      <c r="A412" s="48" t="s">
        <v>800</v>
      </c>
      <c r="B412" s="436" t="s">
        <v>400</v>
      </c>
      <c r="C412" s="191">
        <v>501950</v>
      </c>
      <c r="D412" s="378"/>
      <c r="E412" s="378"/>
      <c r="F412" s="378"/>
      <c r="G412" s="378"/>
      <c r="H412" s="378"/>
      <c r="I412" s="378"/>
      <c r="J412" s="378"/>
      <c r="K412" s="378"/>
      <c r="L412" s="378"/>
      <c r="M412" s="378">
        <v>477.3</v>
      </c>
      <c r="N412" s="378">
        <v>501950</v>
      </c>
      <c r="O412" s="378"/>
      <c r="P412" s="378"/>
      <c r="Q412" s="378"/>
      <c r="R412" s="378"/>
      <c r="S412" s="378"/>
      <c r="T412" s="378"/>
      <c r="U412" s="378"/>
      <c r="V412" s="378"/>
      <c r="W412" s="378"/>
      <c r="X412" s="378"/>
      <c r="Y412" s="378"/>
      <c r="Z412" s="378"/>
      <c r="AA412" s="378"/>
      <c r="AB412" s="378"/>
      <c r="AC412" s="379"/>
      <c r="AD412" s="378"/>
      <c r="AE412" s="378"/>
      <c r="AF412" s="416"/>
    </row>
    <row r="413" spans="1:32" s="421" customFormat="1">
      <c r="A413" s="839" t="s">
        <v>91</v>
      </c>
      <c r="B413" s="839"/>
      <c r="C413" s="292">
        <v>1003900</v>
      </c>
      <c r="D413" s="292"/>
      <c r="E413" s="292"/>
      <c r="F413" s="292"/>
      <c r="G413" s="292"/>
      <c r="H413" s="292"/>
      <c r="I413" s="292"/>
      <c r="J413" s="292"/>
      <c r="K413" s="292"/>
      <c r="L413" s="292"/>
      <c r="M413" s="292">
        <v>954.6</v>
      </c>
      <c r="N413" s="292">
        <v>1003900</v>
      </c>
      <c r="O413" s="292"/>
      <c r="P413" s="292"/>
      <c r="Q413" s="292"/>
      <c r="R413" s="292"/>
      <c r="S413" s="292"/>
      <c r="T413" s="292"/>
      <c r="U413" s="292"/>
      <c r="V413" s="292"/>
      <c r="W413" s="292"/>
      <c r="X413" s="292"/>
      <c r="Y413" s="292"/>
      <c r="Z413" s="292"/>
      <c r="AA413" s="292"/>
      <c r="AB413" s="292"/>
      <c r="AC413" s="397"/>
      <c r="AD413" s="292"/>
      <c r="AE413" s="292"/>
      <c r="AF413" s="420"/>
    </row>
    <row r="414" spans="1:32" s="421" customFormat="1">
      <c r="A414" s="843" t="s">
        <v>50</v>
      </c>
      <c r="B414" s="844"/>
      <c r="C414" s="423"/>
      <c r="D414" s="423"/>
      <c r="E414" s="423"/>
      <c r="F414" s="423"/>
      <c r="G414" s="423"/>
      <c r="H414" s="423"/>
      <c r="I414" s="423"/>
      <c r="J414" s="423"/>
      <c r="K414" s="423"/>
      <c r="L414" s="423"/>
      <c r="M414" s="423"/>
      <c r="N414" s="423"/>
      <c r="O414" s="423"/>
      <c r="P414" s="423"/>
      <c r="Q414" s="423"/>
      <c r="R414" s="423"/>
      <c r="S414" s="423"/>
      <c r="T414" s="423"/>
      <c r="U414" s="423"/>
      <c r="V414" s="423"/>
      <c r="W414" s="423"/>
      <c r="X414" s="423"/>
      <c r="Y414" s="423"/>
      <c r="Z414" s="423"/>
      <c r="AA414" s="423"/>
      <c r="AB414" s="423"/>
      <c r="AC414" s="385"/>
      <c r="AD414" s="423"/>
      <c r="AE414" s="424"/>
      <c r="AF414" s="420"/>
    </row>
    <row r="415" spans="1:32">
      <c r="A415" s="48" t="s">
        <v>801</v>
      </c>
      <c r="B415" s="462" t="s">
        <v>401</v>
      </c>
      <c r="C415" s="191">
        <v>871754</v>
      </c>
      <c r="D415" s="191">
        <v>161259</v>
      </c>
      <c r="E415" s="191"/>
      <c r="F415" s="191"/>
      <c r="G415" s="191"/>
      <c r="H415" s="191">
        <v>80630</v>
      </c>
      <c r="I415" s="191">
        <v>80629</v>
      </c>
      <c r="J415" s="191"/>
      <c r="K415" s="191"/>
      <c r="L415" s="191"/>
      <c r="M415" s="191"/>
      <c r="N415" s="191"/>
      <c r="O415" s="191"/>
      <c r="P415" s="191"/>
      <c r="Q415" s="191">
        <v>653.79999999999995</v>
      </c>
      <c r="R415" s="191">
        <v>690393</v>
      </c>
      <c r="S415" s="191">
        <v>160</v>
      </c>
      <c r="T415" s="191">
        <v>20102</v>
      </c>
      <c r="U415" s="191"/>
      <c r="V415" s="191"/>
      <c r="W415" s="191"/>
      <c r="X415" s="191"/>
      <c r="Y415" s="191"/>
      <c r="Z415" s="191"/>
      <c r="AA415" s="191"/>
      <c r="AB415" s="191"/>
      <c r="AC415" s="191"/>
      <c r="AD415" s="191"/>
      <c r="AE415" s="191"/>
      <c r="AF415" s="416"/>
    </row>
    <row r="416" spans="1:32" s="421" customFormat="1">
      <c r="A416" s="839" t="s">
        <v>92</v>
      </c>
      <c r="B416" s="839"/>
      <c r="C416" s="292">
        <v>871754</v>
      </c>
      <c r="D416" s="292">
        <v>161259</v>
      </c>
      <c r="E416" s="292">
        <v>0</v>
      </c>
      <c r="F416" s="292">
        <v>0</v>
      </c>
      <c r="G416" s="292">
        <v>0</v>
      </c>
      <c r="H416" s="292">
        <v>80630</v>
      </c>
      <c r="I416" s="292">
        <v>80629</v>
      </c>
      <c r="J416" s="292">
        <v>0</v>
      </c>
      <c r="K416" s="292">
        <v>0</v>
      </c>
      <c r="L416" s="292">
        <v>0</v>
      </c>
      <c r="M416" s="292">
        <v>0</v>
      </c>
      <c r="N416" s="292">
        <v>0</v>
      </c>
      <c r="O416" s="292">
        <v>0</v>
      </c>
      <c r="P416" s="292">
        <v>0</v>
      </c>
      <c r="Q416" s="292">
        <v>653.79999999999995</v>
      </c>
      <c r="R416" s="292">
        <v>690393</v>
      </c>
      <c r="S416" s="292">
        <v>160</v>
      </c>
      <c r="T416" s="292">
        <v>20102</v>
      </c>
      <c r="U416" s="292"/>
      <c r="V416" s="292"/>
      <c r="W416" s="292"/>
      <c r="X416" s="292"/>
      <c r="Y416" s="292"/>
      <c r="Z416" s="292"/>
      <c r="AA416" s="292"/>
      <c r="AB416" s="292"/>
      <c r="AC416" s="397"/>
      <c r="AD416" s="292"/>
      <c r="AE416" s="292"/>
      <c r="AF416" s="420"/>
    </row>
    <row r="417" spans="1:32" s="421" customFormat="1">
      <c r="A417" s="843" t="s">
        <v>51</v>
      </c>
      <c r="B417" s="844"/>
      <c r="C417" s="423"/>
      <c r="D417" s="423"/>
      <c r="E417" s="423"/>
      <c r="F417" s="423"/>
      <c r="G417" s="423"/>
      <c r="H417" s="423"/>
      <c r="I417" s="423"/>
      <c r="J417" s="423"/>
      <c r="K417" s="423"/>
      <c r="L417" s="423"/>
      <c r="M417" s="423"/>
      <c r="N417" s="423"/>
      <c r="O417" s="423"/>
      <c r="P417" s="423"/>
      <c r="Q417" s="423"/>
      <c r="R417" s="423"/>
      <c r="S417" s="423"/>
      <c r="T417" s="423"/>
      <c r="U417" s="423"/>
      <c r="V417" s="423"/>
      <c r="W417" s="423"/>
      <c r="X417" s="423"/>
      <c r="Y417" s="423"/>
      <c r="Z417" s="423"/>
      <c r="AA417" s="423"/>
      <c r="AB417" s="423"/>
      <c r="AC417" s="385"/>
      <c r="AD417" s="423"/>
      <c r="AE417" s="424"/>
      <c r="AF417" s="420"/>
    </row>
    <row r="418" spans="1:32">
      <c r="A418" s="48" t="s">
        <v>802</v>
      </c>
      <c r="B418" s="430" t="s">
        <v>402</v>
      </c>
      <c r="C418" s="191">
        <v>706713</v>
      </c>
      <c r="D418" s="378">
        <v>623895</v>
      </c>
      <c r="E418" s="194">
        <v>86090</v>
      </c>
      <c r="F418" s="194"/>
      <c r="G418" s="194">
        <v>152056</v>
      </c>
      <c r="H418" s="194">
        <v>385749</v>
      </c>
      <c r="I418" s="194"/>
      <c r="J418" s="194"/>
      <c r="K418" s="194"/>
      <c r="L418" s="194"/>
      <c r="M418" s="194"/>
      <c r="N418" s="194"/>
      <c r="O418" s="194"/>
      <c r="P418" s="194"/>
      <c r="Q418" s="194"/>
      <c r="R418" s="194"/>
      <c r="S418" s="194">
        <v>72</v>
      </c>
      <c r="T418" s="194">
        <v>82818</v>
      </c>
      <c r="U418" s="194"/>
      <c r="V418" s="194"/>
      <c r="W418" s="194"/>
      <c r="X418" s="194"/>
      <c r="Y418" s="194"/>
      <c r="Z418" s="194"/>
      <c r="AA418" s="194"/>
      <c r="AB418" s="194"/>
      <c r="AC418" s="387"/>
      <c r="AD418" s="194"/>
      <c r="AE418" s="194"/>
      <c r="AF418" s="416"/>
    </row>
    <row r="419" spans="1:32">
      <c r="A419" s="48" t="s">
        <v>803</v>
      </c>
      <c r="B419" s="415" t="s">
        <v>403</v>
      </c>
      <c r="C419" s="191">
        <v>1031399</v>
      </c>
      <c r="D419" s="378">
        <v>435702</v>
      </c>
      <c r="E419" s="191"/>
      <c r="F419" s="191"/>
      <c r="G419" s="191"/>
      <c r="H419" s="191">
        <v>364560</v>
      </c>
      <c r="I419" s="191">
        <v>71142</v>
      </c>
      <c r="J419" s="191"/>
      <c r="K419" s="191"/>
      <c r="L419" s="191"/>
      <c r="M419" s="191">
        <v>346</v>
      </c>
      <c r="N419" s="191">
        <v>536300</v>
      </c>
      <c r="O419" s="191"/>
      <c r="P419" s="191"/>
      <c r="Q419" s="191"/>
      <c r="R419" s="191"/>
      <c r="S419" s="191">
        <v>68</v>
      </c>
      <c r="T419" s="191">
        <v>59397</v>
      </c>
      <c r="U419" s="191"/>
      <c r="V419" s="191"/>
      <c r="W419" s="191"/>
      <c r="X419" s="191"/>
      <c r="Y419" s="191"/>
      <c r="Z419" s="191"/>
      <c r="AA419" s="191"/>
      <c r="AB419" s="191"/>
      <c r="AC419" s="389"/>
      <c r="AD419" s="191"/>
      <c r="AE419" s="191"/>
      <c r="AF419" s="416"/>
    </row>
    <row r="420" spans="1:32">
      <c r="A420" s="48" t="s">
        <v>804</v>
      </c>
      <c r="B420" s="415" t="s">
        <v>404</v>
      </c>
      <c r="C420" s="191">
        <v>1197928</v>
      </c>
      <c r="D420" s="378">
        <v>463404</v>
      </c>
      <c r="E420" s="191">
        <v>75530</v>
      </c>
      <c r="F420" s="191"/>
      <c r="G420" s="191">
        <v>80631</v>
      </c>
      <c r="H420" s="191">
        <v>307243</v>
      </c>
      <c r="I420" s="191"/>
      <c r="J420" s="191"/>
      <c r="K420" s="191"/>
      <c r="L420" s="191"/>
      <c r="M420" s="191">
        <v>430</v>
      </c>
      <c r="N420" s="191">
        <v>666500</v>
      </c>
      <c r="O420" s="191"/>
      <c r="P420" s="191"/>
      <c r="Q420" s="191"/>
      <c r="R420" s="191"/>
      <c r="S420" s="191">
        <v>52</v>
      </c>
      <c r="T420" s="191">
        <v>68024</v>
      </c>
      <c r="U420" s="191"/>
      <c r="V420" s="191"/>
      <c r="W420" s="191"/>
      <c r="X420" s="191"/>
      <c r="Y420" s="191"/>
      <c r="Z420" s="191"/>
      <c r="AA420" s="191"/>
      <c r="AB420" s="191"/>
      <c r="AC420" s="389"/>
      <c r="AD420" s="191"/>
      <c r="AE420" s="191"/>
      <c r="AF420" s="416"/>
    </row>
    <row r="421" spans="1:32">
      <c r="A421" s="48" t="s">
        <v>1045</v>
      </c>
      <c r="B421" s="436" t="s">
        <v>405</v>
      </c>
      <c r="C421" s="191">
        <v>1370840</v>
      </c>
      <c r="D421" s="378">
        <v>533840</v>
      </c>
      <c r="E421" s="378"/>
      <c r="F421" s="378"/>
      <c r="G421" s="378">
        <v>118440</v>
      </c>
      <c r="H421" s="378">
        <v>415400</v>
      </c>
      <c r="I421" s="378"/>
      <c r="J421" s="378"/>
      <c r="K421" s="378"/>
      <c r="L421" s="378"/>
      <c r="M421" s="378">
        <v>540</v>
      </c>
      <c r="N421" s="378">
        <v>837000</v>
      </c>
      <c r="O421" s="378"/>
      <c r="P421" s="378"/>
      <c r="Q421" s="378"/>
      <c r="R421" s="378"/>
      <c r="S421" s="378"/>
      <c r="T421" s="378"/>
      <c r="U421" s="378"/>
      <c r="V421" s="378"/>
      <c r="W421" s="378"/>
      <c r="X421" s="378"/>
      <c r="Y421" s="378"/>
      <c r="Z421" s="378"/>
      <c r="AA421" s="378"/>
      <c r="AB421" s="378"/>
      <c r="AC421" s="379"/>
      <c r="AD421" s="378"/>
      <c r="AE421" s="378"/>
      <c r="AF421" s="416"/>
    </row>
    <row r="422" spans="1:32" s="421" customFormat="1">
      <c r="A422" s="839" t="s">
        <v>93</v>
      </c>
      <c r="B422" s="839"/>
      <c r="C422" s="292">
        <v>4306880</v>
      </c>
      <c r="D422" s="292">
        <v>2056841</v>
      </c>
      <c r="E422" s="292">
        <v>161620</v>
      </c>
      <c r="F422" s="292"/>
      <c r="G422" s="292">
        <v>351127</v>
      </c>
      <c r="H422" s="292">
        <v>1472952</v>
      </c>
      <c r="I422" s="292">
        <v>71142</v>
      </c>
      <c r="J422" s="292"/>
      <c r="K422" s="292"/>
      <c r="L422" s="292"/>
      <c r="M422" s="292">
        <v>1316</v>
      </c>
      <c r="N422" s="292">
        <v>2039800</v>
      </c>
      <c r="O422" s="292"/>
      <c r="P422" s="292"/>
      <c r="Q422" s="292"/>
      <c r="R422" s="292"/>
      <c r="S422" s="292">
        <v>192</v>
      </c>
      <c r="T422" s="292">
        <v>210239</v>
      </c>
      <c r="U422" s="292"/>
      <c r="V422" s="292"/>
      <c r="W422" s="292"/>
      <c r="X422" s="292"/>
      <c r="Y422" s="292"/>
      <c r="Z422" s="292"/>
      <c r="AA422" s="292"/>
      <c r="AB422" s="292"/>
      <c r="AC422" s="397"/>
      <c r="AD422" s="292"/>
      <c r="AE422" s="292"/>
      <c r="AF422" s="420"/>
    </row>
    <row r="423" spans="1:32" s="421" customFormat="1">
      <c r="A423" s="453" t="s">
        <v>52</v>
      </c>
      <c r="B423" s="455"/>
      <c r="C423" s="423"/>
      <c r="D423" s="423"/>
      <c r="E423" s="423"/>
      <c r="F423" s="423"/>
      <c r="G423" s="423"/>
      <c r="H423" s="423"/>
      <c r="I423" s="423"/>
      <c r="J423" s="423"/>
      <c r="K423" s="455"/>
      <c r="L423" s="423"/>
      <c r="M423" s="423"/>
      <c r="N423" s="423"/>
      <c r="O423" s="423"/>
      <c r="P423" s="423"/>
      <c r="Q423" s="423"/>
      <c r="R423" s="423"/>
      <c r="S423" s="423"/>
      <c r="T423" s="423"/>
      <c r="U423" s="423"/>
      <c r="V423" s="423"/>
      <c r="W423" s="423"/>
      <c r="X423" s="423"/>
      <c r="Y423" s="423"/>
      <c r="Z423" s="423"/>
      <c r="AA423" s="423"/>
      <c r="AB423" s="423"/>
      <c r="AC423" s="385"/>
      <c r="AD423" s="423"/>
      <c r="AE423" s="424"/>
      <c r="AF423" s="420"/>
    </row>
    <row r="424" spans="1:32">
      <c r="A424" s="48" t="s">
        <v>1046</v>
      </c>
      <c r="B424" s="430" t="s">
        <v>406</v>
      </c>
      <c r="C424" s="191">
        <v>1081159</v>
      </c>
      <c r="D424" s="194">
        <v>470467</v>
      </c>
      <c r="E424" s="194"/>
      <c r="F424" s="194"/>
      <c r="G424" s="194"/>
      <c r="H424" s="194">
        <v>470467</v>
      </c>
      <c r="I424" s="194"/>
      <c r="J424" s="194"/>
      <c r="K424" s="194"/>
      <c r="L424" s="194"/>
      <c r="M424" s="194">
        <v>827</v>
      </c>
      <c r="N424" s="194">
        <v>610692</v>
      </c>
      <c r="O424" s="194"/>
      <c r="P424" s="194"/>
      <c r="Q424" s="194"/>
      <c r="R424" s="194"/>
      <c r="S424" s="194"/>
      <c r="T424" s="194"/>
      <c r="U424" s="194"/>
      <c r="V424" s="194">
        <v>0</v>
      </c>
      <c r="W424" s="194"/>
      <c r="X424" s="194"/>
      <c r="Y424" s="194"/>
      <c r="Z424" s="194"/>
      <c r="AA424" s="194"/>
      <c r="AB424" s="194"/>
      <c r="AC424" s="387"/>
      <c r="AD424" s="194"/>
      <c r="AE424" s="194"/>
      <c r="AF424" s="416"/>
    </row>
    <row r="425" spans="1:32">
      <c r="A425" s="48" t="s">
        <v>1047</v>
      </c>
      <c r="B425" s="436" t="s">
        <v>407</v>
      </c>
      <c r="C425" s="191">
        <v>812543</v>
      </c>
      <c r="D425" s="378">
        <v>812543</v>
      </c>
      <c r="E425" s="378"/>
      <c r="F425" s="378"/>
      <c r="G425" s="378"/>
      <c r="H425" s="378">
        <v>812543</v>
      </c>
      <c r="I425" s="378"/>
      <c r="J425" s="378"/>
      <c r="K425" s="378"/>
      <c r="L425" s="378"/>
      <c r="M425" s="378"/>
      <c r="N425" s="378"/>
      <c r="O425" s="378"/>
      <c r="P425" s="378"/>
      <c r="Q425" s="378"/>
      <c r="R425" s="378"/>
      <c r="S425" s="378"/>
      <c r="T425" s="378"/>
      <c r="U425" s="378"/>
      <c r="V425" s="378"/>
      <c r="W425" s="378"/>
      <c r="X425" s="378"/>
      <c r="Y425" s="378"/>
      <c r="Z425" s="378"/>
      <c r="AA425" s="378"/>
      <c r="AB425" s="378"/>
      <c r="AC425" s="379"/>
      <c r="AD425" s="378"/>
      <c r="AE425" s="378"/>
      <c r="AF425" s="416"/>
    </row>
    <row r="426" spans="1:32" s="421" customFormat="1">
      <c r="A426" s="839" t="s">
        <v>94</v>
      </c>
      <c r="B426" s="839"/>
      <c r="C426" s="292">
        <v>1893702</v>
      </c>
      <c r="D426" s="292">
        <v>1283010</v>
      </c>
      <c r="E426" s="292"/>
      <c r="F426" s="292"/>
      <c r="G426" s="292"/>
      <c r="H426" s="292">
        <v>1283010</v>
      </c>
      <c r="I426" s="292"/>
      <c r="J426" s="292"/>
      <c r="K426" s="292"/>
      <c r="L426" s="292"/>
      <c r="M426" s="292">
        <v>827</v>
      </c>
      <c r="N426" s="292">
        <v>610692</v>
      </c>
      <c r="O426" s="292"/>
      <c r="P426" s="292"/>
      <c r="Q426" s="292"/>
      <c r="R426" s="292"/>
      <c r="S426" s="292"/>
      <c r="T426" s="292"/>
      <c r="U426" s="292"/>
      <c r="V426" s="292">
        <v>0</v>
      </c>
      <c r="W426" s="292"/>
      <c r="X426" s="292"/>
      <c r="Y426" s="292"/>
      <c r="Z426" s="292"/>
      <c r="AA426" s="292"/>
      <c r="AB426" s="292"/>
      <c r="AC426" s="397"/>
      <c r="AD426" s="292"/>
      <c r="AE426" s="292"/>
      <c r="AF426" s="420"/>
    </row>
    <row r="427" spans="1:32" s="421" customFormat="1">
      <c r="A427" s="843" t="s">
        <v>53</v>
      </c>
      <c r="B427" s="844"/>
      <c r="C427" s="423"/>
      <c r="D427" s="423"/>
      <c r="E427" s="423"/>
      <c r="F427" s="423"/>
      <c r="G427" s="423"/>
      <c r="H427" s="423"/>
      <c r="I427" s="423"/>
      <c r="J427" s="423"/>
      <c r="K427" s="423"/>
      <c r="L427" s="423"/>
      <c r="M427" s="423"/>
      <c r="N427" s="423"/>
      <c r="O427" s="423"/>
      <c r="P427" s="423"/>
      <c r="Q427" s="423"/>
      <c r="R427" s="423"/>
      <c r="S427" s="423"/>
      <c r="T427" s="423"/>
      <c r="U427" s="423"/>
      <c r="V427" s="423"/>
      <c r="W427" s="423"/>
      <c r="X427" s="423"/>
      <c r="Y427" s="423"/>
      <c r="Z427" s="423"/>
      <c r="AA427" s="423"/>
      <c r="AB427" s="423"/>
      <c r="AC427" s="385"/>
      <c r="AD427" s="423"/>
      <c r="AE427" s="424"/>
      <c r="AF427" s="420"/>
    </row>
    <row r="428" spans="1:32">
      <c r="A428" s="48" t="s">
        <v>1048</v>
      </c>
      <c r="B428" s="459" t="s">
        <v>408</v>
      </c>
      <c r="C428" s="191">
        <v>43991</v>
      </c>
      <c r="D428" s="194">
        <v>43560</v>
      </c>
      <c r="E428" s="194"/>
      <c r="F428" s="194"/>
      <c r="G428" s="378">
        <v>43560</v>
      </c>
      <c r="H428" s="194"/>
      <c r="I428" s="191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  <c r="AA428" s="194"/>
      <c r="AB428" s="194"/>
      <c r="AC428" s="387">
        <v>431</v>
      </c>
      <c r="AD428" s="194">
        <v>431</v>
      </c>
      <c r="AE428" s="194"/>
      <c r="AF428" s="416"/>
    </row>
    <row r="429" spans="1:32">
      <c r="A429" s="48" t="s">
        <v>805</v>
      </c>
      <c r="B429" s="463" t="s">
        <v>409</v>
      </c>
      <c r="C429" s="191">
        <v>585600</v>
      </c>
      <c r="D429" s="194"/>
      <c r="E429" s="191"/>
      <c r="F429" s="191"/>
      <c r="G429" s="191"/>
      <c r="H429" s="191"/>
      <c r="I429" s="191"/>
      <c r="J429" s="191"/>
      <c r="K429" s="191"/>
      <c r="L429" s="191"/>
      <c r="M429" s="191">
        <v>372</v>
      </c>
      <c r="N429" s="191">
        <v>585600</v>
      </c>
      <c r="O429" s="191"/>
      <c r="P429" s="191"/>
      <c r="Q429" s="191"/>
      <c r="R429" s="191"/>
      <c r="S429" s="191"/>
      <c r="T429" s="191"/>
      <c r="U429" s="191"/>
      <c r="V429" s="191"/>
      <c r="W429" s="191"/>
      <c r="X429" s="191"/>
      <c r="Y429" s="191"/>
      <c r="Z429" s="191"/>
      <c r="AA429" s="191"/>
      <c r="AB429" s="191"/>
      <c r="AC429" s="389"/>
      <c r="AD429" s="191"/>
      <c r="AE429" s="191"/>
      <c r="AF429" s="416"/>
    </row>
    <row r="430" spans="1:32">
      <c r="A430" s="48" t="s">
        <v>806</v>
      </c>
      <c r="B430" s="463" t="s">
        <v>410</v>
      </c>
      <c r="C430" s="191">
        <v>60854</v>
      </c>
      <c r="D430" s="194">
        <v>60854</v>
      </c>
      <c r="E430" s="191"/>
      <c r="F430" s="191"/>
      <c r="G430" s="191">
        <v>60854</v>
      </c>
      <c r="H430" s="191"/>
      <c r="I430" s="191"/>
      <c r="J430" s="191"/>
      <c r="K430" s="191"/>
      <c r="L430" s="191"/>
      <c r="M430" s="191"/>
      <c r="N430" s="191"/>
      <c r="O430" s="191"/>
      <c r="P430" s="191"/>
      <c r="Q430" s="191"/>
      <c r="R430" s="191"/>
      <c r="S430" s="191"/>
      <c r="T430" s="191"/>
      <c r="U430" s="191"/>
      <c r="V430" s="191"/>
      <c r="W430" s="191"/>
      <c r="X430" s="191"/>
      <c r="Y430" s="191"/>
      <c r="Z430" s="191"/>
      <c r="AA430" s="191"/>
      <c r="AB430" s="191"/>
      <c r="AC430" s="389"/>
      <c r="AD430" s="191"/>
      <c r="AE430" s="191"/>
      <c r="AF430" s="416"/>
    </row>
    <row r="431" spans="1:32">
      <c r="A431" s="48" t="s">
        <v>807</v>
      </c>
      <c r="B431" s="460" t="s">
        <v>411</v>
      </c>
      <c r="C431" s="191">
        <v>885936</v>
      </c>
      <c r="D431" s="194"/>
      <c r="E431" s="378"/>
      <c r="F431" s="378"/>
      <c r="G431" s="378"/>
      <c r="H431" s="378"/>
      <c r="I431" s="191"/>
      <c r="J431" s="378"/>
      <c r="K431" s="378"/>
      <c r="L431" s="378"/>
      <c r="M431" s="378">
        <v>605</v>
      </c>
      <c r="N431" s="378">
        <v>877250</v>
      </c>
      <c r="O431" s="378"/>
      <c r="P431" s="378"/>
      <c r="Q431" s="378"/>
      <c r="R431" s="378"/>
      <c r="S431" s="378"/>
      <c r="T431" s="378"/>
      <c r="U431" s="378"/>
      <c r="V431" s="378"/>
      <c r="W431" s="378"/>
      <c r="X431" s="378"/>
      <c r="Y431" s="378"/>
      <c r="Z431" s="378"/>
      <c r="AA431" s="378"/>
      <c r="AB431" s="378"/>
      <c r="AC431" s="379">
        <v>8686</v>
      </c>
      <c r="AD431" s="191">
        <v>8686</v>
      </c>
      <c r="AE431" s="378"/>
      <c r="AF431" s="416"/>
    </row>
    <row r="432" spans="1:32" s="421" customFormat="1">
      <c r="A432" s="839" t="s">
        <v>95</v>
      </c>
      <c r="B432" s="839"/>
      <c r="C432" s="292">
        <v>1576381</v>
      </c>
      <c r="D432" s="292">
        <v>104414</v>
      </c>
      <c r="E432" s="292"/>
      <c r="F432" s="292"/>
      <c r="G432" s="292">
        <v>104414</v>
      </c>
      <c r="H432" s="292"/>
      <c r="I432" s="292"/>
      <c r="J432" s="292"/>
      <c r="K432" s="292"/>
      <c r="L432" s="292"/>
      <c r="M432" s="292">
        <v>977</v>
      </c>
      <c r="N432" s="292">
        <v>1462850</v>
      </c>
      <c r="O432" s="292"/>
      <c r="P432" s="292"/>
      <c r="Q432" s="292"/>
      <c r="R432" s="292"/>
      <c r="S432" s="292"/>
      <c r="T432" s="292"/>
      <c r="U432" s="292"/>
      <c r="V432" s="292"/>
      <c r="W432" s="292"/>
      <c r="X432" s="292"/>
      <c r="Y432" s="292"/>
      <c r="Z432" s="292"/>
      <c r="AA432" s="292"/>
      <c r="AB432" s="292"/>
      <c r="AC432" s="292">
        <v>9117</v>
      </c>
      <c r="AD432" s="292">
        <v>9117</v>
      </c>
      <c r="AE432" s="292"/>
      <c r="AF432" s="420"/>
    </row>
    <row r="433" spans="1:32" s="421" customFormat="1">
      <c r="A433" s="453" t="s">
        <v>54</v>
      </c>
      <c r="B433" s="455"/>
      <c r="C433" s="423"/>
      <c r="D433" s="423"/>
      <c r="E433" s="423"/>
      <c r="F433" s="423"/>
      <c r="G433" s="423"/>
      <c r="H433" s="423"/>
      <c r="I433" s="423"/>
      <c r="J433" s="423"/>
      <c r="K433" s="455"/>
      <c r="L433" s="423"/>
      <c r="M433" s="423"/>
      <c r="N433" s="423"/>
      <c r="O433" s="423"/>
      <c r="P433" s="423"/>
      <c r="Q433" s="423"/>
      <c r="R433" s="423"/>
      <c r="S433" s="423"/>
      <c r="T433" s="423"/>
      <c r="U433" s="423"/>
      <c r="V433" s="423"/>
      <c r="W433" s="423"/>
      <c r="X433" s="423"/>
      <c r="Y433" s="423"/>
      <c r="Z433" s="423"/>
      <c r="AA433" s="423"/>
      <c r="AB433" s="423"/>
      <c r="AC433" s="385"/>
      <c r="AD433" s="423"/>
      <c r="AE433" s="424"/>
      <c r="AF433" s="420"/>
    </row>
    <row r="434" spans="1:32">
      <c r="A434" s="48" t="s">
        <v>808</v>
      </c>
      <c r="B434" s="425" t="s">
        <v>412</v>
      </c>
      <c r="C434" s="191">
        <v>451755</v>
      </c>
      <c r="D434" s="194"/>
      <c r="E434" s="194"/>
      <c r="F434" s="194"/>
      <c r="G434" s="194"/>
      <c r="H434" s="194"/>
      <c r="I434" s="194"/>
      <c r="J434" s="194"/>
      <c r="K434" s="194"/>
      <c r="L434" s="194"/>
      <c r="M434" s="194">
        <v>444</v>
      </c>
      <c r="N434" s="194">
        <v>451755</v>
      </c>
      <c r="O434" s="194"/>
      <c r="P434" s="194"/>
      <c r="Q434" s="194"/>
      <c r="R434" s="194"/>
      <c r="S434" s="194"/>
      <c r="T434" s="194"/>
      <c r="U434" s="194"/>
      <c r="V434" s="194"/>
      <c r="W434" s="194"/>
      <c r="X434" s="194"/>
      <c r="Y434" s="194"/>
      <c r="Z434" s="194"/>
      <c r="AA434" s="194"/>
      <c r="AB434" s="194"/>
      <c r="AC434" s="387"/>
      <c r="AD434" s="194"/>
      <c r="AE434" s="194"/>
      <c r="AF434" s="416"/>
    </row>
    <row r="435" spans="1:32">
      <c r="A435" s="48" t="s">
        <v>809</v>
      </c>
      <c r="B435" s="426" t="s">
        <v>413</v>
      </c>
      <c r="C435" s="191">
        <v>577117</v>
      </c>
      <c r="D435" s="191"/>
      <c r="E435" s="191"/>
      <c r="F435" s="191"/>
      <c r="G435" s="191"/>
      <c r="H435" s="191"/>
      <c r="I435" s="191"/>
      <c r="J435" s="191"/>
      <c r="K435" s="191"/>
      <c r="L435" s="191"/>
      <c r="M435" s="191">
        <v>504.7</v>
      </c>
      <c r="N435" s="191">
        <v>577117</v>
      </c>
      <c r="O435" s="191"/>
      <c r="P435" s="191"/>
      <c r="Q435" s="191"/>
      <c r="R435" s="191"/>
      <c r="S435" s="191"/>
      <c r="T435" s="191"/>
      <c r="U435" s="191"/>
      <c r="V435" s="191"/>
      <c r="W435" s="191"/>
      <c r="X435" s="191"/>
      <c r="Y435" s="191"/>
      <c r="Z435" s="191"/>
      <c r="AA435" s="191"/>
      <c r="AB435" s="191"/>
      <c r="AC435" s="389"/>
      <c r="AD435" s="191"/>
      <c r="AE435" s="191"/>
      <c r="AF435" s="416"/>
    </row>
    <row r="436" spans="1:32">
      <c r="A436" s="48" t="s">
        <v>810</v>
      </c>
      <c r="B436" s="426" t="s">
        <v>414</v>
      </c>
      <c r="C436" s="191">
        <v>1020374</v>
      </c>
      <c r="D436" s="191"/>
      <c r="E436" s="191"/>
      <c r="F436" s="191"/>
      <c r="G436" s="191"/>
      <c r="H436" s="191"/>
      <c r="I436" s="191"/>
      <c r="J436" s="191"/>
      <c r="K436" s="191"/>
      <c r="L436" s="191"/>
      <c r="M436" s="191"/>
      <c r="N436" s="191"/>
      <c r="O436" s="191"/>
      <c r="P436" s="191"/>
      <c r="Q436" s="191">
        <v>984.4</v>
      </c>
      <c r="R436" s="191">
        <v>942584</v>
      </c>
      <c r="S436" s="191">
        <v>68.2</v>
      </c>
      <c r="T436" s="191">
        <v>77790</v>
      </c>
      <c r="U436" s="191"/>
      <c r="V436" s="191"/>
      <c r="W436" s="191"/>
      <c r="X436" s="191"/>
      <c r="Y436" s="191"/>
      <c r="Z436" s="191"/>
      <c r="AA436" s="191"/>
      <c r="AB436" s="191"/>
      <c r="AC436" s="389"/>
      <c r="AD436" s="191"/>
      <c r="AE436" s="191"/>
      <c r="AF436" s="416"/>
    </row>
    <row r="437" spans="1:32">
      <c r="A437" s="48" t="s">
        <v>811</v>
      </c>
      <c r="B437" s="426" t="s">
        <v>415</v>
      </c>
      <c r="C437" s="191">
        <v>757681</v>
      </c>
      <c r="D437" s="191"/>
      <c r="E437" s="191"/>
      <c r="F437" s="191"/>
      <c r="G437" s="191"/>
      <c r="H437" s="191"/>
      <c r="I437" s="191"/>
      <c r="J437" s="191"/>
      <c r="K437" s="191"/>
      <c r="L437" s="191"/>
      <c r="M437" s="191"/>
      <c r="N437" s="191"/>
      <c r="O437" s="191"/>
      <c r="P437" s="191"/>
      <c r="Q437" s="191">
        <v>692</v>
      </c>
      <c r="R437" s="191">
        <v>757681</v>
      </c>
      <c r="S437" s="191"/>
      <c r="T437" s="191"/>
      <c r="U437" s="191"/>
      <c r="V437" s="191"/>
      <c r="W437" s="191"/>
      <c r="X437" s="191"/>
      <c r="Y437" s="191"/>
      <c r="Z437" s="191"/>
      <c r="AA437" s="191"/>
      <c r="AB437" s="191"/>
      <c r="AC437" s="389"/>
      <c r="AD437" s="191"/>
      <c r="AE437" s="191"/>
      <c r="AF437" s="416"/>
    </row>
    <row r="438" spans="1:32">
      <c r="A438" s="48" t="s">
        <v>812</v>
      </c>
      <c r="B438" s="426" t="s">
        <v>416</v>
      </c>
      <c r="C438" s="191">
        <v>577959</v>
      </c>
      <c r="D438" s="191"/>
      <c r="E438" s="191"/>
      <c r="F438" s="191"/>
      <c r="G438" s="191"/>
      <c r="H438" s="191"/>
      <c r="I438" s="191"/>
      <c r="J438" s="191"/>
      <c r="K438" s="191"/>
      <c r="L438" s="191"/>
      <c r="M438" s="191">
        <v>608.70000000000005</v>
      </c>
      <c r="N438" s="191">
        <v>577959</v>
      </c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1"/>
      <c r="Z438" s="191"/>
      <c r="AA438" s="191"/>
      <c r="AB438" s="191"/>
      <c r="AC438" s="389"/>
      <c r="AD438" s="191"/>
      <c r="AE438" s="191"/>
      <c r="AF438" s="416"/>
    </row>
    <row r="439" spans="1:32">
      <c r="A439" s="48" t="s">
        <v>813</v>
      </c>
      <c r="B439" s="426" t="s">
        <v>417</v>
      </c>
      <c r="C439" s="191">
        <v>795876</v>
      </c>
      <c r="D439" s="191"/>
      <c r="E439" s="191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>
        <v>752.8</v>
      </c>
      <c r="R439" s="191">
        <v>795876</v>
      </c>
      <c r="S439" s="191"/>
      <c r="T439" s="191"/>
      <c r="U439" s="191"/>
      <c r="V439" s="191"/>
      <c r="W439" s="191"/>
      <c r="X439" s="191"/>
      <c r="Y439" s="191"/>
      <c r="Z439" s="191"/>
      <c r="AA439" s="191"/>
      <c r="AB439" s="191"/>
      <c r="AC439" s="389"/>
      <c r="AD439" s="191"/>
      <c r="AE439" s="191"/>
      <c r="AF439" s="416"/>
    </row>
    <row r="440" spans="1:32">
      <c r="A440" s="48" t="s">
        <v>814</v>
      </c>
      <c r="B440" s="427" t="s">
        <v>418</v>
      </c>
      <c r="C440" s="191">
        <v>771550</v>
      </c>
      <c r="D440" s="378">
        <v>771550</v>
      </c>
      <c r="E440" s="378">
        <v>175024</v>
      </c>
      <c r="F440" s="378"/>
      <c r="G440" s="378">
        <v>128058</v>
      </c>
      <c r="H440" s="378">
        <v>468468</v>
      </c>
      <c r="I440" s="378"/>
      <c r="J440" s="378"/>
      <c r="K440" s="378"/>
      <c r="L440" s="378"/>
      <c r="M440" s="378"/>
      <c r="N440" s="378"/>
      <c r="O440" s="378"/>
      <c r="P440" s="378"/>
      <c r="Q440" s="378"/>
      <c r="R440" s="378"/>
      <c r="S440" s="378"/>
      <c r="T440" s="378"/>
      <c r="U440" s="378"/>
      <c r="V440" s="378"/>
      <c r="W440" s="378"/>
      <c r="X440" s="378"/>
      <c r="Y440" s="378"/>
      <c r="Z440" s="378"/>
      <c r="AA440" s="378"/>
      <c r="AB440" s="378"/>
      <c r="AC440" s="379"/>
      <c r="AD440" s="378"/>
      <c r="AE440" s="378"/>
      <c r="AF440" s="416"/>
    </row>
    <row r="441" spans="1:32" s="421" customFormat="1">
      <c r="A441" s="839" t="s">
        <v>55</v>
      </c>
      <c r="B441" s="839"/>
      <c r="C441" s="292">
        <v>4952312</v>
      </c>
      <c r="D441" s="292">
        <v>771550</v>
      </c>
      <c r="E441" s="292">
        <v>175024</v>
      </c>
      <c r="F441" s="292"/>
      <c r="G441" s="292">
        <v>128058</v>
      </c>
      <c r="H441" s="292">
        <v>468468</v>
      </c>
      <c r="I441" s="292"/>
      <c r="J441" s="292"/>
      <c r="K441" s="292"/>
      <c r="L441" s="292"/>
      <c r="M441" s="292">
        <v>1557.4</v>
      </c>
      <c r="N441" s="292">
        <v>1606831</v>
      </c>
      <c r="O441" s="292"/>
      <c r="P441" s="292"/>
      <c r="Q441" s="292">
        <v>2429.1999999999998</v>
      </c>
      <c r="R441" s="292">
        <v>2496141</v>
      </c>
      <c r="S441" s="292">
        <v>68.2</v>
      </c>
      <c r="T441" s="292">
        <v>77790</v>
      </c>
      <c r="U441" s="292"/>
      <c r="V441" s="292"/>
      <c r="W441" s="292"/>
      <c r="X441" s="292"/>
      <c r="Y441" s="292"/>
      <c r="Z441" s="292"/>
      <c r="AA441" s="292"/>
      <c r="AB441" s="292"/>
      <c r="AC441" s="397"/>
      <c r="AD441" s="292"/>
      <c r="AE441" s="292"/>
      <c r="AF441" s="420"/>
    </row>
    <row r="442" spans="1:32" s="421" customFormat="1">
      <c r="A442" s="843" t="s">
        <v>56</v>
      </c>
      <c r="B442" s="844"/>
      <c r="C442" s="423"/>
      <c r="D442" s="423"/>
      <c r="E442" s="423"/>
      <c r="F442" s="423"/>
      <c r="G442" s="423"/>
      <c r="H442" s="423"/>
      <c r="I442" s="423"/>
      <c r="J442" s="423"/>
      <c r="K442" s="423"/>
      <c r="L442" s="423"/>
      <c r="M442" s="423"/>
      <c r="N442" s="423"/>
      <c r="O442" s="423"/>
      <c r="P442" s="423"/>
      <c r="Q442" s="423"/>
      <c r="R442" s="423"/>
      <c r="S442" s="423"/>
      <c r="T442" s="423"/>
      <c r="U442" s="423"/>
      <c r="V442" s="423"/>
      <c r="W442" s="423"/>
      <c r="X442" s="423"/>
      <c r="Y442" s="423"/>
      <c r="Z442" s="423"/>
      <c r="AA442" s="423"/>
      <c r="AB442" s="423"/>
      <c r="AC442" s="385"/>
      <c r="AD442" s="423"/>
      <c r="AE442" s="424"/>
      <c r="AF442" s="420"/>
    </row>
    <row r="443" spans="1:32">
      <c r="A443" s="48" t="s">
        <v>815</v>
      </c>
      <c r="B443" s="430" t="s">
        <v>419</v>
      </c>
      <c r="C443" s="191">
        <v>825813</v>
      </c>
      <c r="D443" s="194"/>
      <c r="E443" s="194"/>
      <c r="F443" s="194"/>
      <c r="G443" s="194"/>
      <c r="H443" s="194"/>
      <c r="I443" s="194"/>
      <c r="J443" s="194"/>
      <c r="K443" s="194"/>
      <c r="L443" s="194"/>
      <c r="M443" s="194">
        <v>625</v>
      </c>
      <c r="N443" s="194">
        <v>825813</v>
      </c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  <c r="AA443" s="194"/>
      <c r="AB443" s="194"/>
      <c r="AC443" s="387"/>
      <c r="AD443" s="194"/>
      <c r="AE443" s="194"/>
      <c r="AF443" s="416"/>
    </row>
    <row r="444" spans="1:32">
      <c r="A444" s="48" t="s">
        <v>1049</v>
      </c>
      <c r="B444" s="415" t="s">
        <v>420</v>
      </c>
      <c r="C444" s="191">
        <v>683800</v>
      </c>
      <c r="D444" s="191"/>
      <c r="E444" s="191"/>
      <c r="F444" s="191"/>
      <c r="G444" s="191"/>
      <c r="H444" s="191"/>
      <c r="I444" s="191"/>
      <c r="J444" s="191"/>
      <c r="K444" s="191"/>
      <c r="L444" s="191"/>
      <c r="M444" s="191">
        <v>576.08000000000004</v>
      </c>
      <c r="N444" s="191">
        <v>683800</v>
      </c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  <c r="AA444" s="191"/>
      <c r="AB444" s="191"/>
      <c r="AC444" s="389"/>
      <c r="AD444" s="191"/>
      <c r="AE444" s="191"/>
      <c r="AF444" s="416"/>
    </row>
    <row r="445" spans="1:32">
      <c r="A445" s="48" t="s">
        <v>816</v>
      </c>
      <c r="B445" s="415" t="s">
        <v>421</v>
      </c>
      <c r="C445" s="191">
        <v>996480</v>
      </c>
      <c r="D445" s="191"/>
      <c r="E445" s="191"/>
      <c r="F445" s="191"/>
      <c r="G445" s="191"/>
      <c r="H445" s="191"/>
      <c r="I445" s="191"/>
      <c r="J445" s="191"/>
      <c r="K445" s="191"/>
      <c r="L445" s="191"/>
      <c r="M445" s="191">
        <v>738</v>
      </c>
      <c r="N445" s="191">
        <v>996480</v>
      </c>
      <c r="O445" s="191"/>
      <c r="P445" s="191"/>
      <c r="Q445" s="191"/>
      <c r="R445" s="191"/>
      <c r="S445" s="191"/>
      <c r="T445" s="191"/>
      <c r="U445" s="191"/>
      <c r="V445" s="191"/>
      <c r="W445" s="191"/>
      <c r="X445" s="191"/>
      <c r="Y445" s="191"/>
      <c r="Z445" s="191"/>
      <c r="AA445" s="191"/>
      <c r="AB445" s="191"/>
      <c r="AC445" s="389"/>
      <c r="AD445" s="191"/>
      <c r="AE445" s="191"/>
      <c r="AF445" s="416"/>
    </row>
    <row r="446" spans="1:32">
      <c r="A446" s="48" t="s">
        <v>1050</v>
      </c>
      <c r="B446" s="415" t="s">
        <v>422</v>
      </c>
      <c r="C446" s="191">
        <v>650884</v>
      </c>
      <c r="D446" s="191"/>
      <c r="E446" s="191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>
        <v>606.96</v>
      </c>
      <c r="R446" s="191">
        <v>650884</v>
      </c>
      <c r="S446" s="191"/>
      <c r="T446" s="191"/>
      <c r="U446" s="191"/>
      <c r="V446" s="191"/>
      <c r="W446" s="191"/>
      <c r="X446" s="191"/>
      <c r="Y446" s="191"/>
      <c r="Z446" s="191"/>
      <c r="AA446" s="191"/>
      <c r="AB446" s="191"/>
      <c r="AC446" s="389"/>
      <c r="AD446" s="191"/>
      <c r="AE446" s="191"/>
      <c r="AF446" s="416"/>
    </row>
    <row r="447" spans="1:32">
      <c r="A447" s="48" t="s">
        <v>817</v>
      </c>
      <c r="B447" s="436" t="s">
        <v>423</v>
      </c>
      <c r="C447" s="191">
        <v>349221</v>
      </c>
      <c r="D447" s="378"/>
      <c r="E447" s="378"/>
      <c r="F447" s="378"/>
      <c r="G447" s="378"/>
      <c r="H447" s="378"/>
      <c r="I447" s="378"/>
      <c r="J447" s="378"/>
      <c r="K447" s="378"/>
      <c r="L447" s="378"/>
      <c r="M447" s="378"/>
      <c r="N447" s="378"/>
      <c r="O447" s="378"/>
      <c r="P447" s="378"/>
      <c r="Q447" s="378">
        <v>346</v>
      </c>
      <c r="R447" s="373">
        <v>349221</v>
      </c>
      <c r="S447" s="378"/>
      <c r="T447" s="378"/>
      <c r="U447" s="378"/>
      <c r="V447" s="378"/>
      <c r="W447" s="378"/>
      <c r="X447" s="378"/>
      <c r="Y447" s="378"/>
      <c r="Z447" s="378"/>
      <c r="AA447" s="378"/>
      <c r="AB447" s="378"/>
      <c r="AC447" s="379"/>
      <c r="AD447" s="378"/>
      <c r="AE447" s="378"/>
      <c r="AF447" s="416"/>
    </row>
    <row r="448" spans="1:32" s="421" customFormat="1">
      <c r="A448" s="839" t="s">
        <v>96</v>
      </c>
      <c r="B448" s="839"/>
      <c r="C448" s="292">
        <v>3506198</v>
      </c>
      <c r="D448" s="292"/>
      <c r="E448" s="292"/>
      <c r="F448" s="292"/>
      <c r="G448" s="292"/>
      <c r="H448" s="292"/>
      <c r="I448" s="292"/>
      <c r="J448" s="292"/>
      <c r="K448" s="292"/>
      <c r="L448" s="292"/>
      <c r="M448" s="292">
        <v>1939.08</v>
      </c>
      <c r="N448" s="292">
        <v>2506093</v>
      </c>
      <c r="O448" s="292"/>
      <c r="P448" s="292"/>
      <c r="Q448" s="292">
        <v>952.96</v>
      </c>
      <c r="R448" s="292">
        <v>1000105</v>
      </c>
      <c r="S448" s="292"/>
      <c r="T448" s="292"/>
      <c r="U448" s="292"/>
      <c r="V448" s="292"/>
      <c r="W448" s="292"/>
      <c r="X448" s="292"/>
      <c r="Y448" s="292"/>
      <c r="Z448" s="292"/>
      <c r="AA448" s="292"/>
      <c r="AB448" s="292"/>
      <c r="AC448" s="397"/>
      <c r="AD448" s="292"/>
      <c r="AE448" s="292"/>
      <c r="AF448" s="420"/>
    </row>
    <row r="449" spans="1:32" s="421" customFormat="1">
      <c r="A449" s="843" t="s">
        <v>57</v>
      </c>
      <c r="B449" s="844"/>
      <c r="C449" s="423"/>
      <c r="D449" s="423"/>
      <c r="E449" s="423"/>
      <c r="F449" s="423"/>
      <c r="G449" s="423"/>
      <c r="H449" s="423"/>
      <c r="I449" s="423"/>
      <c r="J449" s="423"/>
      <c r="K449" s="423"/>
      <c r="L449" s="423"/>
      <c r="M449" s="423"/>
      <c r="N449" s="423"/>
      <c r="O449" s="423"/>
      <c r="P449" s="423"/>
      <c r="Q449" s="423"/>
      <c r="R449" s="423"/>
      <c r="S449" s="423"/>
      <c r="T449" s="423"/>
      <c r="U449" s="423"/>
      <c r="V449" s="423"/>
      <c r="W449" s="423"/>
      <c r="X449" s="423"/>
      <c r="Y449" s="423"/>
      <c r="Z449" s="423"/>
      <c r="AA449" s="423"/>
      <c r="AB449" s="423"/>
      <c r="AC449" s="385"/>
      <c r="AD449" s="423"/>
      <c r="AE449" s="424"/>
      <c r="AF449" s="420"/>
    </row>
    <row r="450" spans="1:32" s="421" customFormat="1">
      <c r="A450" s="48" t="s">
        <v>818</v>
      </c>
      <c r="B450" s="415" t="s">
        <v>1000</v>
      </c>
      <c r="C450" s="194">
        <v>146827</v>
      </c>
      <c r="D450" s="378">
        <v>146827</v>
      </c>
      <c r="E450" s="378">
        <v>146827</v>
      </c>
      <c r="F450" s="378"/>
      <c r="G450" s="378"/>
      <c r="H450" s="378"/>
      <c r="I450" s="378"/>
      <c r="J450" s="378"/>
      <c r="K450" s="378"/>
      <c r="L450" s="378"/>
      <c r="M450" s="378"/>
      <c r="N450" s="378"/>
      <c r="O450" s="378"/>
      <c r="P450" s="378"/>
      <c r="Q450" s="378"/>
      <c r="R450" s="378"/>
      <c r="S450" s="378"/>
      <c r="T450" s="378"/>
      <c r="U450" s="378"/>
      <c r="V450" s="378"/>
      <c r="W450" s="378"/>
      <c r="X450" s="378"/>
      <c r="Y450" s="378"/>
      <c r="Z450" s="378"/>
      <c r="AA450" s="378"/>
      <c r="AB450" s="378"/>
      <c r="AC450" s="378"/>
      <c r="AD450" s="378"/>
      <c r="AE450" s="378"/>
      <c r="AF450" s="420"/>
    </row>
    <row r="451" spans="1:32" s="421" customFormat="1">
      <c r="A451" s="48" t="s">
        <v>819</v>
      </c>
      <c r="B451" s="415" t="s">
        <v>1001</v>
      </c>
      <c r="C451" s="194">
        <v>144811</v>
      </c>
      <c r="D451" s="378">
        <v>144811</v>
      </c>
      <c r="E451" s="378">
        <v>144811</v>
      </c>
      <c r="F451" s="378"/>
      <c r="G451" s="378"/>
      <c r="H451" s="378"/>
      <c r="I451" s="378"/>
      <c r="J451" s="378"/>
      <c r="K451" s="378"/>
      <c r="L451" s="378"/>
      <c r="M451" s="378"/>
      <c r="N451" s="378"/>
      <c r="O451" s="378"/>
      <c r="P451" s="378"/>
      <c r="Q451" s="378"/>
      <c r="R451" s="378"/>
      <c r="S451" s="378"/>
      <c r="T451" s="378"/>
      <c r="U451" s="378"/>
      <c r="V451" s="378"/>
      <c r="W451" s="378"/>
      <c r="X451" s="378"/>
      <c r="Y451" s="378"/>
      <c r="Z451" s="378"/>
      <c r="AA451" s="378"/>
      <c r="AB451" s="378"/>
      <c r="AC451" s="378"/>
      <c r="AD451" s="378"/>
      <c r="AE451" s="378"/>
      <c r="AF451" s="420"/>
    </row>
    <row r="452" spans="1:32" s="421" customFormat="1">
      <c r="A452" s="48" t="s">
        <v>820</v>
      </c>
      <c r="B452" s="415" t="s">
        <v>1002</v>
      </c>
      <c r="C452" s="194">
        <v>291021</v>
      </c>
      <c r="D452" s="378">
        <v>291021</v>
      </c>
      <c r="E452" s="378">
        <v>291021</v>
      </c>
      <c r="F452" s="378"/>
      <c r="G452" s="378"/>
      <c r="H452" s="378"/>
      <c r="I452" s="378"/>
      <c r="J452" s="378"/>
      <c r="K452" s="378"/>
      <c r="L452" s="378"/>
      <c r="M452" s="378"/>
      <c r="N452" s="378"/>
      <c r="O452" s="378"/>
      <c r="P452" s="378"/>
      <c r="Q452" s="378"/>
      <c r="R452" s="378"/>
      <c r="S452" s="378"/>
      <c r="T452" s="378"/>
      <c r="U452" s="378"/>
      <c r="V452" s="378"/>
      <c r="W452" s="378"/>
      <c r="X452" s="378"/>
      <c r="Y452" s="378"/>
      <c r="Z452" s="378"/>
      <c r="AA452" s="378"/>
      <c r="AB452" s="378"/>
      <c r="AC452" s="378"/>
      <c r="AD452" s="378"/>
      <c r="AE452" s="378"/>
      <c r="AF452" s="420"/>
    </row>
    <row r="453" spans="1:32" s="421" customFormat="1">
      <c r="A453" s="48" t="s">
        <v>821</v>
      </c>
      <c r="B453" s="415" t="s">
        <v>1003</v>
      </c>
      <c r="C453" s="194">
        <v>263200</v>
      </c>
      <c r="D453" s="378">
        <v>263200</v>
      </c>
      <c r="E453" s="378">
        <v>263200</v>
      </c>
      <c r="F453" s="378"/>
      <c r="G453" s="378"/>
      <c r="H453" s="378"/>
      <c r="I453" s="378"/>
      <c r="J453" s="378"/>
      <c r="K453" s="378"/>
      <c r="L453" s="378"/>
      <c r="M453" s="378"/>
      <c r="N453" s="378"/>
      <c r="O453" s="378"/>
      <c r="P453" s="378"/>
      <c r="Q453" s="378"/>
      <c r="R453" s="378"/>
      <c r="S453" s="378"/>
      <c r="T453" s="378"/>
      <c r="U453" s="378"/>
      <c r="V453" s="378"/>
      <c r="W453" s="378"/>
      <c r="X453" s="378"/>
      <c r="Y453" s="378"/>
      <c r="Z453" s="378"/>
      <c r="AA453" s="378"/>
      <c r="AB453" s="378"/>
      <c r="AC453" s="378"/>
      <c r="AD453" s="378"/>
      <c r="AE453" s="378"/>
      <c r="AF453" s="420"/>
    </row>
    <row r="454" spans="1:32" s="421" customFormat="1">
      <c r="A454" s="48" t="s">
        <v>822</v>
      </c>
      <c r="B454" s="415" t="s">
        <v>1004</v>
      </c>
      <c r="C454" s="194">
        <v>272501</v>
      </c>
      <c r="D454" s="378">
        <v>272501</v>
      </c>
      <c r="E454" s="378">
        <v>272501</v>
      </c>
      <c r="F454" s="378"/>
      <c r="G454" s="378"/>
      <c r="H454" s="378"/>
      <c r="I454" s="378"/>
      <c r="J454" s="378"/>
      <c r="K454" s="378"/>
      <c r="L454" s="378"/>
      <c r="M454" s="378"/>
      <c r="N454" s="378"/>
      <c r="O454" s="378"/>
      <c r="P454" s="378"/>
      <c r="Q454" s="378"/>
      <c r="R454" s="378"/>
      <c r="S454" s="378"/>
      <c r="T454" s="378"/>
      <c r="U454" s="378"/>
      <c r="V454" s="378"/>
      <c r="W454" s="378"/>
      <c r="X454" s="378"/>
      <c r="Y454" s="378"/>
      <c r="Z454" s="378"/>
      <c r="AA454" s="378"/>
      <c r="AB454" s="378"/>
      <c r="AC454" s="378"/>
      <c r="AD454" s="378"/>
      <c r="AE454" s="378"/>
      <c r="AF454" s="420"/>
    </row>
    <row r="455" spans="1:32" s="421" customFormat="1">
      <c r="A455" s="48" t="s">
        <v>1051</v>
      </c>
      <c r="B455" s="415" t="s">
        <v>1005</v>
      </c>
      <c r="C455" s="194">
        <v>188440</v>
      </c>
      <c r="D455" s="378">
        <v>188440</v>
      </c>
      <c r="E455" s="378">
        <v>188440</v>
      </c>
      <c r="F455" s="378"/>
      <c r="G455" s="378"/>
      <c r="H455" s="378"/>
      <c r="I455" s="378"/>
      <c r="J455" s="378"/>
      <c r="K455" s="378"/>
      <c r="L455" s="378"/>
      <c r="M455" s="378"/>
      <c r="N455" s="378"/>
      <c r="O455" s="378"/>
      <c r="P455" s="378"/>
      <c r="Q455" s="378"/>
      <c r="R455" s="378"/>
      <c r="S455" s="378"/>
      <c r="T455" s="378"/>
      <c r="U455" s="378"/>
      <c r="V455" s="378"/>
      <c r="W455" s="378"/>
      <c r="X455" s="378"/>
      <c r="Y455" s="378"/>
      <c r="Z455" s="378"/>
      <c r="AA455" s="378"/>
      <c r="AB455" s="378"/>
      <c r="AC455" s="378"/>
      <c r="AD455" s="378"/>
      <c r="AE455" s="378"/>
      <c r="AF455" s="420"/>
    </row>
    <row r="456" spans="1:32" s="421" customFormat="1">
      <c r="A456" s="48" t="s">
        <v>1052</v>
      </c>
      <c r="B456" s="415" t="s">
        <v>1006</v>
      </c>
      <c r="C456" s="194">
        <v>235937</v>
      </c>
      <c r="D456" s="378">
        <v>235937</v>
      </c>
      <c r="E456" s="378">
        <v>235937</v>
      </c>
      <c r="F456" s="378"/>
      <c r="G456" s="378"/>
      <c r="H456" s="378"/>
      <c r="I456" s="378"/>
      <c r="J456" s="378"/>
      <c r="K456" s="378"/>
      <c r="L456" s="378"/>
      <c r="M456" s="378"/>
      <c r="N456" s="378"/>
      <c r="O456" s="378"/>
      <c r="P456" s="378"/>
      <c r="Q456" s="378"/>
      <c r="R456" s="378"/>
      <c r="S456" s="378"/>
      <c r="T456" s="378"/>
      <c r="U456" s="378"/>
      <c r="V456" s="378"/>
      <c r="W456" s="378"/>
      <c r="X456" s="378"/>
      <c r="Y456" s="378"/>
      <c r="Z456" s="378"/>
      <c r="AA456" s="378"/>
      <c r="AB456" s="378"/>
      <c r="AC456" s="378"/>
      <c r="AD456" s="378"/>
      <c r="AE456" s="378"/>
      <c r="AF456" s="420"/>
    </row>
    <row r="457" spans="1:32" s="421" customFormat="1">
      <c r="A457" s="48" t="s">
        <v>1053</v>
      </c>
      <c r="B457" s="415" t="s">
        <v>1007</v>
      </c>
      <c r="C457" s="194">
        <v>221296</v>
      </c>
      <c r="D457" s="378">
        <v>221296</v>
      </c>
      <c r="E457" s="378">
        <v>221296</v>
      </c>
      <c r="F457" s="378"/>
      <c r="G457" s="378"/>
      <c r="H457" s="378"/>
      <c r="I457" s="378"/>
      <c r="J457" s="378"/>
      <c r="K457" s="378"/>
      <c r="L457" s="378"/>
      <c r="M457" s="378"/>
      <c r="N457" s="378"/>
      <c r="O457" s="378"/>
      <c r="P457" s="378"/>
      <c r="Q457" s="378"/>
      <c r="R457" s="378"/>
      <c r="S457" s="378"/>
      <c r="T457" s="378"/>
      <c r="U457" s="378"/>
      <c r="V457" s="378"/>
      <c r="W457" s="378"/>
      <c r="X457" s="378"/>
      <c r="Y457" s="378"/>
      <c r="Z457" s="378"/>
      <c r="AA457" s="378"/>
      <c r="AB457" s="378"/>
      <c r="AC457" s="378"/>
      <c r="AD457" s="378"/>
      <c r="AE457" s="378"/>
      <c r="AF457" s="420"/>
    </row>
    <row r="458" spans="1:32" s="421" customFormat="1">
      <c r="A458" s="48" t="s">
        <v>1054</v>
      </c>
      <c r="B458" s="415" t="s">
        <v>1008</v>
      </c>
      <c r="C458" s="194">
        <v>321200</v>
      </c>
      <c r="D458" s="378">
        <v>321200</v>
      </c>
      <c r="E458" s="378">
        <v>321200</v>
      </c>
      <c r="F458" s="378"/>
      <c r="G458" s="378"/>
      <c r="H458" s="378"/>
      <c r="I458" s="378"/>
      <c r="J458" s="378"/>
      <c r="K458" s="378"/>
      <c r="L458" s="378"/>
      <c r="M458" s="378"/>
      <c r="N458" s="378"/>
      <c r="O458" s="378"/>
      <c r="P458" s="378"/>
      <c r="Q458" s="378"/>
      <c r="R458" s="378"/>
      <c r="S458" s="378"/>
      <c r="T458" s="378"/>
      <c r="U458" s="378"/>
      <c r="V458" s="378"/>
      <c r="W458" s="378"/>
      <c r="X458" s="378"/>
      <c r="Y458" s="378"/>
      <c r="Z458" s="378"/>
      <c r="AA458" s="378"/>
      <c r="AB458" s="378"/>
      <c r="AC458" s="378"/>
      <c r="AD458" s="378"/>
      <c r="AE458" s="378"/>
      <c r="AF458" s="420"/>
    </row>
    <row r="459" spans="1:32" s="421" customFormat="1">
      <c r="A459" s="48" t="s">
        <v>823</v>
      </c>
      <c r="B459" s="415" t="s">
        <v>1009</v>
      </c>
      <c r="C459" s="194">
        <v>323457</v>
      </c>
      <c r="D459" s="378">
        <v>323457</v>
      </c>
      <c r="E459" s="378">
        <v>323457</v>
      </c>
      <c r="F459" s="378"/>
      <c r="G459" s="378"/>
      <c r="H459" s="378"/>
      <c r="I459" s="378"/>
      <c r="J459" s="378"/>
      <c r="K459" s="378"/>
      <c r="L459" s="378"/>
      <c r="M459" s="378"/>
      <c r="N459" s="378"/>
      <c r="O459" s="378"/>
      <c r="P459" s="378"/>
      <c r="Q459" s="378"/>
      <c r="R459" s="378"/>
      <c r="S459" s="378"/>
      <c r="T459" s="378"/>
      <c r="U459" s="378"/>
      <c r="V459" s="378"/>
      <c r="W459" s="378"/>
      <c r="X459" s="378"/>
      <c r="Y459" s="378"/>
      <c r="Z459" s="378"/>
      <c r="AA459" s="378"/>
      <c r="AB459" s="378"/>
      <c r="AC459" s="378"/>
      <c r="AD459" s="378"/>
      <c r="AE459" s="378"/>
      <c r="AF459" s="420"/>
    </row>
    <row r="460" spans="1:32" s="421" customFormat="1">
      <c r="A460" s="48" t="s">
        <v>824</v>
      </c>
      <c r="B460" s="415" t="s">
        <v>1010</v>
      </c>
      <c r="C460" s="194">
        <v>319693</v>
      </c>
      <c r="D460" s="191">
        <v>319693</v>
      </c>
      <c r="E460" s="378">
        <v>319693</v>
      </c>
      <c r="F460" s="378"/>
      <c r="G460" s="378"/>
      <c r="H460" s="378"/>
      <c r="I460" s="378"/>
      <c r="J460" s="378"/>
      <c r="K460" s="378"/>
      <c r="L460" s="378"/>
      <c r="M460" s="378"/>
      <c r="N460" s="378"/>
      <c r="O460" s="378"/>
      <c r="P460" s="378"/>
      <c r="Q460" s="378"/>
      <c r="R460" s="378"/>
      <c r="S460" s="378"/>
      <c r="T460" s="378"/>
      <c r="U460" s="378"/>
      <c r="V460" s="378"/>
      <c r="W460" s="378"/>
      <c r="X460" s="378"/>
      <c r="Y460" s="378"/>
      <c r="Z460" s="378"/>
      <c r="AA460" s="378"/>
      <c r="AB460" s="378"/>
      <c r="AC460" s="378"/>
      <c r="AD460" s="378"/>
      <c r="AE460" s="378"/>
      <c r="AF460" s="420"/>
    </row>
    <row r="461" spans="1:32" s="421" customFormat="1">
      <c r="A461" s="48" t="s">
        <v>825</v>
      </c>
      <c r="B461" s="415" t="s">
        <v>1011</v>
      </c>
      <c r="C461" s="191">
        <v>214506</v>
      </c>
      <c r="D461" s="191">
        <v>214506</v>
      </c>
      <c r="E461" s="191">
        <v>214506</v>
      </c>
      <c r="F461" s="191"/>
      <c r="G461" s="191"/>
      <c r="H461" s="191"/>
      <c r="I461" s="191"/>
      <c r="J461" s="191"/>
      <c r="K461" s="191"/>
      <c r="L461" s="191"/>
      <c r="M461" s="191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  <c r="AA461" s="191"/>
      <c r="AB461" s="191"/>
      <c r="AC461" s="191"/>
      <c r="AD461" s="191"/>
      <c r="AE461" s="191"/>
      <c r="AF461" s="420"/>
    </row>
    <row r="462" spans="1:32">
      <c r="A462" s="48" t="s">
        <v>826</v>
      </c>
      <c r="B462" s="415" t="s">
        <v>467</v>
      </c>
      <c r="C462" s="191">
        <v>930000</v>
      </c>
      <c r="D462" s="191"/>
      <c r="E462" s="191"/>
      <c r="F462" s="191"/>
      <c r="G462" s="191"/>
      <c r="H462" s="191"/>
      <c r="I462" s="191"/>
      <c r="J462" s="191"/>
      <c r="K462" s="191"/>
      <c r="L462" s="191"/>
      <c r="M462" s="191">
        <v>345</v>
      </c>
      <c r="N462" s="191">
        <v>930000</v>
      </c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  <c r="AA462" s="191"/>
      <c r="AB462" s="191"/>
      <c r="AC462" s="389"/>
      <c r="AD462" s="191"/>
      <c r="AE462" s="191"/>
      <c r="AF462" s="416"/>
    </row>
    <row r="463" spans="1:32" s="421" customFormat="1">
      <c r="A463" s="839" t="s">
        <v>97</v>
      </c>
      <c r="B463" s="839"/>
      <c r="C463" s="292">
        <v>3872889</v>
      </c>
      <c r="D463" s="292">
        <v>2942889</v>
      </c>
      <c r="E463" s="292">
        <v>2942889</v>
      </c>
      <c r="F463" s="292"/>
      <c r="G463" s="292"/>
      <c r="H463" s="292"/>
      <c r="I463" s="292"/>
      <c r="J463" s="292"/>
      <c r="K463" s="292"/>
      <c r="L463" s="292"/>
      <c r="M463" s="292">
        <v>345</v>
      </c>
      <c r="N463" s="292">
        <v>930000</v>
      </c>
      <c r="O463" s="292"/>
      <c r="P463" s="292"/>
      <c r="Q463" s="292"/>
      <c r="R463" s="292"/>
      <c r="S463" s="292"/>
      <c r="T463" s="292"/>
      <c r="U463" s="292"/>
      <c r="V463" s="292"/>
      <c r="W463" s="292"/>
      <c r="X463" s="292"/>
      <c r="Y463" s="292"/>
      <c r="Z463" s="292"/>
      <c r="AA463" s="292"/>
      <c r="AB463" s="292"/>
      <c r="AC463" s="397"/>
      <c r="AD463" s="292"/>
      <c r="AE463" s="292"/>
      <c r="AF463" s="420"/>
    </row>
    <row r="464" spans="1:32" s="421" customFormat="1">
      <c r="A464" s="843" t="s">
        <v>58</v>
      </c>
      <c r="B464" s="844"/>
      <c r="C464" s="423"/>
      <c r="D464" s="423"/>
      <c r="E464" s="423"/>
      <c r="F464" s="423"/>
      <c r="G464" s="423"/>
      <c r="H464" s="423"/>
      <c r="I464" s="423"/>
      <c r="J464" s="423"/>
      <c r="K464" s="423"/>
      <c r="L464" s="423"/>
      <c r="M464" s="423"/>
      <c r="N464" s="423"/>
      <c r="O464" s="423"/>
      <c r="P464" s="423"/>
      <c r="Q464" s="423"/>
      <c r="R464" s="423"/>
      <c r="S464" s="423"/>
      <c r="T464" s="423"/>
      <c r="U464" s="423"/>
      <c r="V464" s="423"/>
      <c r="W464" s="423"/>
      <c r="X464" s="423"/>
      <c r="Y464" s="423"/>
      <c r="Z464" s="423"/>
      <c r="AA464" s="423"/>
      <c r="AB464" s="423"/>
      <c r="AC464" s="385"/>
      <c r="AD464" s="423"/>
      <c r="AE464" s="424"/>
      <c r="AF464" s="420"/>
    </row>
    <row r="465" spans="1:32">
      <c r="A465" s="48" t="s">
        <v>827</v>
      </c>
      <c r="B465" s="430" t="s">
        <v>424</v>
      </c>
      <c r="C465" s="191">
        <v>1102570</v>
      </c>
      <c r="D465" s="378">
        <v>236297</v>
      </c>
      <c r="E465" s="194">
        <v>236297</v>
      </c>
      <c r="F465" s="194"/>
      <c r="G465" s="194"/>
      <c r="H465" s="194"/>
      <c r="I465" s="194"/>
      <c r="J465" s="194"/>
      <c r="K465" s="194"/>
      <c r="L465" s="194"/>
      <c r="M465" s="194">
        <v>372</v>
      </c>
      <c r="N465" s="372">
        <v>866273</v>
      </c>
      <c r="O465" s="194"/>
      <c r="P465" s="194"/>
      <c r="Q465" s="194"/>
      <c r="R465" s="194"/>
      <c r="S465" s="194"/>
      <c r="T465" s="194"/>
      <c r="U465" s="194"/>
      <c r="V465" s="194"/>
      <c r="W465" s="194"/>
      <c r="X465" s="194"/>
      <c r="Y465" s="194"/>
      <c r="Z465" s="194"/>
      <c r="AA465" s="194"/>
      <c r="AB465" s="194"/>
      <c r="AC465" s="387"/>
      <c r="AD465" s="194"/>
      <c r="AE465" s="194"/>
      <c r="AF465" s="416"/>
    </row>
    <row r="466" spans="1:32">
      <c r="A466" s="48" t="s">
        <v>828</v>
      </c>
      <c r="B466" s="436" t="s">
        <v>425</v>
      </c>
      <c r="C466" s="191">
        <v>1401960</v>
      </c>
      <c r="D466" s="378">
        <v>409960</v>
      </c>
      <c r="E466" s="373">
        <v>409960</v>
      </c>
      <c r="F466" s="378"/>
      <c r="G466" s="378"/>
      <c r="H466" s="378"/>
      <c r="I466" s="378"/>
      <c r="J466" s="378"/>
      <c r="K466" s="378"/>
      <c r="L466" s="378"/>
      <c r="M466" s="378">
        <v>720</v>
      </c>
      <c r="N466" s="373">
        <v>992000</v>
      </c>
      <c r="O466" s="378"/>
      <c r="P466" s="378"/>
      <c r="Q466" s="378"/>
      <c r="R466" s="378"/>
      <c r="S466" s="378"/>
      <c r="T466" s="378"/>
      <c r="U466" s="378"/>
      <c r="V466" s="378"/>
      <c r="W466" s="378"/>
      <c r="X466" s="378"/>
      <c r="Y466" s="378"/>
      <c r="Z466" s="378"/>
      <c r="AA466" s="378"/>
      <c r="AB466" s="378"/>
      <c r="AC466" s="379"/>
      <c r="AD466" s="378"/>
      <c r="AE466" s="378"/>
      <c r="AF466" s="416"/>
    </row>
    <row r="467" spans="1:32" s="421" customFormat="1">
      <c r="A467" s="839" t="s">
        <v>98</v>
      </c>
      <c r="B467" s="839"/>
      <c r="C467" s="292">
        <v>2504530</v>
      </c>
      <c r="D467" s="292">
        <v>646257</v>
      </c>
      <c r="E467" s="292">
        <v>646257</v>
      </c>
      <c r="F467" s="292"/>
      <c r="G467" s="292"/>
      <c r="H467" s="292"/>
      <c r="I467" s="292"/>
      <c r="J467" s="292"/>
      <c r="K467" s="292"/>
      <c r="L467" s="292"/>
      <c r="M467" s="292">
        <v>1092</v>
      </c>
      <c r="N467" s="292">
        <v>1858273</v>
      </c>
      <c r="O467" s="292"/>
      <c r="P467" s="292"/>
      <c r="Q467" s="292"/>
      <c r="R467" s="292"/>
      <c r="S467" s="292"/>
      <c r="T467" s="292"/>
      <c r="U467" s="292"/>
      <c r="V467" s="292"/>
      <c r="W467" s="292"/>
      <c r="X467" s="292"/>
      <c r="Y467" s="292"/>
      <c r="Z467" s="292"/>
      <c r="AA467" s="292"/>
      <c r="AB467" s="292"/>
      <c r="AC467" s="397"/>
      <c r="AD467" s="292"/>
      <c r="AE467" s="292"/>
      <c r="AF467" s="420"/>
    </row>
    <row r="468" spans="1:32" s="421" customFormat="1">
      <c r="A468" s="843" t="s">
        <v>59</v>
      </c>
      <c r="B468" s="844"/>
      <c r="C468" s="423"/>
      <c r="D468" s="423"/>
      <c r="E468" s="423"/>
      <c r="F468" s="423"/>
      <c r="G468" s="423"/>
      <c r="H468" s="423"/>
      <c r="I468" s="423"/>
      <c r="J468" s="423"/>
      <c r="K468" s="423"/>
      <c r="L468" s="423"/>
      <c r="M468" s="423"/>
      <c r="N468" s="423"/>
      <c r="O468" s="423"/>
      <c r="P468" s="423"/>
      <c r="Q468" s="423"/>
      <c r="R468" s="423"/>
      <c r="S468" s="423"/>
      <c r="T468" s="423"/>
      <c r="U468" s="423"/>
      <c r="V468" s="423"/>
      <c r="W468" s="423"/>
      <c r="X468" s="423"/>
      <c r="Y468" s="423"/>
      <c r="Z468" s="423"/>
      <c r="AA468" s="423"/>
      <c r="AB468" s="423"/>
      <c r="AC468" s="385"/>
      <c r="AD468" s="423"/>
      <c r="AE468" s="424"/>
      <c r="AF468" s="420"/>
    </row>
    <row r="469" spans="1:32">
      <c r="A469" s="48" t="s">
        <v>829</v>
      </c>
      <c r="B469" s="459" t="s">
        <v>426</v>
      </c>
      <c r="C469" s="191">
        <v>37883</v>
      </c>
      <c r="D469" s="194">
        <v>37883</v>
      </c>
      <c r="E469" s="194">
        <v>37883</v>
      </c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  <c r="AA469" s="194"/>
      <c r="AB469" s="194"/>
      <c r="AC469" s="387"/>
      <c r="AD469" s="194"/>
      <c r="AE469" s="194"/>
      <c r="AF469" s="416"/>
    </row>
    <row r="470" spans="1:32">
      <c r="A470" s="48" t="s">
        <v>830</v>
      </c>
      <c r="B470" s="463" t="s">
        <v>427</v>
      </c>
      <c r="C470" s="191">
        <v>37883</v>
      </c>
      <c r="D470" s="191">
        <v>37883</v>
      </c>
      <c r="E470" s="191">
        <v>37883</v>
      </c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  <c r="AC470" s="389"/>
      <c r="AD470" s="191"/>
      <c r="AE470" s="191"/>
      <c r="AF470" s="416"/>
    </row>
    <row r="471" spans="1:32">
      <c r="A471" s="48" t="s">
        <v>831</v>
      </c>
      <c r="B471" s="463" t="s">
        <v>428</v>
      </c>
      <c r="C471" s="191">
        <v>37883</v>
      </c>
      <c r="D471" s="191">
        <v>37883</v>
      </c>
      <c r="E471" s="191">
        <v>37883</v>
      </c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389"/>
      <c r="AD471" s="191"/>
      <c r="AE471" s="191"/>
      <c r="AF471" s="416"/>
    </row>
    <row r="472" spans="1:32">
      <c r="A472" s="48" t="s">
        <v>832</v>
      </c>
      <c r="B472" s="463" t="s">
        <v>429</v>
      </c>
      <c r="C472" s="191">
        <v>37883</v>
      </c>
      <c r="D472" s="191">
        <v>37883</v>
      </c>
      <c r="E472" s="191">
        <v>37883</v>
      </c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  <c r="AC472" s="389"/>
      <c r="AD472" s="191"/>
      <c r="AE472" s="191"/>
      <c r="AF472" s="416"/>
    </row>
    <row r="473" spans="1:32">
      <c r="A473" s="48" t="s">
        <v>833</v>
      </c>
      <c r="B473" s="463" t="s">
        <v>430</v>
      </c>
      <c r="C473" s="191">
        <v>799601</v>
      </c>
      <c r="D473" s="191">
        <v>799601</v>
      </c>
      <c r="E473" s="191">
        <v>52186</v>
      </c>
      <c r="F473" s="191"/>
      <c r="G473" s="191">
        <v>155884</v>
      </c>
      <c r="H473" s="191">
        <v>372000</v>
      </c>
      <c r="I473" s="191">
        <v>219531</v>
      </c>
      <c r="J473" s="191"/>
      <c r="K473" s="191"/>
      <c r="L473" s="191"/>
      <c r="M473" s="191"/>
      <c r="N473" s="191"/>
      <c r="O473" s="191"/>
      <c r="P473" s="191"/>
      <c r="Q473" s="191"/>
      <c r="R473" s="191"/>
      <c r="S473" s="191"/>
      <c r="T473" s="191"/>
      <c r="U473" s="191"/>
      <c r="V473" s="191"/>
      <c r="W473" s="191"/>
      <c r="X473" s="191"/>
      <c r="Y473" s="191"/>
      <c r="Z473" s="191"/>
      <c r="AA473" s="191"/>
      <c r="AB473" s="191"/>
      <c r="AC473" s="389"/>
      <c r="AD473" s="191"/>
      <c r="AE473" s="191"/>
      <c r="AF473" s="416"/>
    </row>
    <row r="474" spans="1:32">
      <c r="A474" s="48" t="s">
        <v>834</v>
      </c>
      <c r="B474" s="463" t="s">
        <v>431</v>
      </c>
      <c r="C474" s="191">
        <v>37883</v>
      </c>
      <c r="D474" s="191">
        <v>37883</v>
      </c>
      <c r="E474" s="191">
        <v>37883</v>
      </c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  <c r="AC474" s="389"/>
      <c r="AD474" s="191"/>
      <c r="AE474" s="191"/>
      <c r="AF474" s="416"/>
    </row>
    <row r="475" spans="1:32">
      <c r="A475" s="48" t="s">
        <v>835</v>
      </c>
      <c r="B475" s="463" t="s">
        <v>432</v>
      </c>
      <c r="C475" s="191">
        <v>37883</v>
      </c>
      <c r="D475" s="191">
        <v>37883</v>
      </c>
      <c r="E475" s="191">
        <v>37883</v>
      </c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  <c r="AA475" s="191"/>
      <c r="AB475" s="191"/>
      <c r="AC475" s="389"/>
      <c r="AD475" s="191"/>
      <c r="AE475" s="191"/>
      <c r="AF475" s="416"/>
    </row>
    <row r="476" spans="1:32">
      <c r="A476" s="48" t="s">
        <v>836</v>
      </c>
      <c r="B476" s="463" t="s">
        <v>433</v>
      </c>
      <c r="C476" s="191">
        <v>52186</v>
      </c>
      <c r="D476" s="191">
        <v>52186</v>
      </c>
      <c r="E476" s="191">
        <v>52186</v>
      </c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  <c r="AC476" s="389"/>
      <c r="AD476" s="191"/>
      <c r="AE476" s="191"/>
      <c r="AF476" s="416"/>
    </row>
    <row r="477" spans="1:32">
      <c r="A477" s="48" t="s">
        <v>837</v>
      </c>
      <c r="B477" s="463" t="s">
        <v>434</v>
      </c>
      <c r="C477" s="191">
        <v>37883</v>
      </c>
      <c r="D477" s="191">
        <v>37883</v>
      </c>
      <c r="E477" s="191">
        <v>37883</v>
      </c>
      <c r="F477" s="191"/>
      <c r="G477" s="191"/>
      <c r="H477" s="191"/>
      <c r="I477" s="191"/>
      <c r="J477" s="191"/>
      <c r="K477" s="191"/>
      <c r="L477" s="191"/>
      <c r="M477" s="191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  <c r="AA477" s="191"/>
      <c r="AB477" s="191"/>
      <c r="AC477" s="389"/>
      <c r="AD477" s="191"/>
      <c r="AE477" s="191"/>
      <c r="AF477" s="416"/>
    </row>
    <row r="478" spans="1:32">
      <c r="A478" s="48" t="s">
        <v>838</v>
      </c>
      <c r="B478" s="460" t="s">
        <v>435</v>
      </c>
      <c r="C478" s="191">
        <v>52186</v>
      </c>
      <c r="D478" s="378">
        <v>52186</v>
      </c>
      <c r="E478" s="378">
        <v>52186</v>
      </c>
      <c r="F478" s="378"/>
      <c r="G478" s="378"/>
      <c r="H478" s="378"/>
      <c r="I478" s="378"/>
      <c r="J478" s="378"/>
      <c r="K478" s="378"/>
      <c r="L478" s="378"/>
      <c r="M478" s="378"/>
      <c r="N478" s="378"/>
      <c r="O478" s="378"/>
      <c r="P478" s="378"/>
      <c r="Q478" s="378"/>
      <c r="R478" s="378"/>
      <c r="S478" s="378"/>
      <c r="T478" s="378"/>
      <c r="U478" s="378"/>
      <c r="V478" s="378"/>
      <c r="W478" s="378"/>
      <c r="X478" s="378"/>
      <c r="Y478" s="378"/>
      <c r="Z478" s="378"/>
      <c r="AA478" s="378"/>
      <c r="AB478" s="378"/>
      <c r="AC478" s="379"/>
      <c r="AD478" s="378"/>
      <c r="AE478" s="378"/>
      <c r="AF478" s="416"/>
    </row>
    <row r="479" spans="1:32" s="421" customFormat="1">
      <c r="A479" s="839" t="s">
        <v>99</v>
      </c>
      <c r="B479" s="839"/>
      <c r="C479" s="292">
        <v>1169154</v>
      </c>
      <c r="D479" s="292">
        <v>1169154</v>
      </c>
      <c r="E479" s="292">
        <v>421739</v>
      </c>
      <c r="F479" s="292"/>
      <c r="G479" s="292">
        <v>155884</v>
      </c>
      <c r="H479" s="292">
        <v>372000</v>
      </c>
      <c r="I479" s="292">
        <v>219531</v>
      </c>
      <c r="J479" s="292"/>
      <c r="K479" s="292"/>
      <c r="L479" s="292"/>
      <c r="M479" s="292"/>
      <c r="N479" s="292"/>
      <c r="O479" s="292"/>
      <c r="P479" s="292"/>
      <c r="Q479" s="292"/>
      <c r="R479" s="292"/>
      <c r="S479" s="292"/>
      <c r="T479" s="292"/>
      <c r="U479" s="292"/>
      <c r="V479" s="292"/>
      <c r="W479" s="292"/>
      <c r="X479" s="292"/>
      <c r="Y479" s="292"/>
      <c r="Z479" s="292"/>
      <c r="AA479" s="292"/>
      <c r="AB479" s="292"/>
      <c r="AC479" s="397"/>
      <c r="AD479" s="292"/>
      <c r="AE479" s="292"/>
      <c r="AF479" s="420"/>
    </row>
    <row r="480" spans="1:32" s="421" customFormat="1">
      <c r="A480" s="843" t="s">
        <v>60</v>
      </c>
      <c r="B480" s="844"/>
      <c r="C480" s="423"/>
      <c r="D480" s="423"/>
      <c r="E480" s="423"/>
      <c r="F480" s="423"/>
      <c r="G480" s="423"/>
      <c r="H480" s="423"/>
      <c r="I480" s="423"/>
      <c r="J480" s="423"/>
      <c r="K480" s="423"/>
      <c r="L480" s="423"/>
      <c r="M480" s="423"/>
      <c r="N480" s="423"/>
      <c r="O480" s="423"/>
      <c r="P480" s="423"/>
      <c r="Q480" s="423"/>
      <c r="R480" s="423"/>
      <c r="S480" s="423"/>
      <c r="T480" s="423"/>
      <c r="U480" s="423"/>
      <c r="V480" s="423"/>
      <c r="W480" s="423"/>
      <c r="X480" s="423"/>
      <c r="Y480" s="423"/>
      <c r="Z480" s="423"/>
      <c r="AA480" s="423"/>
      <c r="AB480" s="423"/>
      <c r="AC480" s="385"/>
      <c r="AD480" s="423"/>
      <c r="AE480" s="424"/>
      <c r="AF480" s="420"/>
    </row>
    <row r="481" spans="1:32">
      <c r="A481" s="48" t="s">
        <v>839</v>
      </c>
      <c r="B481" s="430" t="s">
        <v>436</v>
      </c>
      <c r="C481" s="191">
        <v>604525.80000000005</v>
      </c>
      <c r="D481" s="194"/>
      <c r="E481" s="194"/>
      <c r="F481" s="194"/>
      <c r="G481" s="194"/>
      <c r="H481" s="194"/>
      <c r="I481" s="194"/>
      <c r="J481" s="194"/>
      <c r="K481" s="194"/>
      <c r="L481" s="194"/>
      <c r="M481" s="194">
        <v>586</v>
      </c>
      <c r="N481" s="372">
        <v>604525.80000000005</v>
      </c>
      <c r="O481" s="194"/>
      <c r="P481" s="194"/>
      <c r="Q481" s="194"/>
      <c r="R481" s="194"/>
      <c r="S481" s="194"/>
      <c r="T481" s="194"/>
      <c r="U481" s="194"/>
      <c r="V481" s="194"/>
      <c r="W481" s="194"/>
      <c r="X481" s="194"/>
      <c r="Y481" s="194"/>
      <c r="Z481" s="194"/>
      <c r="AA481" s="194"/>
      <c r="AB481" s="194"/>
      <c r="AC481" s="387"/>
      <c r="AD481" s="194"/>
      <c r="AE481" s="194"/>
      <c r="AF481" s="416"/>
    </row>
    <row r="482" spans="1:32">
      <c r="A482" s="48" t="s">
        <v>840</v>
      </c>
      <c r="B482" s="436" t="s">
        <v>437</v>
      </c>
      <c r="C482" s="191">
        <v>592146</v>
      </c>
      <c r="D482" s="378"/>
      <c r="E482" s="378"/>
      <c r="F482" s="378"/>
      <c r="G482" s="378"/>
      <c r="H482" s="378"/>
      <c r="I482" s="378"/>
      <c r="J482" s="378"/>
      <c r="K482" s="378"/>
      <c r="L482" s="378"/>
      <c r="M482" s="378">
        <v>574</v>
      </c>
      <c r="N482" s="373">
        <v>592146</v>
      </c>
      <c r="O482" s="378"/>
      <c r="P482" s="378"/>
      <c r="Q482" s="378"/>
      <c r="R482" s="378"/>
      <c r="S482" s="378"/>
      <c r="T482" s="378"/>
      <c r="U482" s="378"/>
      <c r="V482" s="378"/>
      <c r="W482" s="378"/>
      <c r="X482" s="378"/>
      <c r="Y482" s="378"/>
      <c r="Z482" s="378"/>
      <c r="AA482" s="378"/>
      <c r="AB482" s="378"/>
      <c r="AC482" s="379"/>
      <c r="AD482" s="378"/>
      <c r="AE482" s="378"/>
      <c r="AF482" s="416"/>
    </row>
    <row r="483" spans="1:32" s="421" customFormat="1">
      <c r="A483" s="839" t="s">
        <v>100</v>
      </c>
      <c r="B483" s="839"/>
      <c r="C483" s="292">
        <v>1196671.8</v>
      </c>
      <c r="D483" s="292"/>
      <c r="E483" s="292"/>
      <c r="F483" s="292"/>
      <c r="G483" s="292"/>
      <c r="H483" s="292"/>
      <c r="I483" s="292"/>
      <c r="J483" s="292"/>
      <c r="K483" s="292"/>
      <c r="L483" s="292"/>
      <c r="M483" s="292">
        <v>1160</v>
      </c>
      <c r="N483" s="292">
        <v>1196671.8</v>
      </c>
      <c r="O483" s="292"/>
      <c r="P483" s="292"/>
      <c r="Q483" s="292"/>
      <c r="R483" s="292"/>
      <c r="S483" s="292"/>
      <c r="T483" s="292"/>
      <c r="U483" s="292"/>
      <c r="V483" s="292"/>
      <c r="W483" s="292"/>
      <c r="X483" s="292"/>
      <c r="Y483" s="292"/>
      <c r="Z483" s="292"/>
      <c r="AA483" s="292"/>
      <c r="AB483" s="292"/>
      <c r="AC483" s="397"/>
      <c r="AD483" s="292"/>
      <c r="AE483" s="292"/>
      <c r="AF483" s="420"/>
    </row>
    <row r="484" spans="1:32" s="421" customFormat="1">
      <c r="A484" s="843" t="s">
        <v>61</v>
      </c>
      <c r="B484" s="844"/>
      <c r="C484" s="423"/>
      <c r="D484" s="423"/>
      <c r="E484" s="423"/>
      <c r="F484" s="423"/>
      <c r="G484" s="423"/>
      <c r="H484" s="423"/>
      <c r="I484" s="423"/>
      <c r="J484" s="423"/>
      <c r="K484" s="423"/>
      <c r="L484" s="423"/>
      <c r="M484" s="423"/>
      <c r="N484" s="423"/>
      <c r="O484" s="423"/>
      <c r="P484" s="423"/>
      <c r="Q484" s="423"/>
      <c r="R484" s="423"/>
      <c r="S484" s="423"/>
      <c r="T484" s="423"/>
      <c r="U484" s="423"/>
      <c r="V484" s="423"/>
      <c r="W484" s="423"/>
      <c r="X484" s="423"/>
      <c r="Y484" s="423"/>
      <c r="Z484" s="423"/>
      <c r="AA484" s="423"/>
      <c r="AB484" s="423"/>
      <c r="AC484" s="385"/>
      <c r="AD484" s="423"/>
      <c r="AE484" s="424"/>
      <c r="AF484" s="420"/>
    </row>
    <row r="485" spans="1:32">
      <c r="A485" s="48" t="s">
        <v>841</v>
      </c>
      <c r="B485" s="464" t="s">
        <v>439</v>
      </c>
      <c r="C485" s="191">
        <v>434701</v>
      </c>
      <c r="D485" s="273">
        <v>434701</v>
      </c>
      <c r="E485" s="273"/>
      <c r="F485" s="273"/>
      <c r="G485" s="457">
        <v>51924</v>
      </c>
      <c r="H485" s="457">
        <v>363278</v>
      </c>
      <c r="I485" s="457">
        <v>19499</v>
      </c>
      <c r="J485" s="273"/>
      <c r="K485" s="273"/>
      <c r="L485" s="273"/>
      <c r="M485" s="273"/>
      <c r="N485" s="273"/>
      <c r="O485" s="273"/>
      <c r="P485" s="273"/>
      <c r="Q485" s="273"/>
      <c r="R485" s="273"/>
      <c r="S485" s="273"/>
      <c r="T485" s="273"/>
      <c r="U485" s="273"/>
      <c r="V485" s="273"/>
      <c r="W485" s="273"/>
      <c r="X485" s="273"/>
      <c r="Y485" s="273"/>
      <c r="Z485" s="273"/>
      <c r="AA485" s="273"/>
      <c r="AB485" s="273"/>
      <c r="AC485" s="458"/>
      <c r="AD485" s="273"/>
      <c r="AE485" s="273"/>
      <c r="AF485" s="416"/>
    </row>
    <row r="486" spans="1:32" s="421" customFormat="1">
      <c r="A486" s="839" t="s">
        <v>101</v>
      </c>
      <c r="B486" s="839"/>
      <c r="C486" s="292">
        <v>434701</v>
      </c>
      <c r="D486" s="292">
        <v>434701</v>
      </c>
      <c r="E486" s="292"/>
      <c r="F486" s="292"/>
      <c r="G486" s="292">
        <v>51924</v>
      </c>
      <c r="H486" s="292">
        <v>363278</v>
      </c>
      <c r="I486" s="292">
        <v>19499</v>
      </c>
      <c r="J486" s="292"/>
      <c r="K486" s="292"/>
      <c r="L486" s="292"/>
      <c r="M486" s="292"/>
      <c r="N486" s="292"/>
      <c r="O486" s="292"/>
      <c r="P486" s="292"/>
      <c r="Q486" s="292"/>
      <c r="R486" s="292"/>
      <c r="S486" s="292"/>
      <c r="T486" s="292"/>
      <c r="U486" s="292"/>
      <c r="V486" s="292"/>
      <c r="W486" s="292"/>
      <c r="X486" s="292"/>
      <c r="Y486" s="292"/>
      <c r="Z486" s="292"/>
      <c r="AA486" s="292"/>
      <c r="AB486" s="292"/>
      <c r="AC486" s="397"/>
      <c r="AD486" s="292"/>
      <c r="AE486" s="292"/>
      <c r="AF486" s="420"/>
    </row>
    <row r="487" spans="1:32" s="421" customFormat="1">
      <c r="A487" s="843" t="s">
        <v>62</v>
      </c>
      <c r="B487" s="844"/>
      <c r="C487" s="423"/>
      <c r="D487" s="423"/>
      <c r="E487" s="423"/>
      <c r="F487" s="423"/>
      <c r="G487" s="423"/>
      <c r="H487" s="423"/>
      <c r="I487" s="423"/>
      <c r="J487" s="423"/>
      <c r="K487" s="423"/>
      <c r="L487" s="423"/>
      <c r="M487" s="423"/>
      <c r="N487" s="423"/>
      <c r="O487" s="423"/>
      <c r="P487" s="423"/>
      <c r="Q487" s="423"/>
      <c r="R487" s="423"/>
      <c r="S487" s="423"/>
      <c r="T487" s="423"/>
      <c r="U487" s="423"/>
      <c r="V487" s="423"/>
      <c r="W487" s="423"/>
      <c r="X487" s="423"/>
      <c r="Y487" s="423"/>
      <c r="Z487" s="423"/>
      <c r="AA487" s="423"/>
      <c r="AB487" s="423"/>
      <c r="AC487" s="385"/>
      <c r="AD487" s="423"/>
      <c r="AE487" s="424"/>
      <c r="AF487" s="420"/>
    </row>
    <row r="488" spans="1:32">
      <c r="A488" s="48" t="s">
        <v>842</v>
      </c>
      <c r="B488" s="462" t="s">
        <v>440</v>
      </c>
      <c r="C488" s="191">
        <v>1374491</v>
      </c>
      <c r="D488" s="273"/>
      <c r="E488" s="273"/>
      <c r="F488" s="273"/>
      <c r="G488" s="273"/>
      <c r="H488" s="273"/>
      <c r="I488" s="273"/>
      <c r="J488" s="273"/>
      <c r="K488" s="273"/>
      <c r="L488" s="273"/>
      <c r="M488" s="273"/>
      <c r="N488" s="273"/>
      <c r="O488" s="273"/>
      <c r="P488" s="273"/>
      <c r="Q488" s="273">
        <v>541</v>
      </c>
      <c r="R488" s="457">
        <v>1374491</v>
      </c>
      <c r="S488" s="273"/>
      <c r="T488" s="273"/>
      <c r="U488" s="273"/>
      <c r="V488" s="273"/>
      <c r="W488" s="273"/>
      <c r="X488" s="273"/>
      <c r="Y488" s="273"/>
      <c r="Z488" s="273"/>
      <c r="AA488" s="273"/>
      <c r="AB488" s="273"/>
      <c r="AC488" s="458"/>
      <c r="AD488" s="273"/>
      <c r="AE488" s="273"/>
      <c r="AF488" s="416"/>
    </row>
    <row r="489" spans="1:32" s="421" customFormat="1">
      <c r="A489" s="839" t="s">
        <v>102</v>
      </c>
      <c r="B489" s="839"/>
      <c r="C489" s="292">
        <v>1374491</v>
      </c>
      <c r="D489" s="292"/>
      <c r="E489" s="292"/>
      <c r="F489" s="292"/>
      <c r="G489" s="292"/>
      <c r="H489" s="292"/>
      <c r="I489" s="292"/>
      <c r="J489" s="292"/>
      <c r="K489" s="292"/>
      <c r="L489" s="292"/>
      <c r="M489" s="292"/>
      <c r="N489" s="292"/>
      <c r="O489" s="292"/>
      <c r="P489" s="292"/>
      <c r="Q489" s="292">
        <v>541</v>
      </c>
      <c r="R489" s="292">
        <v>1374491</v>
      </c>
      <c r="S489" s="292"/>
      <c r="T489" s="292"/>
      <c r="U489" s="292"/>
      <c r="V489" s="292"/>
      <c r="W489" s="292"/>
      <c r="X489" s="292"/>
      <c r="Y489" s="292"/>
      <c r="Z489" s="292"/>
      <c r="AA489" s="292"/>
      <c r="AB489" s="292"/>
      <c r="AC489" s="397"/>
      <c r="AD489" s="292"/>
      <c r="AE489" s="292"/>
      <c r="AF489" s="420"/>
    </row>
    <row r="490" spans="1:32" s="421" customFormat="1">
      <c r="A490" s="843" t="s">
        <v>63</v>
      </c>
      <c r="B490" s="844"/>
      <c r="C490" s="423"/>
      <c r="D490" s="423"/>
      <c r="E490" s="423"/>
      <c r="F490" s="423"/>
      <c r="G490" s="423"/>
      <c r="H490" s="423"/>
      <c r="I490" s="423"/>
      <c r="J490" s="423"/>
      <c r="K490" s="423"/>
      <c r="L490" s="423"/>
      <c r="M490" s="423"/>
      <c r="N490" s="423"/>
      <c r="O490" s="423"/>
      <c r="P490" s="423"/>
      <c r="Q490" s="423"/>
      <c r="R490" s="423"/>
      <c r="S490" s="423"/>
      <c r="T490" s="423"/>
      <c r="U490" s="423"/>
      <c r="V490" s="423"/>
      <c r="W490" s="423"/>
      <c r="X490" s="423"/>
      <c r="Y490" s="423"/>
      <c r="Z490" s="423"/>
      <c r="AA490" s="423"/>
      <c r="AB490" s="423"/>
      <c r="AC490" s="385"/>
      <c r="AD490" s="423"/>
      <c r="AE490" s="424"/>
      <c r="AF490" s="420"/>
    </row>
    <row r="491" spans="1:32">
      <c r="A491" s="48" t="s">
        <v>843</v>
      </c>
      <c r="B491" s="459" t="s">
        <v>441</v>
      </c>
      <c r="C491" s="191">
        <v>663038</v>
      </c>
      <c r="D491" s="194"/>
      <c r="E491" s="194"/>
      <c r="F491" s="194"/>
      <c r="G491" s="194"/>
      <c r="H491" s="194"/>
      <c r="I491" s="194"/>
      <c r="J491" s="194"/>
      <c r="K491" s="194"/>
      <c r="L491" s="194"/>
      <c r="M491" s="194">
        <v>356</v>
      </c>
      <c r="N491" s="372">
        <v>663038</v>
      </c>
      <c r="O491" s="194"/>
      <c r="P491" s="194"/>
      <c r="Q491" s="194"/>
      <c r="R491" s="194"/>
      <c r="S491" s="194"/>
      <c r="T491" s="194"/>
      <c r="U491" s="194"/>
      <c r="V491" s="194"/>
      <c r="W491" s="194"/>
      <c r="X491" s="194"/>
      <c r="Y491" s="194"/>
      <c r="Z491" s="194"/>
      <c r="AA491" s="194"/>
      <c r="AB491" s="194"/>
      <c r="AC491" s="387"/>
      <c r="AD491" s="194"/>
      <c r="AE491" s="194"/>
      <c r="AF491" s="416"/>
    </row>
    <row r="492" spans="1:32">
      <c r="A492" s="48" t="s">
        <v>1055</v>
      </c>
      <c r="B492" s="463" t="s">
        <v>442</v>
      </c>
      <c r="C492" s="191">
        <v>642152</v>
      </c>
      <c r="D492" s="191"/>
      <c r="E492" s="191"/>
      <c r="F492" s="191"/>
      <c r="G492" s="191"/>
      <c r="H492" s="191"/>
      <c r="I492" s="191"/>
      <c r="J492" s="191"/>
      <c r="K492" s="191"/>
      <c r="L492" s="191"/>
      <c r="M492" s="191">
        <v>356</v>
      </c>
      <c r="N492" s="292">
        <v>642152</v>
      </c>
      <c r="O492" s="191"/>
      <c r="P492" s="191"/>
      <c r="Q492" s="191"/>
      <c r="R492" s="191"/>
      <c r="S492" s="191"/>
      <c r="T492" s="191"/>
      <c r="U492" s="191"/>
      <c r="V492" s="191"/>
      <c r="W492" s="191"/>
      <c r="X492" s="191"/>
      <c r="Y492" s="191"/>
      <c r="Z492" s="191"/>
      <c r="AA492" s="191"/>
      <c r="AB492" s="191"/>
      <c r="AC492" s="389"/>
      <c r="AD492" s="191"/>
      <c r="AE492" s="191"/>
      <c r="AF492" s="416"/>
    </row>
    <row r="493" spans="1:32">
      <c r="A493" s="48" t="s">
        <v>844</v>
      </c>
      <c r="B493" s="463" t="s">
        <v>443</v>
      </c>
      <c r="C493" s="191">
        <v>629588</v>
      </c>
      <c r="D493" s="191"/>
      <c r="E493" s="191"/>
      <c r="F493" s="191"/>
      <c r="G493" s="191"/>
      <c r="H493" s="191"/>
      <c r="I493" s="191"/>
      <c r="J493" s="191"/>
      <c r="K493" s="191"/>
      <c r="L493" s="191"/>
      <c r="M493" s="191">
        <v>355</v>
      </c>
      <c r="N493" s="292">
        <v>629588</v>
      </c>
      <c r="O493" s="191"/>
      <c r="P493" s="191"/>
      <c r="Q493" s="191"/>
      <c r="R493" s="191"/>
      <c r="S493" s="191"/>
      <c r="T493" s="191"/>
      <c r="U493" s="191"/>
      <c r="V493" s="191"/>
      <c r="W493" s="191"/>
      <c r="X493" s="191"/>
      <c r="Y493" s="191"/>
      <c r="Z493" s="191"/>
      <c r="AA493" s="191"/>
      <c r="AB493" s="191"/>
      <c r="AC493" s="389"/>
      <c r="AD493" s="191"/>
      <c r="AE493" s="191"/>
      <c r="AF493" s="416"/>
    </row>
    <row r="494" spans="1:32">
      <c r="A494" s="48" t="s">
        <v>845</v>
      </c>
      <c r="B494" s="463" t="s">
        <v>444</v>
      </c>
      <c r="C494" s="191">
        <v>1163227</v>
      </c>
      <c r="D494" s="191">
        <v>1163227</v>
      </c>
      <c r="E494" s="191"/>
      <c r="F494" s="191">
        <v>194099</v>
      </c>
      <c r="G494" s="191">
        <v>117447</v>
      </c>
      <c r="H494" s="191">
        <v>851681</v>
      </c>
      <c r="I494" s="191"/>
      <c r="J494" s="191"/>
      <c r="K494" s="191"/>
      <c r="L494" s="191"/>
      <c r="M494" s="191"/>
      <c r="N494" s="191"/>
      <c r="O494" s="191"/>
      <c r="P494" s="191"/>
      <c r="Q494" s="191"/>
      <c r="R494" s="191"/>
      <c r="S494" s="191"/>
      <c r="T494" s="191"/>
      <c r="U494" s="191"/>
      <c r="V494" s="191"/>
      <c r="W494" s="191"/>
      <c r="X494" s="191"/>
      <c r="Y494" s="191"/>
      <c r="Z494" s="191"/>
      <c r="AA494" s="191"/>
      <c r="AB494" s="191"/>
      <c r="AC494" s="389"/>
      <c r="AD494" s="191"/>
      <c r="AE494" s="191"/>
      <c r="AF494" s="416"/>
    </row>
    <row r="495" spans="1:32">
      <c r="A495" s="48" t="s">
        <v>846</v>
      </c>
      <c r="B495" s="463" t="s">
        <v>445</v>
      </c>
      <c r="C495" s="191">
        <v>311546</v>
      </c>
      <c r="D495" s="191">
        <v>311546</v>
      </c>
      <c r="E495" s="191"/>
      <c r="F495" s="191">
        <v>194099</v>
      </c>
      <c r="G495" s="191">
        <v>117447</v>
      </c>
      <c r="H495" s="191"/>
      <c r="I495" s="191"/>
      <c r="J495" s="191"/>
      <c r="K495" s="191"/>
      <c r="L495" s="191"/>
      <c r="M495" s="191"/>
      <c r="N495" s="191"/>
      <c r="O495" s="191"/>
      <c r="P495" s="191"/>
      <c r="Q495" s="191"/>
      <c r="R495" s="191"/>
      <c r="S495" s="191"/>
      <c r="T495" s="191"/>
      <c r="U495" s="191"/>
      <c r="V495" s="191"/>
      <c r="W495" s="191"/>
      <c r="X495" s="191"/>
      <c r="Y495" s="191"/>
      <c r="Z495" s="191"/>
      <c r="AA495" s="191"/>
      <c r="AB495" s="191"/>
      <c r="AC495" s="389"/>
      <c r="AD495" s="191"/>
      <c r="AE495" s="191"/>
      <c r="AF495" s="416"/>
    </row>
    <row r="496" spans="1:32">
      <c r="A496" s="48" t="s">
        <v>847</v>
      </c>
      <c r="B496" s="463" t="s">
        <v>446</v>
      </c>
      <c r="C496" s="191">
        <v>1464173</v>
      </c>
      <c r="D496" s="191">
        <v>851681</v>
      </c>
      <c r="E496" s="191"/>
      <c r="F496" s="191"/>
      <c r="G496" s="191"/>
      <c r="H496" s="191">
        <v>851681</v>
      </c>
      <c r="I496" s="191"/>
      <c r="J496" s="191"/>
      <c r="K496" s="191"/>
      <c r="L496" s="191"/>
      <c r="M496" s="191">
        <v>355</v>
      </c>
      <c r="N496" s="292">
        <v>612492</v>
      </c>
      <c r="O496" s="191"/>
      <c r="P496" s="191"/>
      <c r="Q496" s="191"/>
      <c r="R496" s="191"/>
      <c r="S496" s="191"/>
      <c r="T496" s="191"/>
      <c r="U496" s="191"/>
      <c r="V496" s="191"/>
      <c r="W496" s="191"/>
      <c r="X496" s="191"/>
      <c r="Y496" s="191"/>
      <c r="Z496" s="191"/>
      <c r="AA496" s="191"/>
      <c r="AB496" s="191"/>
      <c r="AC496" s="389"/>
      <c r="AD496" s="191"/>
      <c r="AE496" s="191"/>
      <c r="AF496" s="416"/>
    </row>
    <row r="497" spans="1:32">
      <c r="A497" s="48" t="s">
        <v>848</v>
      </c>
      <c r="B497" s="463" t="s">
        <v>447</v>
      </c>
      <c r="C497" s="191">
        <v>1503626</v>
      </c>
      <c r="D497" s="191">
        <v>851681</v>
      </c>
      <c r="E497" s="191"/>
      <c r="F497" s="191"/>
      <c r="G497" s="191"/>
      <c r="H497" s="191">
        <v>851681</v>
      </c>
      <c r="I497" s="191"/>
      <c r="J497" s="191"/>
      <c r="K497" s="191"/>
      <c r="L497" s="191"/>
      <c r="M497" s="191">
        <v>357</v>
      </c>
      <c r="N497" s="191">
        <v>651945</v>
      </c>
      <c r="O497" s="191"/>
      <c r="P497" s="191"/>
      <c r="Q497" s="191"/>
      <c r="R497" s="191"/>
      <c r="S497" s="191"/>
      <c r="T497" s="191"/>
      <c r="U497" s="191"/>
      <c r="V497" s="191"/>
      <c r="W497" s="191"/>
      <c r="X497" s="191"/>
      <c r="Y497" s="191"/>
      <c r="Z497" s="191"/>
      <c r="AA497" s="191"/>
      <c r="AB497" s="191"/>
      <c r="AC497" s="389"/>
      <c r="AD497" s="191"/>
      <c r="AE497" s="191"/>
      <c r="AF497" s="416"/>
    </row>
    <row r="498" spans="1:32">
      <c r="A498" s="48" t="s">
        <v>849</v>
      </c>
      <c r="B498" s="463" t="s">
        <v>448</v>
      </c>
      <c r="C498" s="191">
        <v>968212</v>
      </c>
      <c r="D498" s="191">
        <v>968212</v>
      </c>
      <c r="E498" s="191"/>
      <c r="F498" s="191">
        <v>0</v>
      </c>
      <c r="G498" s="191">
        <v>117794</v>
      </c>
      <c r="H498" s="191">
        <v>850418</v>
      </c>
      <c r="I498" s="191"/>
      <c r="J498" s="191"/>
      <c r="K498" s="191"/>
      <c r="L498" s="191"/>
      <c r="M498" s="191"/>
      <c r="N498" s="191"/>
      <c r="O498" s="191"/>
      <c r="P498" s="191"/>
      <c r="Q498" s="191"/>
      <c r="R498" s="191"/>
      <c r="S498" s="191"/>
      <c r="T498" s="191"/>
      <c r="U498" s="191"/>
      <c r="V498" s="191"/>
      <c r="W498" s="191"/>
      <c r="X498" s="191"/>
      <c r="Y498" s="191"/>
      <c r="Z498" s="191"/>
      <c r="AA498" s="191"/>
      <c r="AB498" s="191"/>
      <c r="AC498" s="389"/>
      <c r="AD498" s="191"/>
      <c r="AE498" s="191"/>
      <c r="AF498" s="416"/>
    </row>
    <row r="499" spans="1:32">
      <c r="A499" s="48" t="s">
        <v>850</v>
      </c>
      <c r="B499" s="463" t="s">
        <v>449</v>
      </c>
      <c r="C499" s="191">
        <v>1174190</v>
      </c>
      <c r="D499" s="191">
        <v>1174190</v>
      </c>
      <c r="E499" s="191"/>
      <c r="F499" s="191">
        <v>194652</v>
      </c>
      <c r="G499" s="191">
        <v>126037</v>
      </c>
      <c r="H499" s="191">
        <v>853501</v>
      </c>
      <c r="I499" s="191"/>
      <c r="J499" s="191"/>
      <c r="K499" s="191"/>
      <c r="L499" s="191"/>
      <c r="M499" s="191"/>
      <c r="N499" s="191"/>
      <c r="O499" s="191"/>
      <c r="P499" s="191"/>
      <c r="Q499" s="191"/>
      <c r="R499" s="191"/>
      <c r="S499" s="191"/>
      <c r="T499" s="191"/>
      <c r="U499" s="191"/>
      <c r="V499" s="191"/>
      <c r="W499" s="191"/>
      <c r="X499" s="191"/>
      <c r="Y499" s="191"/>
      <c r="Z499" s="191"/>
      <c r="AA499" s="191"/>
      <c r="AB499" s="191"/>
      <c r="AC499" s="389"/>
      <c r="AD499" s="191"/>
      <c r="AE499" s="191"/>
      <c r="AF499" s="416"/>
    </row>
    <row r="500" spans="1:32">
      <c r="A500" s="48" t="s">
        <v>851</v>
      </c>
      <c r="B500" s="463" t="s">
        <v>451</v>
      </c>
      <c r="C500" s="191">
        <v>2320873</v>
      </c>
      <c r="D500" s="191">
        <v>789980</v>
      </c>
      <c r="E500" s="191"/>
      <c r="F500" s="191">
        <v>436390</v>
      </c>
      <c r="G500" s="191">
        <v>353590</v>
      </c>
      <c r="H500" s="191"/>
      <c r="I500" s="191"/>
      <c r="J500" s="191"/>
      <c r="K500" s="191"/>
      <c r="L500" s="191"/>
      <c r="M500" s="191">
        <v>826</v>
      </c>
      <c r="N500" s="191">
        <v>1530893</v>
      </c>
      <c r="O500" s="191"/>
      <c r="P500" s="191"/>
      <c r="Q500" s="191"/>
      <c r="R500" s="191"/>
      <c r="S500" s="191"/>
      <c r="T500" s="191"/>
      <c r="U500" s="191"/>
      <c r="V500" s="191"/>
      <c r="W500" s="191"/>
      <c r="X500" s="191"/>
      <c r="Y500" s="191"/>
      <c r="Z500" s="191"/>
      <c r="AA500" s="191"/>
      <c r="AB500" s="191"/>
      <c r="AC500" s="389"/>
      <c r="AD500" s="191"/>
      <c r="AE500" s="191"/>
      <c r="AF500" s="416"/>
    </row>
    <row r="501" spans="1:32">
      <c r="A501" s="48" t="s">
        <v>852</v>
      </c>
      <c r="B501" s="463" t="s">
        <v>452</v>
      </c>
      <c r="C501" s="191">
        <v>1258041</v>
      </c>
      <c r="D501" s="191">
        <v>784700</v>
      </c>
      <c r="E501" s="191"/>
      <c r="F501" s="191">
        <v>433600</v>
      </c>
      <c r="G501" s="191">
        <v>351100</v>
      </c>
      <c r="H501" s="191"/>
      <c r="I501" s="191"/>
      <c r="J501" s="191"/>
      <c r="K501" s="191"/>
      <c r="L501" s="191"/>
      <c r="M501" s="191">
        <v>835</v>
      </c>
      <c r="N501" s="191">
        <v>473341</v>
      </c>
      <c r="O501" s="191"/>
      <c r="P501" s="191"/>
      <c r="Q501" s="191"/>
      <c r="R501" s="191"/>
      <c r="S501" s="191"/>
      <c r="T501" s="191"/>
      <c r="U501" s="191"/>
      <c r="V501" s="191"/>
      <c r="W501" s="191"/>
      <c r="X501" s="191"/>
      <c r="Y501" s="191"/>
      <c r="Z501" s="191"/>
      <c r="AA501" s="191"/>
      <c r="AB501" s="191"/>
      <c r="AC501" s="389"/>
      <c r="AD501" s="191"/>
      <c r="AE501" s="191"/>
      <c r="AF501" s="416"/>
    </row>
    <row r="502" spans="1:32">
      <c r="A502" s="48" t="s">
        <v>853</v>
      </c>
      <c r="B502" s="463" t="s">
        <v>453</v>
      </c>
      <c r="C502" s="191">
        <v>1450351</v>
      </c>
      <c r="D502" s="191">
        <v>903701</v>
      </c>
      <c r="E502" s="191"/>
      <c r="F502" s="191">
        <v>140140</v>
      </c>
      <c r="G502" s="191">
        <v>113560</v>
      </c>
      <c r="H502" s="191">
        <v>650001</v>
      </c>
      <c r="I502" s="191"/>
      <c r="J502" s="191"/>
      <c r="K502" s="191"/>
      <c r="L502" s="191"/>
      <c r="M502" s="191">
        <v>377</v>
      </c>
      <c r="N502" s="191">
        <v>546650</v>
      </c>
      <c r="O502" s="191"/>
      <c r="P502" s="191"/>
      <c r="Q502" s="191"/>
      <c r="R502" s="191"/>
      <c r="S502" s="191"/>
      <c r="T502" s="191"/>
      <c r="U502" s="191"/>
      <c r="V502" s="191"/>
      <c r="W502" s="191"/>
      <c r="X502" s="191"/>
      <c r="Y502" s="191"/>
      <c r="Z502" s="191"/>
      <c r="AA502" s="191"/>
      <c r="AB502" s="191"/>
      <c r="AC502" s="389"/>
      <c r="AD502" s="191"/>
      <c r="AE502" s="191"/>
      <c r="AF502" s="416"/>
    </row>
    <row r="503" spans="1:32">
      <c r="A503" s="48" t="s">
        <v>854</v>
      </c>
      <c r="B503" s="463" t="s">
        <v>454</v>
      </c>
      <c r="C503" s="191">
        <v>1447588</v>
      </c>
      <c r="D503" s="191"/>
      <c r="E503" s="191"/>
      <c r="F503" s="191"/>
      <c r="G503" s="191"/>
      <c r="H503" s="191"/>
      <c r="I503" s="191"/>
      <c r="J503" s="191"/>
      <c r="K503" s="191"/>
      <c r="L503" s="191"/>
      <c r="M503" s="191">
        <v>998</v>
      </c>
      <c r="N503" s="191">
        <v>1447588</v>
      </c>
      <c r="O503" s="191"/>
      <c r="P503" s="191"/>
      <c r="Q503" s="191"/>
      <c r="R503" s="191"/>
      <c r="S503" s="191"/>
      <c r="T503" s="191"/>
      <c r="U503" s="191"/>
      <c r="V503" s="191"/>
      <c r="W503" s="191"/>
      <c r="X503" s="191"/>
      <c r="Y503" s="191"/>
      <c r="Z503" s="191"/>
      <c r="AA503" s="191"/>
      <c r="AB503" s="191"/>
      <c r="AC503" s="389"/>
      <c r="AD503" s="191"/>
      <c r="AE503" s="191"/>
      <c r="AF503" s="416"/>
    </row>
    <row r="504" spans="1:32">
      <c r="A504" s="48" t="s">
        <v>855</v>
      </c>
      <c r="B504" s="460" t="s">
        <v>455</v>
      </c>
      <c r="C504" s="191">
        <v>1462843</v>
      </c>
      <c r="D504" s="378">
        <v>682743</v>
      </c>
      <c r="E504" s="378"/>
      <c r="F504" s="378"/>
      <c r="G504" s="378"/>
      <c r="H504" s="378">
        <v>682743</v>
      </c>
      <c r="I504" s="378"/>
      <c r="J504" s="378"/>
      <c r="K504" s="378"/>
      <c r="L504" s="378"/>
      <c r="M504" s="378">
        <v>538</v>
      </c>
      <c r="N504" s="378">
        <v>780100</v>
      </c>
      <c r="O504" s="378"/>
      <c r="P504" s="378"/>
      <c r="Q504" s="378"/>
      <c r="R504" s="378"/>
      <c r="S504" s="378"/>
      <c r="T504" s="378"/>
      <c r="U504" s="378"/>
      <c r="V504" s="378"/>
      <c r="W504" s="378"/>
      <c r="X504" s="378"/>
      <c r="Y504" s="378"/>
      <c r="Z504" s="378"/>
      <c r="AA504" s="378"/>
      <c r="AB504" s="378"/>
      <c r="AC504" s="379"/>
      <c r="AD504" s="378"/>
      <c r="AE504" s="378"/>
      <c r="AF504" s="416"/>
    </row>
    <row r="505" spans="1:32" s="421" customFormat="1">
      <c r="A505" s="839" t="s">
        <v>103</v>
      </c>
      <c r="B505" s="839"/>
      <c r="C505" s="292">
        <v>16459448</v>
      </c>
      <c r="D505" s="292">
        <v>8481661</v>
      </c>
      <c r="E505" s="292"/>
      <c r="F505" s="292">
        <v>1592980</v>
      </c>
      <c r="G505" s="292">
        <v>1296975</v>
      </c>
      <c r="H505" s="292">
        <v>5591706</v>
      </c>
      <c r="I505" s="292"/>
      <c r="J505" s="292"/>
      <c r="K505" s="292"/>
      <c r="L505" s="292"/>
      <c r="M505" s="292">
        <v>5353</v>
      </c>
      <c r="N505" s="292">
        <v>7977787</v>
      </c>
      <c r="O505" s="292"/>
      <c r="P505" s="292"/>
      <c r="Q505" s="292"/>
      <c r="R505" s="292"/>
      <c r="S505" s="292"/>
      <c r="T505" s="292"/>
      <c r="U505" s="292"/>
      <c r="V505" s="292"/>
      <c r="W505" s="292"/>
      <c r="X505" s="292"/>
      <c r="Y505" s="292"/>
      <c r="Z505" s="292"/>
      <c r="AA505" s="292"/>
      <c r="AB505" s="292"/>
      <c r="AC505" s="292"/>
      <c r="AD505" s="292"/>
      <c r="AE505" s="292"/>
      <c r="AF505" s="420"/>
    </row>
    <row r="506" spans="1:32" s="421" customFormat="1">
      <c r="A506" s="843" t="s">
        <v>64</v>
      </c>
      <c r="B506" s="844"/>
      <c r="C506" s="423"/>
      <c r="D506" s="423"/>
      <c r="E506" s="423"/>
      <c r="F506" s="423"/>
      <c r="G506" s="423"/>
      <c r="H506" s="423"/>
      <c r="I506" s="423"/>
      <c r="J506" s="423"/>
      <c r="K506" s="423"/>
      <c r="L506" s="423"/>
      <c r="M506" s="423"/>
      <c r="N506" s="423"/>
      <c r="O506" s="423"/>
      <c r="P506" s="423"/>
      <c r="Q506" s="423"/>
      <c r="R506" s="423"/>
      <c r="S506" s="423"/>
      <c r="T506" s="423"/>
      <c r="U506" s="423"/>
      <c r="V506" s="423"/>
      <c r="W506" s="423"/>
      <c r="X506" s="423"/>
      <c r="Y506" s="423"/>
      <c r="Z506" s="423"/>
      <c r="AA506" s="423"/>
      <c r="AB506" s="423"/>
      <c r="AC506" s="385"/>
      <c r="AD506" s="423"/>
      <c r="AE506" s="424"/>
      <c r="AF506" s="420"/>
    </row>
    <row r="507" spans="1:32">
      <c r="A507" s="48" t="s">
        <v>856</v>
      </c>
      <c r="B507" s="430" t="s">
        <v>460</v>
      </c>
      <c r="C507" s="191">
        <v>1062537</v>
      </c>
      <c r="D507" s="194"/>
      <c r="E507" s="194"/>
      <c r="F507" s="194"/>
      <c r="G507" s="194"/>
      <c r="H507" s="194"/>
      <c r="I507" s="194"/>
      <c r="J507" s="194"/>
      <c r="K507" s="194"/>
      <c r="L507" s="194"/>
      <c r="M507" s="194">
        <v>741.6</v>
      </c>
      <c r="N507" s="194">
        <v>1062537</v>
      </c>
      <c r="O507" s="194"/>
      <c r="P507" s="194"/>
      <c r="Q507" s="194"/>
      <c r="R507" s="194"/>
      <c r="S507" s="194"/>
      <c r="T507" s="194"/>
      <c r="U507" s="194"/>
      <c r="V507" s="194"/>
      <c r="W507" s="194"/>
      <c r="X507" s="194"/>
      <c r="Y507" s="194"/>
      <c r="Z507" s="194"/>
      <c r="AA507" s="194"/>
      <c r="AB507" s="194"/>
      <c r="AC507" s="387"/>
      <c r="AD507" s="194"/>
      <c r="AE507" s="194"/>
      <c r="AF507" s="416"/>
    </row>
    <row r="508" spans="1:32">
      <c r="A508" s="48" t="s">
        <v>857</v>
      </c>
      <c r="B508" s="415" t="s">
        <v>456</v>
      </c>
      <c r="C508" s="191">
        <v>918815</v>
      </c>
      <c r="D508" s="191"/>
      <c r="E508" s="191"/>
      <c r="F508" s="191"/>
      <c r="G508" s="191"/>
      <c r="H508" s="191"/>
      <c r="I508" s="191"/>
      <c r="J508" s="191"/>
      <c r="K508" s="191"/>
      <c r="L508" s="191"/>
      <c r="M508" s="191">
        <v>653.6</v>
      </c>
      <c r="N508" s="191">
        <v>918815</v>
      </c>
      <c r="O508" s="191"/>
      <c r="P508" s="191"/>
      <c r="Q508" s="191"/>
      <c r="R508" s="191"/>
      <c r="S508" s="191"/>
      <c r="T508" s="191"/>
      <c r="U508" s="191"/>
      <c r="V508" s="191"/>
      <c r="W508" s="191"/>
      <c r="X508" s="191"/>
      <c r="Y508" s="191"/>
      <c r="Z508" s="191"/>
      <c r="AA508" s="191"/>
      <c r="AB508" s="191"/>
      <c r="AC508" s="389"/>
      <c r="AD508" s="191"/>
      <c r="AE508" s="191"/>
      <c r="AF508" s="416"/>
    </row>
    <row r="509" spans="1:32">
      <c r="A509" s="48" t="s">
        <v>1056</v>
      </c>
      <c r="B509" s="415" t="s">
        <v>459</v>
      </c>
      <c r="C509" s="191">
        <v>935929</v>
      </c>
      <c r="D509" s="191"/>
      <c r="E509" s="191"/>
      <c r="F509" s="191"/>
      <c r="G509" s="191"/>
      <c r="H509" s="191"/>
      <c r="I509" s="191"/>
      <c r="J509" s="191"/>
      <c r="K509" s="191"/>
      <c r="L509" s="191"/>
      <c r="M509" s="191">
        <v>892</v>
      </c>
      <c r="N509" s="292">
        <v>935929</v>
      </c>
      <c r="O509" s="191"/>
      <c r="P509" s="191"/>
      <c r="Q509" s="191"/>
      <c r="R509" s="191"/>
      <c r="S509" s="191"/>
      <c r="T509" s="191"/>
      <c r="U509" s="191"/>
      <c r="V509" s="191"/>
      <c r="W509" s="191"/>
      <c r="X509" s="191"/>
      <c r="Y509" s="191"/>
      <c r="Z509" s="191"/>
      <c r="AA509" s="191"/>
      <c r="AB509" s="191"/>
      <c r="AC509" s="389"/>
      <c r="AD509" s="191"/>
      <c r="AE509" s="191"/>
      <c r="AF509" s="416"/>
    </row>
    <row r="510" spans="1:32">
      <c r="A510" s="48" t="s">
        <v>858</v>
      </c>
      <c r="B510" s="415" t="s">
        <v>458</v>
      </c>
      <c r="C510" s="191">
        <v>874381</v>
      </c>
      <c r="D510" s="191"/>
      <c r="E510" s="191"/>
      <c r="F510" s="191"/>
      <c r="G510" s="191"/>
      <c r="H510" s="191"/>
      <c r="I510" s="191"/>
      <c r="J510" s="191"/>
      <c r="K510" s="191"/>
      <c r="L510" s="191"/>
      <c r="M510" s="191">
        <v>854.12</v>
      </c>
      <c r="N510" s="191">
        <v>874381</v>
      </c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  <c r="AC510" s="389"/>
      <c r="AD510" s="191"/>
      <c r="AE510" s="191"/>
      <c r="AF510" s="416"/>
    </row>
    <row r="511" spans="1:32">
      <c r="A511" s="48" t="s">
        <v>859</v>
      </c>
      <c r="B511" s="436" t="s">
        <v>457</v>
      </c>
      <c r="C511" s="191">
        <v>519375</v>
      </c>
      <c r="D511" s="378"/>
      <c r="E511" s="378"/>
      <c r="F511" s="378"/>
      <c r="G511" s="378"/>
      <c r="H511" s="378"/>
      <c r="I511" s="378"/>
      <c r="J511" s="378"/>
      <c r="K511" s="378"/>
      <c r="L511" s="378"/>
      <c r="M511" s="378">
        <v>306.14999999999998</v>
      </c>
      <c r="N511" s="373">
        <v>519375</v>
      </c>
      <c r="O511" s="378"/>
      <c r="P511" s="378"/>
      <c r="Q511" s="378"/>
      <c r="R511" s="378"/>
      <c r="S511" s="378"/>
      <c r="T511" s="378"/>
      <c r="U511" s="378"/>
      <c r="V511" s="378"/>
      <c r="W511" s="378"/>
      <c r="X511" s="378"/>
      <c r="Y511" s="378"/>
      <c r="Z511" s="378"/>
      <c r="AA511" s="378"/>
      <c r="AB511" s="378"/>
      <c r="AC511" s="379"/>
      <c r="AD511" s="378"/>
      <c r="AE511" s="378"/>
      <c r="AF511" s="416"/>
    </row>
    <row r="512" spans="1:32" s="421" customFormat="1">
      <c r="A512" s="839" t="s">
        <v>104</v>
      </c>
      <c r="B512" s="839"/>
      <c r="C512" s="292">
        <v>4311037</v>
      </c>
      <c r="D512" s="292"/>
      <c r="E512" s="292"/>
      <c r="F512" s="292"/>
      <c r="G512" s="292"/>
      <c r="H512" s="292"/>
      <c r="I512" s="292"/>
      <c r="J512" s="292"/>
      <c r="K512" s="292"/>
      <c r="L512" s="292"/>
      <c r="M512" s="292">
        <v>3447.47</v>
      </c>
      <c r="N512" s="292">
        <v>4311037</v>
      </c>
      <c r="O512" s="292"/>
      <c r="P512" s="292"/>
      <c r="Q512" s="292"/>
      <c r="R512" s="292"/>
      <c r="S512" s="292"/>
      <c r="T512" s="292"/>
      <c r="U512" s="292"/>
      <c r="V512" s="292"/>
      <c r="W512" s="292"/>
      <c r="X512" s="292"/>
      <c r="Y512" s="292"/>
      <c r="Z512" s="292"/>
      <c r="AA512" s="292"/>
      <c r="AB512" s="292"/>
      <c r="AC512" s="397"/>
      <c r="AD512" s="292"/>
      <c r="AE512" s="292"/>
      <c r="AF512" s="420"/>
    </row>
    <row r="513" spans="1:32" s="421" customFormat="1">
      <c r="A513" s="453" t="s">
        <v>65</v>
      </c>
      <c r="B513" s="455"/>
      <c r="C513" s="423"/>
      <c r="D513" s="423"/>
      <c r="E513" s="423"/>
      <c r="F513" s="423"/>
      <c r="G513" s="423"/>
      <c r="H513" s="423"/>
      <c r="I513" s="423"/>
      <c r="J513" s="423"/>
      <c r="K513" s="455"/>
      <c r="L513" s="423"/>
      <c r="M513" s="423"/>
      <c r="N513" s="423"/>
      <c r="O513" s="423"/>
      <c r="P513" s="423"/>
      <c r="Q513" s="423"/>
      <c r="R513" s="423"/>
      <c r="S513" s="423"/>
      <c r="T513" s="423"/>
      <c r="U513" s="423"/>
      <c r="V513" s="423"/>
      <c r="W513" s="423"/>
      <c r="X513" s="423"/>
      <c r="Y513" s="423"/>
      <c r="Z513" s="423"/>
      <c r="AA513" s="423"/>
      <c r="AB513" s="423"/>
      <c r="AC513" s="385"/>
      <c r="AD513" s="423"/>
      <c r="AE513" s="424"/>
      <c r="AF513" s="420"/>
    </row>
    <row r="514" spans="1:32">
      <c r="A514" s="48" t="s">
        <v>860</v>
      </c>
      <c r="B514" s="465" t="s">
        <v>461</v>
      </c>
      <c r="C514" s="191">
        <v>308752</v>
      </c>
      <c r="D514" s="273"/>
      <c r="E514" s="273"/>
      <c r="F514" s="273"/>
      <c r="G514" s="273"/>
      <c r="H514" s="273"/>
      <c r="I514" s="273"/>
      <c r="J514" s="273"/>
      <c r="K514" s="273"/>
      <c r="L514" s="273"/>
      <c r="M514" s="273">
        <v>241</v>
      </c>
      <c r="N514" s="457">
        <v>308752</v>
      </c>
      <c r="O514" s="273"/>
      <c r="P514" s="273"/>
      <c r="Q514" s="273"/>
      <c r="R514" s="273"/>
      <c r="S514" s="273"/>
      <c r="T514" s="273"/>
      <c r="U514" s="273"/>
      <c r="V514" s="273"/>
      <c r="W514" s="273"/>
      <c r="X514" s="273"/>
      <c r="Y514" s="273"/>
      <c r="Z514" s="273"/>
      <c r="AA514" s="273"/>
      <c r="AB514" s="273"/>
      <c r="AC514" s="458"/>
      <c r="AD514" s="273"/>
      <c r="AE514" s="273"/>
      <c r="AF514" s="416"/>
    </row>
    <row r="515" spans="1:32" s="421" customFormat="1">
      <c r="A515" s="839" t="s">
        <v>105</v>
      </c>
      <c r="B515" s="839"/>
      <c r="C515" s="292">
        <v>308752</v>
      </c>
      <c r="D515" s="292"/>
      <c r="E515" s="292"/>
      <c r="F515" s="292"/>
      <c r="G515" s="292"/>
      <c r="H515" s="292"/>
      <c r="I515" s="292"/>
      <c r="J515" s="292"/>
      <c r="K515" s="292"/>
      <c r="L515" s="292"/>
      <c r="M515" s="292">
        <v>241</v>
      </c>
      <c r="N515" s="292">
        <v>308752</v>
      </c>
      <c r="O515" s="292"/>
      <c r="P515" s="292"/>
      <c r="Q515" s="292"/>
      <c r="R515" s="292"/>
      <c r="S515" s="292"/>
      <c r="T515" s="292"/>
      <c r="U515" s="292"/>
      <c r="V515" s="292"/>
      <c r="W515" s="292"/>
      <c r="X515" s="292"/>
      <c r="Y515" s="292"/>
      <c r="Z515" s="292"/>
      <c r="AA515" s="292"/>
      <c r="AB515" s="292"/>
      <c r="AC515" s="397"/>
      <c r="AD515" s="292"/>
      <c r="AE515" s="292"/>
      <c r="AF515" s="420"/>
    </row>
    <row r="516" spans="1:32">
      <c r="A516" s="845" t="s">
        <v>469</v>
      </c>
      <c r="B516" s="846"/>
      <c r="C516" s="384"/>
      <c r="D516" s="384"/>
      <c r="E516" s="466"/>
      <c r="F516" s="466"/>
      <c r="G516" s="467"/>
      <c r="H516" s="467"/>
      <c r="I516" s="468"/>
      <c r="J516" s="468"/>
      <c r="K516" s="468"/>
      <c r="L516" s="469"/>
      <c r="M516" s="468"/>
      <c r="N516" s="468"/>
      <c r="O516" s="468"/>
      <c r="P516" s="468"/>
      <c r="Q516" s="468"/>
      <c r="R516" s="468"/>
      <c r="S516" s="468"/>
      <c r="T516" s="466"/>
      <c r="U516" s="468"/>
      <c r="V516" s="468"/>
      <c r="W516" s="468"/>
      <c r="X516" s="468"/>
      <c r="Y516" s="468"/>
      <c r="Z516" s="468"/>
      <c r="AA516" s="468"/>
      <c r="AB516" s="468"/>
      <c r="AC516" s="385"/>
      <c r="AD516" s="468"/>
      <c r="AE516" s="470"/>
      <c r="AF516" s="416"/>
    </row>
    <row r="517" spans="1:32">
      <c r="A517" s="48" t="s">
        <v>861</v>
      </c>
      <c r="B517" s="430" t="s">
        <v>503</v>
      </c>
      <c r="C517" s="191">
        <v>287686</v>
      </c>
      <c r="D517" s="194">
        <v>287686</v>
      </c>
      <c r="E517" s="471">
        <v>287686</v>
      </c>
      <c r="F517" s="472"/>
      <c r="G517" s="473"/>
      <c r="H517" s="473"/>
      <c r="I517" s="400"/>
      <c r="J517" s="400"/>
      <c r="K517" s="400"/>
      <c r="L517" s="474"/>
      <c r="M517" s="400"/>
      <c r="N517" s="400"/>
      <c r="O517" s="400"/>
      <c r="P517" s="400"/>
      <c r="Q517" s="400"/>
      <c r="R517" s="400"/>
      <c r="S517" s="400"/>
      <c r="T517" s="430"/>
      <c r="U517" s="400"/>
      <c r="V517" s="400"/>
      <c r="W517" s="400"/>
      <c r="X517" s="400"/>
      <c r="Y517" s="400"/>
      <c r="Z517" s="400"/>
      <c r="AA517" s="400"/>
      <c r="AB517" s="400"/>
      <c r="AC517" s="387"/>
      <c r="AD517" s="400"/>
      <c r="AE517" s="475"/>
      <c r="AF517" s="416"/>
    </row>
    <row r="518" spans="1:32">
      <c r="A518" s="48" t="s">
        <v>862</v>
      </c>
      <c r="B518" s="415" t="s">
        <v>504</v>
      </c>
      <c r="C518" s="191">
        <v>287686</v>
      </c>
      <c r="D518" s="191">
        <v>287686</v>
      </c>
      <c r="E518" s="476">
        <v>287686</v>
      </c>
      <c r="F518" s="477"/>
      <c r="G518" s="361"/>
      <c r="H518" s="361"/>
      <c r="I518" s="358"/>
      <c r="J518" s="358"/>
      <c r="K518" s="358"/>
      <c r="L518" s="478"/>
      <c r="M518" s="358"/>
      <c r="N518" s="358"/>
      <c r="O518" s="358"/>
      <c r="P518" s="358"/>
      <c r="Q518" s="358"/>
      <c r="R518" s="358"/>
      <c r="S518" s="358"/>
      <c r="T518" s="415"/>
      <c r="U518" s="358"/>
      <c r="V518" s="358"/>
      <c r="W518" s="358"/>
      <c r="X518" s="358"/>
      <c r="Y518" s="358"/>
      <c r="Z518" s="358"/>
      <c r="AA518" s="358"/>
      <c r="AB518" s="358"/>
      <c r="AC518" s="389"/>
      <c r="AD518" s="358"/>
      <c r="AE518" s="394"/>
      <c r="AF518" s="416"/>
    </row>
    <row r="519" spans="1:32">
      <c r="A519" s="48" t="s">
        <v>863</v>
      </c>
      <c r="B519" s="415" t="s">
        <v>505</v>
      </c>
      <c r="C519" s="191">
        <v>377326</v>
      </c>
      <c r="D519" s="191">
        <v>377326</v>
      </c>
      <c r="E519" s="476">
        <v>377326</v>
      </c>
      <c r="F519" s="477"/>
      <c r="G519" s="361"/>
      <c r="H519" s="361"/>
      <c r="I519" s="358"/>
      <c r="J519" s="358"/>
      <c r="K519" s="358"/>
      <c r="L519" s="478"/>
      <c r="M519" s="358"/>
      <c r="N519" s="358"/>
      <c r="O519" s="358"/>
      <c r="P519" s="358"/>
      <c r="Q519" s="358"/>
      <c r="R519" s="358"/>
      <c r="S519" s="358"/>
      <c r="T519" s="415"/>
      <c r="U519" s="358"/>
      <c r="V519" s="358"/>
      <c r="W519" s="358"/>
      <c r="X519" s="358"/>
      <c r="Y519" s="358"/>
      <c r="Z519" s="358"/>
      <c r="AA519" s="358"/>
      <c r="AB519" s="358"/>
      <c r="AC519" s="389"/>
      <c r="AD519" s="358"/>
      <c r="AE519" s="394"/>
      <c r="AF519" s="416"/>
    </row>
    <row r="520" spans="1:32">
      <c r="A520" s="48" t="s">
        <v>864</v>
      </c>
      <c r="B520" s="415" t="s">
        <v>506</v>
      </c>
      <c r="C520" s="191">
        <v>158357</v>
      </c>
      <c r="D520" s="191">
        <v>158357</v>
      </c>
      <c r="E520" s="476">
        <v>158357</v>
      </c>
      <c r="F520" s="477"/>
      <c r="G520" s="361"/>
      <c r="H520" s="361"/>
      <c r="I520" s="358"/>
      <c r="J520" s="358"/>
      <c r="K520" s="358"/>
      <c r="L520" s="478"/>
      <c r="M520" s="358"/>
      <c r="N520" s="358"/>
      <c r="O520" s="358"/>
      <c r="P520" s="358"/>
      <c r="Q520" s="358"/>
      <c r="R520" s="358"/>
      <c r="S520" s="358"/>
      <c r="T520" s="415"/>
      <c r="U520" s="358"/>
      <c r="V520" s="358"/>
      <c r="W520" s="358"/>
      <c r="X520" s="358"/>
      <c r="Y520" s="358"/>
      <c r="Z520" s="358"/>
      <c r="AA520" s="358"/>
      <c r="AB520" s="358"/>
      <c r="AC520" s="389"/>
      <c r="AD520" s="358"/>
      <c r="AE520" s="394"/>
      <c r="AF520" s="416"/>
    </row>
    <row r="521" spans="1:32">
      <c r="A521" s="48" t="s">
        <v>1057</v>
      </c>
      <c r="B521" s="415" t="s">
        <v>507</v>
      </c>
      <c r="C521" s="191">
        <v>395558</v>
      </c>
      <c r="D521" s="191">
        <v>395558</v>
      </c>
      <c r="E521" s="476">
        <v>395558</v>
      </c>
      <c r="F521" s="477"/>
      <c r="G521" s="361"/>
      <c r="H521" s="361"/>
      <c r="I521" s="358"/>
      <c r="J521" s="358"/>
      <c r="K521" s="358"/>
      <c r="L521" s="478"/>
      <c r="M521" s="358"/>
      <c r="N521" s="358"/>
      <c r="O521" s="358"/>
      <c r="P521" s="358"/>
      <c r="Q521" s="358"/>
      <c r="R521" s="358"/>
      <c r="S521" s="358"/>
      <c r="T521" s="415"/>
      <c r="U521" s="358"/>
      <c r="V521" s="358"/>
      <c r="W521" s="358"/>
      <c r="X521" s="358"/>
      <c r="Y521" s="358"/>
      <c r="Z521" s="358"/>
      <c r="AA521" s="358"/>
      <c r="AB521" s="358"/>
      <c r="AC521" s="389"/>
      <c r="AD521" s="358"/>
      <c r="AE521" s="394"/>
      <c r="AF521" s="416"/>
    </row>
    <row r="522" spans="1:32">
      <c r="A522" s="48" t="s">
        <v>865</v>
      </c>
      <c r="B522" s="436" t="s">
        <v>508</v>
      </c>
      <c r="C522" s="191">
        <v>479599</v>
      </c>
      <c r="D522" s="378">
        <v>479599</v>
      </c>
      <c r="E522" s="479">
        <v>479599</v>
      </c>
      <c r="F522" s="480"/>
      <c r="G522" s="481"/>
      <c r="H522" s="481"/>
      <c r="I522" s="403"/>
      <c r="J522" s="403"/>
      <c r="K522" s="403"/>
      <c r="L522" s="482"/>
      <c r="M522" s="403"/>
      <c r="N522" s="403"/>
      <c r="O522" s="403"/>
      <c r="P522" s="403"/>
      <c r="Q522" s="403"/>
      <c r="R522" s="403"/>
      <c r="S522" s="403"/>
      <c r="T522" s="436"/>
      <c r="U522" s="403"/>
      <c r="V522" s="403"/>
      <c r="W522" s="403"/>
      <c r="X522" s="403"/>
      <c r="Y522" s="403"/>
      <c r="Z522" s="403"/>
      <c r="AA522" s="403"/>
      <c r="AB522" s="403"/>
      <c r="AC522" s="379"/>
      <c r="AD522" s="403"/>
      <c r="AE522" s="483"/>
      <c r="AF522" s="416"/>
    </row>
    <row r="523" spans="1:32">
      <c r="A523" s="48" t="s">
        <v>866</v>
      </c>
      <c r="B523" s="436" t="s">
        <v>1012</v>
      </c>
      <c r="C523" s="191">
        <v>189609</v>
      </c>
      <c r="D523" s="378">
        <v>189609</v>
      </c>
      <c r="E523" s="479">
        <v>189609</v>
      </c>
      <c r="F523" s="480"/>
      <c r="G523" s="481"/>
      <c r="H523" s="481"/>
      <c r="I523" s="403"/>
      <c r="J523" s="403"/>
      <c r="K523" s="403"/>
      <c r="L523" s="482"/>
      <c r="M523" s="403"/>
      <c r="N523" s="403"/>
      <c r="O523" s="403"/>
      <c r="P523" s="403"/>
      <c r="Q523" s="403"/>
      <c r="R523" s="403"/>
      <c r="S523" s="403"/>
      <c r="T523" s="436"/>
      <c r="U523" s="403"/>
      <c r="V523" s="403"/>
      <c r="W523" s="403"/>
      <c r="X523" s="403"/>
      <c r="Y523" s="403"/>
      <c r="Z523" s="403"/>
      <c r="AA523" s="403"/>
      <c r="AB523" s="403"/>
      <c r="AC523" s="379"/>
      <c r="AD523" s="403"/>
      <c r="AE523" s="483"/>
      <c r="AF523" s="416"/>
    </row>
    <row r="524" spans="1:32">
      <c r="A524" s="48" t="s">
        <v>867</v>
      </c>
      <c r="B524" s="436" t="s">
        <v>1013</v>
      </c>
      <c r="C524" s="191">
        <v>189609</v>
      </c>
      <c r="D524" s="378">
        <v>189609</v>
      </c>
      <c r="E524" s="479">
        <v>189609</v>
      </c>
      <c r="F524" s="480"/>
      <c r="G524" s="481"/>
      <c r="H524" s="481"/>
      <c r="I524" s="403"/>
      <c r="J524" s="403"/>
      <c r="K524" s="403"/>
      <c r="L524" s="482"/>
      <c r="M524" s="403"/>
      <c r="N524" s="403"/>
      <c r="O524" s="403"/>
      <c r="P524" s="403"/>
      <c r="Q524" s="403"/>
      <c r="R524" s="403"/>
      <c r="S524" s="403"/>
      <c r="T524" s="436"/>
      <c r="U524" s="403"/>
      <c r="V524" s="403"/>
      <c r="W524" s="403"/>
      <c r="X524" s="403"/>
      <c r="Y524" s="403"/>
      <c r="Z524" s="403"/>
      <c r="AA524" s="403"/>
      <c r="AB524" s="403"/>
      <c r="AC524" s="379"/>
      <c r="AD524" s="403"/>
      <c r="AE524" s="483"/>
      <c r="AF524" s="416"/>
    </row>
    <row r="525" spans="1:32">
      <c r="A525" s="48" t="s">
        <v>868</v>
      </c>
      <c r="B525" s="436" t="s">
        <v>1014</v>
      </c>
      <c r="C525" s="191">
        <v>307290</v>
      </c>
      <c r="D525" s="378">
        <v>307290</v>
      </c>
      <c r="E525" s="479">
        <v>307290</v>
      </c>
      <c r="F525" s="480"/>
      <c r="G525" s="481"/>
      <c r="H525" s="481"/>
      <c r="I525" s="403"/>
      <c r="J525" s="403"/>
      <c r="K525" s="403"/>
      <c r="L525" s="482"/>
      <c r="M525" s="403"/>
      <c r="N525" s="403"/>
      <c r="O525" s="403"/>
      <c r="P525" s="403"/>
      <c r="Q525" s="403"/>
      <c r="R525" s="403"/>
      <c r="S525" s="403"/>
      <c r="T525" s="436"/>
      <c r="U525" s="403"/>
      <c r="V525" s="403"/>
      <c r="W525" s="403"/>
      <c r="X525" s="403"/>
      <c r="Y525" s="403"/>
      <c r="Z525" s="403"/>
      <c r="AA525" s="403"/>
      <c r="AB525" s="403"/>
      <c r="AC525" s="379"/>
      <c r="AD525" s="403"/>
      <c r="AE525" s="483"/>
      <c r="AF525" s="416"/>
    </row>
    <row r="526" spans="1:32">
      <c r="A526" s="48" t="s">
        <v>869</v>
      </c>
      <c r="B526" s="436" t="s">
        <v>1015</v>
      </c>
      <c r="C526" s="191">
        <v>389687</v>
      </c>
      <c r="D526" s="378">
        <v>389687</v>
      </c>
      <c r="E526" s="479">
        <v>389687</v>
      </c>
      <c r="F526" s="480"/>
      <c r="G526" s="481"/>
      <c r="H526" s="481"/>
      <c r="I526" s="403"/>
      <c r="J526" s="403"/>
      <c r="K526" s="403"/>
      <c r="L526" s="482"/>
      <c r="M526" s="403"/>
      <c r="N526" s="403"/>
      <c r="O526" s="403"/>
      <c r="P526" s="403"/>
      <c r="Q526" s="403"/>
      <c r="R526" s="403"/>
      <c r="S526" s="403"/>
      <c r="T526" s="436"/>
      <c r="U526" s="403"/>
      <c r="V526" s="403"/>
      <c r="W526" s="403"/>
      <c r="X526" s="403"/>
      <c r="Y526" s="403"/>
      <c r="Z526" s="403"/>
      <c r="AA526" s="403"/>
      <c r="AB526" s="403"/>
      <c r="AC526" s="379"/>
      <c r="AD526" s="403"/>
      <c r="AE526" s="483"/>
      <c r="AF526" s="416"/>
    </row>
    <row r="527" spans="1:32">
      <c r="A527" s="48" t="s">
        <v>870</v>
      </c>
      <c r="B527" s="436" t="s">
        <v>1016</v>
      </c>
      <c r="C527" s="191">
        <v>474345</v>
      </c>
      <c r="D527" s="378">
        <v>474345</v>
      </c>
      <c r="E527" s="479">
        <v>474345</v>
      </c>
      <c r="F527" s="480"/>
      <c r="G527" s="481"/>
      <c r="H527" s="481"/>
      <c r="I527" s="403"/>
      <c r="J527" s="403"/>
      <c r="K527" s="403"/>
      <c r="L527" s="482"/>
      <c r="M527" s="403"/>
      <c r="N527" s="403"/>
      <c r="O527" s="403"/>
      <c r="P527" s="403"/>
      <c r="Q527" s="403"/>
      <c r="R527" s="403"/>
      <c r="S527" s="403"/>
      <c r="T527" s="436"/>
      <c r="U527" s="403"/>
      <c r="V527" s="403"/>
      <c r="W527" s="403"/>
      <c r="X527" s="403"/>
      <c r="Y527" s="403"/>
      <c r="Z527" s="403"/>
      <c r="AA527" s="403"/>
      <c r="AB527" s="403"/>
      <c r="AC527" s="379"/>
      <c r="AD527" s="403"/>
      <c r="AE527" s="483"/>
      <c r="AF527" s="416"/>
    </row>
    <row r="528" spans="1:32" s="421" customFormat="1">
      <c r="A528" s="847" t="s">
        <v>470</v>
      </c>
      <c r="B528" s="847"/>
      <c r="C528" s="292">
        <v>3536752</v>
      </c>
      <c r="D528" s="292">
        <v>3536752</v>
      </c>
      <c r="E528" s="292">
        <v>3536752</v>
      </c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2"/>
      <c r="U528" s="292"/>
      <c r="V528" s="292"/>
      <c r="W528" s="292"/>
      <c r="X528" s="292"/>
      <c r="Y528" s="292"/>
      <c r="Z528" s="292"/>
      <c r="AA528" s="292"/>
      <c r="AB528" s="292"/>
      <c r="AC528" s="397"/>
      <c r="AD528" s="292"/>
      <c r="AE528" s="292"/>
      <c r="AF528" s="420"/>
    </row>
    <row r="529" spans="1:32" s="421" customFormat="1">
      <c r="A529" s="843" t="s">
        <v>66</v>
      </c>
      <c r="B529" s="844"/>
      <c r="C529" s="423"/>
      <c r="D529" s="423"/>
      <c r="E529" s="423"/>
      <c r="F529" s="423"/>
      <c r="G529" s="423"/>
      <c r="H529" s="423"/>
      <c r="I529" s="423"/>
      <c r="J529" s="423"/>
      <c r="K529" s="423"/>
      <c r="L529" s="423"/>
      <c r="M529" s="423"/>
      <c r="N529" s="423"/>
      <c r="O529" s="423"/>
      <c r="P529" s="423"/>
      <c r="Q529" s="423"/>
      <c r="R529" s="423"/>
      <c r="S529" s="423"/>
      <c r="T529" s="423"/>
      <c r="U529" s="423"/>
      <c r="V529" s="423"/>
      <c r="W529" s="423"/>
      <c r="X529" s="423"/>
      <c r="Y529" s="423"/>
      <c r="Z529" s="423"/>
      <c r="AA529" s="423"/>
      <c r="AB529" s="423"/>
      <c r="AC529" s="385"/>
      <c r="AD529" s="423"/>
      <c r="AE529" s="424"/>
      <c r="AF529" s="420"/>
    </row>
    <row r="530" spans="1:32">
      <c r="A530" s="48" t="s">
        <v>871</v>
      </c>
      <c r="B530" s="484" t="s">
        <v>462</v>
      </c>
      <c r="C530" s="191">
        <v>198244</v>
      </c>
      <c r="D530" s="194">
        <v>124757</v>
      </c>
      <c r="E530" s="372">
        <v>124757</v>
      </c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4"/>
      <c r="Q530" s="194">
        <v>596</v>
      </c>
      <c r="R530" s="194">
        <v>73487</v>
      </c>
      <c r="S530" s="194"/>
      <c r="T530" s="194"/>
      <c r="U530" s="194"/>
      <c r="V530" s="194"/>
      <c r="W530" s="194"/>
      <c r="X530" s="194"/>
      <c r="Y530" s="194"/>
      <c r="Z530" s="194"/>
      <c r="AA530" s="194"/>
      <c r="AB530" s="194"/>
      <c r="AC530" s="387"/>
      <c r="AD530" s="194"/>
      <c r="AE530" s="194"/>
      <c r="AF530" s="416"/>
    </row>
    <row r="531" spans="1:32">
      <c r="A531" s="48" t="s">
        <v>872</v>
      </c>
      <c r="B531" s="439" t="s">
        <v>463</v>
      </c>
      <c r="C531" s="191">
        <v>445346</v>
      </c>
      <c r="D531" s="191">
        <v>262903</v>
      </c>
      <c r="E531" s="292">
        <v>125502</v>
      </c>
      <c r="F531" s="191"/>
      <c r="G531" s="191"/>
      <c r="H531" s="191"/>
      <c r="I531" s="292">
        <v>137401</v>
      </c>
      <c r="J531" s="191"/>
      <c r="K531" s="191"/>
      <c r="L531" s="191"/>
      <c r="M531" s="191"/>
      <c r="N531" s="191"/>
      <c r="O531" s="191"/>
      <c r="P531" s="191"/>
      <c r="Q531" s="191">
        <v>60</v>
      </c>
      <c r="R531" s="191">
        <v>73487</v>
      </c>
      <c r="S531" s="191">
        <v>82</v>
      </c>
      <c r="T531" s="292">
        <v>108956</v>
      </c>
      <c r="U531" s="191"/>
      <c r="V531" s="191"/>
      <c r="W531" s="191"/>
      <c r="X531" s="191"/>
      <c r="Y531" s="191"/>
      <c r="Z531" s="191"/>
      <c r="AA531" s="191"/>
      <c r="AB531" s="191"/>
      <c r="AC531" s="389"/>
      <c r="AD531" s="191"/>
      <c r="AE531" s="191"/>
      <c r="AF531" s="416"/>
    </row>
    <row r="532" spans="1:32">
      <c r="A532" s="48" t="s">
        <v>873</v>
      </c>
      <c r="B532" s="439" t="s">
        <v>464</v>
      </c>
      <c r="C532" s="191">
        <v>95702</v>
      </c>
      <c r="D532" s="191">
        <v>95702</v>
      </c>
      <c r="E532" s="292">
        <v>95702</v>
      </c>
      <c r="F532" s="191"/>
      <c r="G532" s="191"/>
      <c r="H532" s="191"/>
      <c r="I532" s="191"/>
      <c r="J532" s="191"/>
      <c r="K532" s="191"/>
      <c r="L532" s="191"/>
      <c r="M532" s="191"/>
      <c r="N532" s="191"/>
      <c r="O532" s="191"/>
      <c r="P532" s="191"/>
      <c r="Q532" s="191"/>
      <c r="R532" s="191"/>
      <c r="S532" s="191"/>
      <c r="T532" s="191"/>
      <c r="U532" s="191"/>
      <c r="V532" s="191"/>
      <c r="W532" s="191"/>
      <c r="X532" s="191"/>
      <c r="Y532" s="191"/>
      <c r="Z532" s="191"/>
      <c r="AA532" s="191"/>
      <c r="AB532" s="191"/>
      <c r="AC532" s="389"/>
      <c r="AD532" s="191"/>
      <c r="AE532" s="191"/>
      <c r="AF532" s="416"/>
    </row>
    <row r="533" spans="1:32">
      <c r="A533" s="48" t="s">
        <v>874</v>
      </c>
      <c r="B533" s="440" t="s">
        <v>465</v>
      </c>
      <c r="C533" s="191">
        <v>565254</v>
      </c>
      <c r="D533" s="191"/>
      <c r="E533" s="378"/>
      <c r="F533" s="378"/>
      <c r="G533" s="378"/>
      <c r="H533" s="378"/>
      <c r="I533" s="378"/>
      <c r="J533" s="378"/>
      <c r="K533" s="378"/>
      <c r="L533" s="378"/>
      <c r="M533" s="378">
        <v>540</v>
      </c>
      <c r="N533" s="373">
        <v>565254</v>
      </c>
      <c r="O533" s="378"/>
      <c r="P533" s="378"/>
      <c r="Q533" s="378"/>
      <c r="R533" s="378"/>
      <c r="S533" s="378"/>
      <c r="T533" s="378"/>
      <c r="U533" s="378"/>
      <c r="V533" s="378"/>
      <c r="W533" s="378"/>
      <c r="X533" s="378"/>
      <c r="Y533" s="378"/>
      <c r="Z533" s="378"/>
      <c r="AA533" s="378"/>
      <c r="AB533" s="378"/>
      <c r="AC533" s="379"/>
      <c r="AD533" s="378"/>
      <c r="AE533" s="378"/>
      <c r="AF533" s="416"/>
    </row>
    <row r="534" spans="1:32">
      <c r="A534" s="48" t="s">
        <v>875</v>
      </c>
      <c r="B534" s="440" t="s">
        <v>1017</v>
      </c>
      <c r="C534" s="191">
        <v>400082</v>
      </c>
      <c r="D534" s="191">
        <v>400082</v>
      </c>
      <c r="E534" s="378">
        <v>400082</v>
      </c>
      <c r="F534" s="378"/>
      <c r="G534" s="378"/>
      <c r="H534" s="378"/>
      <c r="I534" s="378"/>
      <c r="J534" s="378"/>
      <c r="K534" s="378"/>
      <c r="L534" s="378"/>
      <c r="M534" s="378"/>
      <c r="N534" s="378"/>
      <c r="O534" s="378"/>
      <c r="P534" s="378"/>
      <c r="Q534" s="378"/>
      <c r="R534" s="378"/>
      <c r="S534" s="378"/>
      <c r="T534" s="378"/>
      <c r="U534" s="378"/>
      <c r="V534" s="378"/>
      <c r="W534" s="378"/>
      <c r="X534" s="378"/>
      <c r="Y534" s="378"/>
      <c r="Z534" s="378"/>
      <c r="AA534" s="378"/>
      <c r="AB534" s="378"/>
      <c r="AC534" s="379"/>
      <c r="AD534" s="378"/>
      <c r="AE534" s="378"/>
      <c r="AF534" s="416"/>
    </row>
    <row r="535" spans="1:32">
      <c r="A535" s="48" t="s">
        <v>1058</v>
      </c>
      <c r="B535" s="440" t="s">
        <v>1018</v>
      </c>
      <c r="C535" s="191">
        <v>371541</v>
      </c>
      <c r="D535" s="191">
        <v>371541</v>
      </c>
      <c r="E535" s="378">
        <v>371541</v>
      </c>
      <c r="F535" s="378"/>
      <c r="G535" s="378"/>
      <c r="H535" s="378"/>
      <c r="I535" s="378"/>
      <c r="J535" s="378"/>
      <c r="K535" s="378"/>
      <c r="L535" s="378"/>
      <c r="M535" s="378"/>
      <c r="N535" s="378"/>
      <c r="O535" s="378"/>
      <c r="P535" s="378"/>
      <c r="Q535" s="378"/>
      <c r="R535" s="378"/>
      <c r="S535" s="378"/>
      <c r="T535" s="378"/>
      <c r="U535" s="378"/>
      <c r="V535" s="378"/>
      <c r="W535" s="378"/>
      <c r="X535" s="378"/>
      <c r="Y535" s="378"/>
      <c r="Z535" s="378"/>
      <c r="AA535" s="378"/>
      <c r="AB535" s="378"/>
      <c r="AC535" s="379"/>
      <c r="AD535" s="378"/>
      <c r="AE535" s="378"/>
      <c r="AF535" s="416"/>
    </row>
    <row r="536" spans="1:32">
      <c r="A536" s="48" t="s">
        <v>876</v>
      </c>
      <c r="B536" s="440" t="s">
        <v>1024</v>
      </c>
      <c r="C536" s="191">
        <v>183798</v>
      </c>
      <c r="D536" s="191"/>
      <c r="E536" s="378"/>
      <c r="F536" s="378"/>
      <c r="G536" s="378"/>
      <c r="H536" s="378"/>
      <c r="I536" s="378"/>
      <c r="J536" s="378"/>
      <c r="K536" s="378"/>
      <c r="L536" s="378"/>
      <c r="M536" s="378"/>
      <c r="N536" s="378"/>
      <c r="O536" s="378">
        <v>612</v>
      </c>
      <c r="P536" s="378">
        <v>183798</v>
      </c>
      <c r="Q536" s="378"/>
      <c r="R536" s="378"/>
      <c r="S536" s="378"/>
      <c r="T536" s="378"/>
      <c r="U536" s="378"/>
      <c r="V536" s="378"/>
      <c r="W536" s="378"/>
      <c r="X536" s="378"/>
      <c r="Y536" s="378"/>
      <c r="Z536" s="378"/>
      <c r="AA536" s="378"/>
      <c r="AB536" s="378"/>
      <c r="AC536" s="379"/>
      <c r="AD536" s="378"/>
      <c r="AE536" s="378"/>
      <c r="AF536" s="416"/>
    </row>
    <row r="537" spans="1:32">
      <c r="A537" s="48" t="s">
        <v>877</v>
      </c>
      <c r="B537" s="440" t="s">
        <v>1025</v>
      </c>
      <c r="C537" s="191">
        <v>147814</v>
      </c>
      <c r="D537" s="191"/>
      <c r="E537" s="378"/>
      <c r="F537" s="378"/>
      <c r="G537" s="378"/>
      <c r="H537" s="378"/>
      <c r="I537" s="378"/>
      <c r="J537" s="378"/>
      <c r="K537" s="378"/>
      <c r="L537" s="378"/>
      <c r="M537" s="378"/>
      <c r="N537" s="378"/>
      <c r="O537" s="378">
        <v>540</v>
      </c>
      <c r="P537" s="378">
        <v>147814</v>
      </c>
      <c r="Q537" s="378"/>
      <c r="R537" s="378"/>
      <c r="S537" s="378"/>
      <c r="T537" s="378"/>
      <c r="U537" s="378"/>
      <c r="V537" s="378"/>
      <c r="W537" s="378"/>
      <c r="X537" s="378"/>
      <c r="Y537" s="378"/>
      <c r="Z537" s="378"/>
      <c r="AA537" s="378"/>
      <c r="AB537" s="378"/>
      <c r="AC537" s="379"/>
      <c r="AD537" s="378"/>
      <c r="AE537" s="378"/>
      <c r="AF537" s="416"/>
    </row>
    <row r="538" spans="1:32" s="421" customFormat="1">
      <c r="A538" s="839" t="s">
        <v>106</v>
      </c>
      <c r="B538" s="839"/>
      <c r="C538" s="292">
        <v>2407781</v>
      </c>
      <c r="D538" s="292">
        <v>1254985</v>
      </c>
      <c r="E538" s="292">
        <v>1117584</v>
      </c>
      <c r="F538" s="292"/>
      <c r="G538" s="292"/>
      <c r="H538" s="292"/>
      <c r="I538" s="292">
        <v>137401</v>
      </c>
      <c r="J538" s="292"/>
      <c r="K538" s="292"/>
      <c r="L538" s="292"/>
      <c r="M538" s="292">
        <v>540</v>
      </c>
      <c r="N538" s="292">
        <v>565254</v>
      </c>
      <c r="O538" s="292">
        <v>1152</v>
      </c>
      <c r="P538" s="292">
        <v>331612</v>
      </c>
      <c r="Q538" s="292">
        <v>656</v>
      </c>
      <c r="R538" s="292">
        <v>146974</v>
      </c>
      <c r="S538" s="292">
        <v>82</v>
      </c>
      <c r="T538" s="292">
        <v>108956</v>
      </c>
      <c r="U538" s="292">
        <v>0</v>
      </c>
      <c r="V538" s="292"/>
      <c r="W538" s="292"/>
      <c r="X538" s="292"/>
      <c r="Y538" s="292"/>
      <c r="Z538" s="292"/>
      <c r="AA538" s="292"/>
      <c r="AB538" s="292"/>
      <c r="AC538" s="397"/>
      <c r="AD538" s="292"/>
      <c r="AE538" s="292"/>
      <c r="AF538" s="420"/>
    </row>
    <row r="539" spans="1:32" s="421" customFormat="1">
      <c r="A539" s="843" t="s">
        <v>32</v>
      </c>
      <c r="B539" s="844"/>
      <c r="C539" s="423"/>
      <c r="D539" s="423"/>
      <c r="E539" s="423"/>
      <c r="F539" s="423"/>
      <c r="G539" s="423"/>
      <c r="H539" s="423"/>
      <c r="I539" s="423"/>
      <c r="J539" s="423"/>
      <c r="K539" s="423"/>
      <c r="L539" s="423"/>
      <c r="M539" s="423"/>
      <c r="N539" s="423"/>
      <c r="O539" s="423"/>
      <c r="P539" s="423"/>
      <c r="Q539" s="423"/>
      <c r="R539" s="423"/>
      <c r="S539" s="423"/>
      <c r="T539" s="423"/>
      <c r="U539" s="423"/>
      <c r="V539" s="423"/>
      <c r="W539" s="423"/>
      <c r="X539" s="423"/>
      <c r="Y539" s="423"/>
      <c r="Z539" s="423"/>
      <c r="AA539" s="423"/>
      <c r="AB539" s="423"/>
      <c r="AC539" s="385"/>
      <c r="AD539" s="423"/>
      <c r="AE539" s="424"/>
      <c r="AF539" s="420"/>
    </row>
    <row r="540" spans="1:32">
      <c r="A540" s="48" t="s">
        <v>878</v>
      </c>
      <c r="B540" s="484" t="s">
        <v>33</v>
      </c>
      <c r="C540" s="191">
        <v>251141</v>
      </c>
      <c r="D540" s="194">
        <v>251141</v>
      </c>
      <c r="E540" s="194">
        <v>251141</v>
      </c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387"/>
      <c r="AD540" s="194"/>
      <c r="AE540" s="194"/>
      <c r="AF540" s="416"/>
    </row>
    <row r="541" spans="1:32">
      <c r="A541" s="48" t="s">
        <v>879</v>
      </c>
      <c r="B541" s="484" t="s">
        <v>34</v>
      </c>
      <c r="C541" s="191">
        <v>286396</v>
      </c>
      <c r="D541" s="194">
        <v>286396</v>
      </c>
      <c r="E541" s="194"/>
      <c r="F541" s="194"/>
      <c r="G541" s="194">
        <v>286396</v>
      </c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387"/>
      <c r="AD541" s="194"/>
      <c r="AE541" s="194"/>
      <c r="AF541" s="416"/>
    </row>
    <row r="542" spans="1:32" s="421" customFormat="1">
      <c r="A542" s="839" t="s">
        <v>107</v>
      </c>
      <c r="B542" s="839"/>
      <c r="C542" s="292">
        <v>537537</v>
      </c>
      <c r="D542" s="292">
        <v>537537</v>
      </c>
      <c r="E542" s="292">
        <v>251141</v>
      </c>
      <c r="F542" s="292"/>
      <c r="G542" s="292">
        <v>286396</v>
      </c>
      <c r="H542" s="292"/>
      <c r="I542" s="292"/>
      <c r="J542" s="292"/>
      <c r="K542" s="292"/>
      <c r="L542" s="292"/>
      <c r="M542" s="292"/>
      <c r="N542" s="292"/>
      <c r="O542" s="292"/>
      <c r="P542" s="292"/>
      <c r="Q542" s="292"/>
      <c r="R542" s="292"/>
      <c r="S542" s="292"/>
      <c r="T542" s="292"/>
      <c r="U542" s="292"/>
      <c r="V542" s="292"/>
      <c r="W542" s="292"/>
      <c r="X542" s="292"/>
      <c r="Y542" s="292"/>
      <c r="Z542" s="292"/>
      <c r="AA542" s="292"/>
      <c r="AB542" s="292"/>
      <c r="AC542" s="397"/>
      <c r="AD542" s="292"/>
      <c r="AE542" s="292"/>
      <c r="AF542" s="420"/>
    </row>
    <row r="543" spans="1:32" s="421" customFormat="1">
      <c r="A543" s="843" t="s">
        <v>67</v>
      </c>
      <c r="B543" s="844"/>
      <c r="C543" s="423"/>
      <c r="D543" s="423"/>
      <c r="E543" s="423"/>
      <c r="F543" s="423"/>
      <c r="G543" s="423"/>
      <c r="H543" s="423"/>
      <c r="I543" s="423"/>
      <c r="J543" s="423"/>
      <c r="K543" s="423"/>
      <c r="L543" s="423"/>
      <c r="M543" s="423"/>
      <c r="N543" s="423"/>
      <c r="O543" s="423"/>
      <c r="P543" s="423"/>
      <c r="Q543" s="423"/>
      <c r="R543" s="423"/>
      <c r="S543" s="423"/>
      <c r="T543" s="423"/>
      <c r="U543" s="423"/>
      <c r="V543" s="423"/>
      <c r="W543" s="423"/>
      <c r="X543" s="423"/>
      <c r="Y543" s="423"/>
      <c r="Z543" s="423"/>
      <c r="AA543" s="423"/>
      <c r="AB543" s="423"/>
      <c r="AC543" s="385"/>
      <c r="AD543" s="423"/>
      <c r="AE543" s="424"/>
      <c r="AF543" s="420"/>
    </row>
    <row r="544" spans="1:32">
      <c r="A544" s="48" t="s">
        <v>1059</v>
      </c>
      <c r="B544" s="459" t="s">
        <v>68</v>
      </c>
      <c r="C544" s="191">
        <v>83132</v>
      </c>
      <c r="D544" s="194">
        <v>83132</v>
      </c>
      <c r="E544" s="372">
        <v>83132</v>
      </c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387"/>
      <c r="AD544" s="194"/>
      <c r="AE544" s="194"/>
      <c r="AF544" s="416"/>
    </row>
    <row r="545" spans="1:32">
      <c r="A545" s="48" t="s">
        <v>1060</v>
      </c>
      <c r="B545" s="460" t="s">
        <v>69</v>
      </c>
      <c r="C545" s="191">
        <v>83132</v>
      </c>
      <c r="D545" s="378">
        <v>83132</v>
      </c>
      <c r="E545" s="373">
        <v>83132</v>
      </c>
      <c r="F545" s="378"/>
      <c r="G545" s="378"/>
      <c r="H545" s="378"/>
      <c r="I545" s="378"/>
      <c r="J545" s="378"/>
      <c r="K545" s="378"/>
      <c r="L545" s="378"/>
      <c r="M545" s="378"/>
      <c r="N545" s="378"/>
      <c r="O545" s="378"/>
      <c r="P545" s="378"/>
      <c r="Q545" s="378"/>
      <c r="R545" s="378"/>
      <c r="S545" s="378"/>
      <c r="T545" s="378"/>
      <c r="U545" s="378"/>
      <c r="V545" s="378"/>
      <c r="W545" s="378"/>
      <c r="X545" s="378"/>
      <c r="Y545" s="378"/>
      <c r="Z545" s="378"/>
      <c r="AA545" s="378"/>
      <c r="AB545" s="378"/>
      <c r="AC545" s="379"/>
      <c r="AD545" s="378"/>
      <c r="AE545" s="378"/>
      <c r="AF545" s="416"/>
    </row>
    <row r="546" spans="1:32" s="421" customFormat="1">
      <c r="A546" s="839" t="s">
        <v>466</v>
      </c>
      <c r="B546" s="839"/>
      <c r="C546" s="292">
        <v>166264</v>
      </c>
      <c r="D546" s="292">
        <v>166264</v>
      </c>
      <c r="E546" s="292">
        <v>166264</v>
      </c>
      <c r="F546" s="292"/>
      <c r="G546" s="292"/>
      <c r="H546" s="292"/>
      <c r="I546" s="292"/>
      <c r="J546" s="292"/>
      <c r="K546" s="292"/>
      <c r="L546" s="292"/>
      <c r="M546" s="292"/>
      <c r="N546" s="292"/>
      <c r="O546" s="292"/>
      <c r="P546" s="292"/>
      <c r="Q546" s="292"/>
      <c r="R546" s="292"/>
      <c r="S546" s="292"/>
      <c r="T546" s="292"/>
      <c r="U546" s="292"/>
      <c r="V546" s="292"/>
      <c r="W546" s="292"/>
      <c r="X546" s="292"/>
      <c r="Y546" s="292"/>
      <c r="Z546" s="292"/>
      <c r="AA546" s="292"/>
      <c r="AB546" s="292"/>
      <c r="AC546" s="397"/>
      <c r="AD546" s="292"/>
      <c r="AE546" s="292"/>
      <c r="AF546" s="420"/>
    </row>
    <row r="547" spans="1:32">
      <c r="A547" s="826" t="s">
        <v>471</v>
      </c>
      <c r="B547" s="826"/>
      <c r="C547" s="50">
        <v>622546177.79999995</v>
      </c>
      <c r="D547" s="50">
        <v>277904056</v>
      </c>
      <c r="E547" s="50">
        <v>60158361</v>
      </c>
      <c r="F547" s="50">
        <v>31623229</v>
      </c>
      <c r="G547" s="50">
        <v>30298194</v>
      </c>
      <c r="H547" s="50">
        <v>149592456</v>
      </c>
      <c r="I547" s="50">
        <v>13271109</v>
      </c>
      <c r="J547" s="50">
        <v>500000</v>
      </c>
      <c r="K547" s="50">
        <v>6</v>
      </c>
      <c r="L547" s="50">
        <v>11499504</v>
      </c>
      <c r="M547" s="50">
        <v>158606.79999999999</v>
      </c>
      <c r="N547" s="50">
        <v>214471177.80000001</v>
      </c>
      <c r="O547" s="50">
        <v>2204.87</v>
      </c>
      <c r="P547" s="50">
        <v>893588</v>
      </c>
      <c r="Q547" s="50">
        <v>128686.45999999999</v>
      </c>
      <c r="R547" s="50">
        <v>114516256</v>
      </c>
      <c r="S547" s="50">
        <v>2333.8399999999997</v>
      </c>
      <c r="T547" s="50">
        <v>2478398</v>
      </c>
      <c r="U547" s="50">
        <v>5</v>
      </c>
      <c r="V547" s="50">
        <v>301456</v>
      </c>
      <c r="W547" s="50">
        <v>0</v>
      </c>
      <c r="X547" s="50">
        <v>0</v>
      </c>
      <c r="Y547" s="50">
        <v>0</v>
      </c>
      <c r="Z547" s="50">
        <v>0</v>
      </c>
      <c r="AA547" s="50">
        <v>0</v>
      </c>
      <c r="AB547" s="50">
        <v>0</v>
      </c>
      <c r="AC547" s="50">
        <v>481742</v>
      </c>
      <c r="AD547" s="50">
        <v>480392</v>
      </c>
      <c r="AE547" s="50">
        <v>0</v>
      </c>
      <c r="AF547" s="416"/>
    </row>
    <row r="548" spans="1:32" ht="57" customHeight="1">
      <c r="A548"/>
      <c r="C548" s="485"/>
      <c r="D548" s="485"/>
      <c r="E548" s="485"/>
      <c r="F548" s="485"/>
      <c r="G548" s="485"/>
      <c r="H548" s="485"/>
      <c r="I548" s="485"/>
      <c r="J548" s="485"/>
      <c r="K548" s="485"/>
      <c r="L548" s="485"/>
      <c r="M548" s="485"/>
      <c r="N548" s="485"/>
      <c r="O548" s="485"/>
      <c r="P548" s="485"/>
      <c r="Q548" s="485"/>
      <c r="R548" s="485"/>
      <c r="S548" s="485"/>
      <c r="T548" s="485"/>
      <c r="U548" s="485"/>
      <c r="V548" s="485"/>
      <c r="W548" s="485"/>
      <c r="X548" s="485"/>
      <c r="Y548" s="485"/>
      <c r="Z548" s="485"/>
      <c r="AA548" s="485"/>
      <c r="AB548" s="485"/>
      <c r="AC548" s="485"/>
      <c r="AD548" s="485"/>
      <c r="AE548" s="485"/>
    </row>
    <row r="549" spans="1:32" ht="18">
      <c r="A549" s="807" t="s">
        <v>1026</v>
      </c>
      <c r="B549" s="807"/>
      <c r="M549" s="808" t="s">
        <v>1027</v>
      </c>
      <c r="N549" s="808"/>
    </row>
    <row r="550" spans="1:32">
      <c r="A550"/>
    </row>
    <row r="551" spans="1:32">
      <c r="A551"/>
    </row>
    <row r="552" spans="1:32">
      <c r="A552"/>
    </row>
    <row r="553" spans="1:32">
      <c r="A553"/>
    </row>
    <row r="554" spans="1:32">
      <c r="A554"/>
    </row>
    <row r="555" spans="1:32">
      <c r="A555"/>
    </row>
    <row r="556" spans="1:32">
      <c r="A556"/>
    </row>
    <row r="557" spans="1:32">
      <c r="A557"/>
    </row>
    <row r="558" spans="1:32">
      <c r="A558"/>
    </row>
    <row r="559" spans="1:32">
      <c r="A559"/>
    </row>
    <row r="560" spans="1:32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</sheetData>
  <autoFilter ref="A9:AE549"/>
  <mergeCells count="104">
    <mergeCell ref="CI199:CO199"/>
    <mergeCell ref="CP199:CP200"/>
    <mergeCell ref="CQ199:CQ200"/>
    <mergeCell ref="CR199:CR200"/>
    <mergeCell ref="BP198:BP200"/>
    <mergeCell ref="BR198:CF198"/>
    <mergeCell ref="CH198:CR198"/>
    <mergeCell ref="BQ199:BQ200"/>
    <mergeCell ref="BR199:BW199"/>
    <mergeCell ref="BX199:BY200"/>
    <mergeCell ref="BZ199:CA200"/>
    <mergeCell ref="CB199:CC200"/>
    <mergeCell ref="CD199:CE200"/>
    <mergeCell ref="CF199:CG200"/>
    <mergeCell ref="A538:B538"/>
    <mergeCell ref="A539:B539"/>
    <mergeCell ref="A542:B542"/>
    <mergeCell ref="A543:B543"/>
    <mergeCell ref="A546:B546"/>
    <mergeCell ref="A547:B547"/>
    <mergeCell ref="A506:B506"/>
    <mergeCell ref="A512:B512"/>
    <mergeCell ref="A515:B515"/>
    <mergeCell ref="A516:B516"/>
    <mergeCell ref="A528:B528"/>
    <mergeCell ref="A529:B529"/>
    <mergeCell ref="A484:B484"/>
    <mergeCell ref="A486:B486"/>
    <mergeCell ref="A487:B487"/>
    <mergeCell ref="A489:B489"/>
    <mergeCell ref="A490:B490"/>
    <mergeCell ref="A505:B505"/>
    <mergeCell ref="A464:B464"/>
    <mergeCell ref="A467:B467"/>
    <mergeCell ref="A468:B468"/>
    <mergeCell ref="A479:B479"/>
    <mergeCell ref="A480:B480"/>
    <mergeCell ref="A483:B483"/>
    <mergeCell ref="A432:B432"/>
    <mergeCell ref="A441:B441"/>
    <mergeCell ref="A442:B442"/>
    <mergeCell ref="A448:B448"/>
    <mergeCell ref="A449:B449"/>
    <mergeCell ref="A463:B463"/>
    <mergeCell ref="A414:B414"/>
    <mergeCell ref="A416:B416"/>
    <mergeCell ref="A417:B417"/>
    <mergeCell ref="A422:B422"/>
    <mergeCell ref="A426:B426"/>
    <mergeCell ref="A427:B427"/>
    <mergeCell ref="A393:B393"/>
    <mergeCell ref="A396:B396"/>
    <mergeCell ref="A397:B397"/>
    <mergeCell ref="A409:B409"/>
    <mergeCell ref="A410:B410"/>
    <mergeCell ref="A413:B413"/>
    <mergeCell ref="A374:B374"/>
    <mergeCell ref="A375:B375"/>
    <mergeCell ref="A386:B386"/>
    <mergeCell ref="A389:B389"/>
    <mergeCell ref="A390:B390"/>
    <mergeCell ref="A392:B392"/>
    <mergeCell ref="A366:B366"/>
    <mergeCell ref="A367:B367"/>
    <mergeCell ref="A370:B370"/>
    <mergeCell ref="A162:B162"/>
    <mergeCell ref="A174:B174"/>
    <mergeCell ref="A175:B175"/>
    <mergeCell ref="A182:B182"/>
    <mergeCell ref="A183:B183"/>
    <mergeCell ref="A191:B191"/>
    <mergeCell ref="K6:L7"/>
    <mergeCell ref="M6:N7"/>
    <mergeCell ref="O6:P7"/>
    <mergeCell ref="Q6:R7"/>
    <mergeCell ref="S6:T7"/>
    <mergeCell ref="V6:AB6"/>
    <mergeCell ref="A192:B192"/>
    <mergeCell ref="A195:B195"/>
    <mergeCell ref="A202:B202"/>
    <mergeCell ref="A549:B549"/>
    <mergeCell ref="M549:N549"/>
    <mergeCell ref="A3:AE3"/>
    <mergeCell ref="T1:AE1"/>
    <mergeCell ref="T2:AE2"/>
    <mergeCell ref="A5:A8"/>
    <mergeCell ref="B5:B8"/>
    <mergeCell ref="C5:C7"/>
    <mergeCell ref="E5:S5"/>
    <mergeCell ref="U5:AE5"/>
    <mergeCell ref="D6:D7"/>
    <mergeCell ref="E6:J6"/>
    <mergeCell ref="A66:B66"/>
    <mergeCell ref="A72:B72"/>
    <mergeCell ref="A73:B73"/>
    <mergeCell ref="A130:B130"/>
    <mergeCell ref="A146:B146"/>
    <mergeCell ref="A147:B147"/>
    <mergeCell ref="AC6:AC7"/>
    <mergeCell ref="AD6:AD7"/>
    <mergeCell ref="AE6:AE7"/>
    <mergeCell ref="A13:B13"/>
    <mergeCell ref="A43:B43"/>
    <mergeCell ref="A47:B47"/>
  </mergeCells>
  <pageMargins left="0" right="0" top="0.39370078740157483" bottom="0.51181102362204722" header="0.31496062992125984" footer="0.31496062992125984"/>
  <pageSetup paperSize="8" scale="60" firstPageNumber="26" fitToHeight="9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15"/>
  <sheetViews>
    <sheetView view="pageBreakPreview" zoomScale="80" zoomScaleSheetLayoutView="80" workbookViewId="0">
      <pane ySplit="9" topLeftCell="A287" activePane="bottomLeft" state="frozen"/>
      <selection pane="bottomLeft" activeCell="B313" sqref="B313"/>
    </sheetView>
  </sheetViews>
  <sheetFormatPr defaultColWidth="9.109375" defaultRowHeight="15.6"/>
  <cols>
    <col min="1" max="1" width="7.109375" style="27" customWidth="1"/>
    <col min="2" max="2" width="53" style="28" customWidth="1"/>
    <col min="3" max="3" width="17.44140625" style="29" customWidth="1"/>
    <col min="4" max="4" width="14" style="29" bestFit="1" customWidth="1"/>
    <col min="5" max="5" width="13.5546875" style="29" customWidth="1"/>
    <col min="6" max="6" width="12.33203125" style="29" customWidth="1"/>
    <col min="7" max="7" width="14" style="29" customWidth="1"/>
    <col min="8" max="8" width="13.44140625" style="29" bestFit="1" customWidth="1"/>
    <col min="9" max="9" width="14.109375" style="29" customWidth="1"/>
    <col min="10" max="10" width="10.88671875" style="29" customWidth="1"/>
    <col min="11" max="11" width="5.5546875" style="30" customWidth="1"/>
    <col min="12" max="12" width="13.109375" style="29" customWidth="1"/>
    <col min="13" max="13" width="11.6640625" style="29" customWidth="1"/>
    <col min="14" max="14" width="14.109375" style="29" customWidth="1"/>
    <col min="15" max="15" width="7.109375" style="29" customWidth="1"/>
    <col min="16" max="16" width="11" style="29" customWidth="1"/>
    <col min="17" max="17" width="10.5546875" style="29" customWidth="1"/>
    <col min="18" max="18" width="13.88671875" style="29" customWidth="1"/>
    <col min="19" max="19" width="9.44140625" style="29" customWidth="1"/>
    <col min="20" max="20" width="11.109375" style="29" customWidth="1"/>
    <col min="21" max="21" width="10" style="29" hidden="1" customWidth="1"/>
    <col min="22" max="22" width="12.33203125" style="29" customWidth="1"/>
    <col min="23" max="23" width="8.6640625" style="29" hidden="1" customWidth="1"/>
    <col min="24" max="24" width="11.6640625" style="29" hidden="1" customWidth="1"/>
    <col min="25" max="25" width="13.33203125" style="29" hidden="1" customWidth="1"/>
    <col min="26" max="26" width="12" style="29" hidden="1" customWidth="1"/>
    <col min="27" max="27" width="10.88671875" style="29" hidden="1" customWidth="1"/>
    <col min="28" max="28" width="11.44140625" style="29" hidden="1" customWidth="1"/>
    <col min="29" max="29" width="14.5546875" style="29" customWidth="1"/>
    <col min="30" max="30" width="11.6640625" style="29" customWidth="1"/>
    <col min="31" max="31" width="13" style="29" customWidth="1"/>
    <col min="32" max="16384" width="9.109375" style="3"/>
  </cols>
  <sheetData>
    <row r="1" spans="1:32" ht="14.25" customHeight="1">
      <c r="O1" s="31"/>
      <c r="P1" s="31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</row>
    <row r="2" spans="1:32" hidden="1">
      <c r="O2" s="31"/>
      <c r="P2" s="31"/>
      <c r="T2" s="789"/>
      <c r="U2" s="789"/>
      <c r="V2" s="790"/>
      <c r="W2" s="790"/>
      <c r="X2" s="790"/>
      <c r="Y2" s="790"/>
      <c r="Z2" s="790"/>
      <c r="AA2" s="790"/>
      <c r="AB2" s="790"/>
      <c r="AC2" s="790"/>
      <c r="AD2" s="790"/>
      <c r="AE2" s="790"/>
    </row>
    <row r="3" spans="1:32" ht="33" customHeight="1">
      <c r="A3" s="791" t="s">
        <v>0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8"/>
      <c r="W3" s="78"/>
      <c r="X3" s="78"/>
      <c r="Y3" s="78"/>
      <c r="Z3" s="78"/>
      <c r="AA3" s="78"/>
      <c r="AB3" s="78"/>
      <c r="AC3" s="78"/>
      <c r="AD3" s="78"/>
    </row>
    <row r="4" spans="1:32">
      <c r="A4" s="77"/>
      <c r="B4" s="34"/>
      <c r="C4" s="34"/>
      <c r="D4" s="34"/>
      <c r="E4" s="34"/>
      <c r="F4" s="34"/>
      <c r="G4" s="34"/>
      <c r="H4" s="34"/>
      <c r="I4" s="34"/>
      <c r="J4" s="34"/>
      <c r="K4" s="3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2">
      <c r="A5" s="793" t="s">
        <v>1</v>
      </c>
      <c r="B5" s="796" t="s">
        <v>2</v>
      </c>
      <c r="C5" s="796" t="s">
        <v>3</v>
      </c>
      <c r="D5" s="83"/>
      <c r="E5" s="801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37"/>
      <c r="U5" s="803" t="s">
        <v>4</v>
      </c>
      <c r="V5" s="804"/>
      <c r="W5" s="804"/>
      <c r="X5" s="804"/>
      <c r="Y5" s="804"/>
      <c r="Z5" s="804"/>
      <c r="AA5" s="804"/>
      <c r="AB5" s="804"/>
      <c r="AC5" s="804"/>
      <c r="AD5" s="804"/>
      <c r="AE5" s="804"/>
    </row>
    <row r="6" spans="1:32">
      <c r="A6" s="794"/>
      <c r="B6" s="797"/>
      <c r="C6" s="799"/>
      <c r="D6" s="796" t="s">
        <v>6</v>
      </c>
      <c r="E6" s="805" t="s">
        <v>5</v>
      </c>
      <c r="F6" s="805"/>
      <c r="G6" s="805"/>
      <c r="H6" s="805"/>
      <c r="I6" s="805"/>
      <c r="J6" s="805"/>
      <c r="K6" s="784" t="s">
        <v>7</v>
      </c>
      <c r="L6" s="784"/>
      <c r="M6" s="782" t="s">
        <v>8</v>
      </c>
      <c r="N6" s="785"/>
      <c r="O6" s="782" t="s">
        <v>9</v>
      </c>
      <c r="P6" s="785"/>
      <c r="Q6" s="782" t="s">
        <v>10</v>
      </c>
      <c r="R6" s="785"/>
      <c r="S6" s="782" t="s">
        <v>11</v>
      </c>
      <c r="T6" s="785"/>
      <c r="U6" s="38"/>
      <c r="V6" s="782" t="s">
        <v>976</v>
      </c>
      <c r="W6" s="806"/>
      <c r="X6" s="806"/>
      <c r="Y6" s="806"/>
      <c r="Z6" s="806"/>
      <c r="AA6" s="806"/>
      <c r="AB6" s="806"/>
      <c r="AC6" s="782" t="s">
        <v>985</v>
      </c>
      <c r="AD6" s="782" t="s">
        <v>984</v>
      </c>
      <c r="AE6" s="796" t="s">
        <v>986</v>
      </c>
    </row>
    <row r="7" spans="1:32" ht="36" customHeight="1">
      <c r="A7" s="794"/>
      <c r="B7" s="797"/>
      <c r="C7" s="800"/>
      <c r="D7" s="800"/>
      <c r="E7" s="82" t="s">
        <v>16</v>
      </c>
      <c r="F7" s="82" t="s">
        <v>17</v>
      </c>
      <c r="G7" s="82" t="s">
        <v>18</v>
      </c>
      <c r="H7" s="40" t="s">
        <v>19</v>
      </c>
      <c r="I7" s="41" t="s">
        <v>20</v>
      </c>
      <c r="J7" s="41" t="s">
        <v>509</v>
      </c>
      <c r="K7" s="784"/>
      <c r="L7" s="784"/>
      <c r="M7" s="786"/>
      <c r="N7" s="787"/>
      <c r="O7" s="786"/>
      <c r="P7" s="787"/>
      <c r="Q7" s="786"/>
      <c r="R7" s="787"/>
      <c r="S7" s="786"/>
      <c r="T7" s="787"/>
      <c r="U7" s="42"/>
      <c r="V7" s="41" t="s">
        <v>977</v>
      </c>
      <c r="W7" s="41" t="s">
        <v>978</v>
      </c>
      <c r="X7" s="41" t="s">
        <v>979</v>
      </c>
      <c r="Y7" s="41" t="s">
        <v>980</v>
      </c>
      <c r="Z7" s="41" t="s">
        <v>981</v>
      </c>
      <c r="AA7" s="41" t="s">
        <v>982</v>
      </c>
      <c r="AB7" s="41" t="s">
        <v>983</v>
      </c>
      <c r="AC7" s="783"/>
      <c r="AD7" s="783"/>
      <c r="AE7" s="795"/>
    </row>
    <row r="8" spans="1:32" ht="34.5" customHeight="1">
      <c r="A8" s="795"/>
      <c r="B8" s="798"/>
      <c r="C8" s="84" t="s">
        <v>21</v>
      </c>
      <c r="D8" s="84" t="s">
        <v>21</v>
      </c>
      <c r="E8" s="84" t="s">
        <v>21</v>
      </c>
      <c r="F8" s="84" t="s">
        <v>21</v>
      </c>
      <c r="G8" s="84" t="s">
        <v>21</v>
      </c>
      <c r="H8" s="84" t="s">
        <v>21</v>
      </c>
      <c r="I8" s="84" t="s">
        <v>21</v>
      </c>
      <c r="J8" s="84"/>
      <c r="K8" s="44" t="s">
        <v>22</v>
      </c>
      <c r="L8" s="84" t="s">
        <v>21</v>
      </c>
      <c r="M8" s="84" t="s">
        <v>23</v>
      </c>
      <c r="N8" s="84" t="s">
        <v>21</v>
      </c>
      <c r="O8" s="84" t="s">
        <v>23</v>
      </c>
      <c r="P8" s="84" t="s">
        <v>21</v>
      </c>
      <c r="Q8" s="84" t="s">
        <v>23</v>
      </c>
      <c r="R8" s="84" t="s">
        <v>21</v>
      </c>
      <c r="S8" s="84" t="s">
        <v>24</v>
      </c>
      <c r="T8" s="84" t="s">
        <v>21</v>
      </c>
      <c r="U8" s="84" t="s">
        <v>22</v>
      </c>
      <c r="V8" s="84" t="s">
        <v>21</v>
      </c>
      <c r="W8" s="84" t="s">
        <v>21</v>
      </c>
      <c r="X8" s="84" t="s">
        <v>21</v>
      </c>
      <c r="Y8" s="84" t="s">
        <v>21</v>
      </c>
      <c r="Z8" s="84" t="s">
        <v>21</v>
      </c>
      <c r="AA8" s="84" t="s">
        <v>21</v>
      </c>
      <c r="AB8" s="84" t="s">
        <v>21</v>
      </c>
      <c r="AC8" s="84" t="s">
        <v>21</v>
      </c>
      <c r="AD8" s="84" t="s">
        <v>21</v>
      </c>
      <c r="AE8" s="84" t="s">
        <v>21</v>
      </c>
    </row>
    <row r="9" spans="1:32" s="76" customFormat="1">
      <c r="A9" s="94">
        <v>1</v>
      </c>
      <c r="B9" s="95">
        <v>2</v>
      </c>
      <c r="C9" s="94">
        <v>3</v>
      </c>
      <c r="D9" s="95">
        <v>4</v>
      </c>
      <c r="E9" s="94">
        <v>5</v>
      </c>
      <c r="F9" s="95">
        <v>6</v>
      </c>
      <c r="G9" s="94">
        <v>7</v>
      </c>
      <c r="H9" s="95">
        <v>8</v>
      </c>
      <c r="I9" s="94">
        <v>9</v>
      </c>
      <c r="J9" s="95">
        <v>10</v>
      </c>
      <c r="K9" s="94">
        <v>11</v>
      </c>
      <c r="L9" s="95">
        <v>12</v>
      </c>
      <c r="M9" s="94">
        <v>13</v>
      </c>
      <c r="N9" s="95">
        <v>14</v>
      </c>
      <c r="O9" s="94">
        <v>15</v>
      </c>
      <c r="P9" s="95">
        <v>16</v>
      </c>
      <c r="Q9" s="94">
        <v>17</v>
      </c>
      <c r="R9" s="95">
        <v>18</v>
      </c>
      <c r="S9" s="94">
        <v>19</v>
      </c>
      <c r="T9" s="95">
        <v>20</v>
      </c>
      <c r="U9" s="94">
        <v>21</v>
      </c>
      <c r="V9" s="95">
        <v>22</v>
      </c>
      <c r="W9" s="94">
        <v>23</v>
      </c>
      <c r="X9" s="95">
        <v>24</v>
      </c>
      <c r="Y9" s="94">
        <v>25</v>
      </c>
      <c r="Z9" s="95">
        <v>26</v>
      </c>
      <c r="AA9" s="94">
        <v>27</v>
      </c>
      <c r="AB9" s="95">
        <v>28</v>
      </c>
      <c r="AC9" s="94">
        <v>29</v>
      </c>
      <c r="AD9" s="95">
        <v>30</v>
      </c>
      <c r="AE9" s="94">
        <v>31</v>
      </c>
    </row>
    <row r="10" spans="1:32" s="76" customFormat="1">
      <c r="A10" s="162" t="s">
        <v>25</v>
      </c>
      <c r="B10" s="7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2"/>
    </row>
    <row r="11" spans="1:32" s="76" customFormat="1">
      <c r="A11" s="124" t="s">
        <v>108</v>
      </c>
      <c r="B11" s="125" t="s">
        <v>109</v>
      </c>
      <c r="C11" s="87">
        <v>804037</v>
      </c>
      <c r="D11" s="87">
        <v>731847</v>
      </c>
      <c r="E11" s="87"/>
      <c r="F11" s="87"/>
      <c r="G11" s="87"/>
      <c r="H11" s="87">
        <v>731847</v>
      </c>
      <c r="I11" s="87"/>
      <c r="J11" s="87"/>
      <c r="K11" s="87"/>
      <c r="L11" s="87"/>
      <c r="M11" s="87">
        <v>931</v>
      </c>
      <c r="N11" s="87">
        <v>0</v>
      </c>
      <c r="O11" s="87"/>
      <c r="P11" s="87"/>
      <c r="Q11" s="87"/>
      <c r="R11" s="87"/>
      <c r="S11" s="87">
        <v>88.6</v>
      </c>
      <c r="T11" s="87">
        <v>57411</v>
      </c>
      <c r="U11" s="87"/>
      <c r="V11" s="87"/>
      <c r="W11" s="87"/>
      <c r="X11" s="87"/>
      <c r="Y11" s="87"/>
      <c r="Z11" s="87"/>
      <c r="AA11" s="87"/>
      <c r="AB11" s="87"/>
      <c r="AC11" s="126">
        <v>14779</v>
      </c>
      <c r="AD11" s="127">
        <v>14779</v>
      </c>
      <c r="AE11" s="128"/>
      <c r="AF11" s="2"/>
    </row>
    <row r="12" spans="1:32" s="76" customFormat="1">
      <c r="A12" s="96" t="s">
        <v>110</v>
      </c>
      <c r="B12" s="97" t="s">
        <v>111</v>
      </c>
      <c r="C12" s="98">
        <v>2560861</v>
      </c>
      <c r="D12" s="98">
        <v>826585</v>
      </c>
      <c r="E12" s="98">
        <v>96171</v>
      </c>
      <c r="F12" s="98"/>
      <c r="G12" s="98">
        <v>155339</v>
      </c>
      <c r="H12" s="98">
        <v>575075</v>
      </c>
      <c r="I12" s="98"/>
      <c r="J12" s="98"/>
      <c r="K12" s="98"/>
      <c r="L12" s="98"/>
      <c r="M12" s="98">
        <v>763</v>
      </c>
      <c r="N12" s="98">
        <v>821853</v>
      </c>
      <c r="O12" s="98"/>
      <c r="P12" s="98"/>
      <c r="Q12" s="98">
        <v>570</v>
      </c>
      <c r="R12" s="98">
        <v>852608</v>
      </c>
      <c r="S12" s="98">
        <v>80</v>
      </c>
      <c r="T12" s="98">
        <v>59815</v>
      </c>
      <c r="U12" s="98"/>
      <c r="V12" s="98"/>
      <c r="W12" s="98"/>
      <c r="X12" s="98"/>
      <c r="Y12" s="98"/>
      <c r="Z12" s="98"/>
      <c r="AA12" s="98"/>
      <c r="AB12" s="98"/>
      <c r="AC12" s="99"/>
      <c r="AD12" s="98"/>
      <c r="AE12" s="98"/>
      <c r="AF12" s="2"/>
    </row>
    <row r="13" spans="1:32" s="26" customFormat="1">
      <c r="A13" s="762" t="s">
        <v>72</v>
      </c>
      <c r="B13" s="762"/>
      <c r="C13" s="50">
        <v>3364898</v>
      </c>
      <c r="D13" s="50">
        <v>1558432</v>
      </c>
      <c r="E13" s="50">
        <v>96171</v>
      </c>
      <c r="F13" s="50"/>
      <c r="G13" s="50">
        <v>155339</v>
      </c>
      <c r="H13" s="50">
        <v>1306922</v>
      </c>
      <c r="I13" s="50"/>
      <c r="J13" s="50"/>
      <c r="K13" s="50"/>
      <c r="L13" s="50"/>
      <c r="M13" s="50">
        <v>1694</v>
      </c>
      <c r="N13" s="50">
        <v>821853</v>
      </c>
      <c r="O13" s="50"/>
      <c r="P13" s="50"/>
      <c r="Q13" s="50">
        <v>570</v>
      </c>
      <c r="R13" s="50">
        <v>852608</v>
      </c>
      <c r="S13" s="50">
        <v>168.6</v>
      </c>
      <c r="T13" s="50">
        <v>117226</v>
      </c>
      <c r="U13" s="50"/>
      <c r="V13" s="50"/>
      <c r="W13" s="50"/>
      <c r="X13" s="50"/>
      <c r="Y13" s="50"/>
      <c r="Z13" s="50"/>
      <c r="AA13" s="50"/>
      <c r="AB13" s="50"/>
      <c r="AC13" s="50">
        <v>14779</v>
      </c>
      <c r="AD13" s="50">
        <v>14779</v>
      </c>
      <c r="AE13" s="50"/>
      <c r="AF13" s="185"/>
    </row>
    <row r="14" spans="1:32" s="76" customFormat="1">
      <c r="A14" s="163" t="s">
        <v>26</v>
      </c>
      <c r="B14" s="164"/>
      <c r="C14" s="90"/>
      <c r="D14" s="90"/>
      <c r="E14" s="90"/>
      <c r="F14" s="90"/>
      <c r="G14" s="90"/>
      <c r="H14" s="90"/>
      <c r="I14" s="90"/>
      <c r="J14" s="90"/>
      <c r="K14" s="164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165"/>
      <c r="AD14" s="90"/>
      <c r="AE14" s="128"/>
      <c r="AF14" s="2"/>
    </row>
    <row r="15" spans="1:32" s="76" customFormat="1">
      <c r="A15" s="81" t="s">
        <v>112</v>
      </c>
      <c r="B15" s="89" t="s">
        <v>119</v>
      </c>
      <c r="C15" s="87">
        <v>4934122</v>
      </c>
      <c r="D15" s="87">
        <v>2922702</v>
      </c>
      <c r="E15" s="87"/>
      <c r="F15" s="87"/>
      <c r="G15" s="87"/>
      <c r="H15" s="87">
        <v>2922702</v>
      </c>
      <c r="I15" s="87"/>
      <c r="J15" s="87"/>
      <c r="K15" s="129"/>
      <c r="L15" s="87"/>
      <c r="M15" s="87">
        <v>1109</v>
      </c>
      <c r="N15" s="87">
        <v>2011420</v>
      </c>
      <c r="O15" s="87"/>
      <c r="P15" s="87"/>
      <c r="Q15" s="87"/>
      <c r="R15" s="87"/>
      <c r="S15" s="87"/>
      <c r="T15" s="87"/>
      <c r="U15" s="85"/>
      <c r="V15" s="85"/>
      <c r="W15" s="85"/>
      <c r="X15" s="85"/>
      <c r="Y15" s="85"/>
      <c r="Z15" s="85"/>
      <c r="AA15" s="85"/>
      <c r="AB15" s="85"/>
      <c r="AC15" s="86"/>
      <c r="AD15" s="87"/>
      <c r="AE15" s="87"/>
      <c r="AF15" s="2"/>
    </row>
    <row r="16" spans="1:32" s="76" customFormat="1">
      <c r="A16" s="84" t="s">
        <v>113</v>
      </c>
      <c r="B16" s="51" t="s">
        <v>121</v>
      </c>
      <c r="C16" s="49">
        <v>895900</v>
      </c>
      <c r="D16" s="49"/>
      <c r="E16" s="77"/>
      <c r="F16" s="49"/>
      <c r="G16" s="49"/>
      <c r="H16" s="49"/>
      <c r="I16" s="49"/>
      <c r="J16" s="49"/>
      <c r="K16" s="52"/>
      <c r="L16" s="49"/>
      <c r="M16" s="49">
        <v>578</v>
      </c>
      <c r="N16" s="49">
        <v>895900</v>
      </c>
      <c r="O16" s="49"/>
      <c r="P16" s="49"/>
      <c r="Q16" s="49"/>
      <c r="R16" s="49"/>
      <c r="S16" s="49"/>
      <c r="T16" s="49"/>
      <c r="U16" s="53"/>
      <c r="V16" s="53"/>
      <c r="W16" s="53"/>
      <c r="X16" s="53"/>
      <c r="Y16" s="53"/>
      <c r="Z16" s="53"/>
      <c r="AA16" s="53"/>
      <c r="AB16" s="53"/>
      <c r="AC16" s="56"/>
      <c r="AD16" s="49"/>
      <c r="AE16" s="49"/>
      <c r="AF16" s="2"/>
    </row>
    <row r="17" spans="1:32" s="76" customFormat="1">
      <c r="A17" s="84" t="s">
        <v>115</v>
      </c>
      <c r="B17" s="51" t="s">
        <v>945</v>
      </c>
      <c r="C17" s="49">
        <v>252743</v>
      </c>
      <c r="D17" s="49">
        <v>252743</v>
      </c>
      <c r="E17" s="49">
        <v>252743</v>
      </c>
      <c r="F17" s="49"/>
      <c r="G17" s="49"/>
      <c r="H17" s="49"/>
      <c r="I17" s="49"/>
      <c r="J17" s="49"/>
      <c r="K17" s="52"/>
      <c r="L17" s="49"/>
      <c r="M17" s="49"/>
      <c r="N17" s="49"/>
      <c r="O17" s="49"/>
      <c r="P17" s="54"/>
      <c r="Q17" s="49"/>
      <c r="R17" s="49"/>
      <c r="S17" s="49"/>
      <c r="T17" s="49"/>
      <c r="U17" s="53"/>
      <c r="V17" s="53"/>
      <c r="W17" s="53"/>
      <c r="X17" s="53"/>
      <c r="Y17" s="53"/>
      <c r="Z17" s="53"/>
      <c r="AA17" s="53"/>
      <c r="AB17" s="53"/>
      <c r="AC17" s="56"/>
      <c r="AD17" s="49"/>
      <c r="AE17" s="49"/>
      <c r="AF17" s="2"/>
    </row>
    <row r="18" spans="1:32" s="76" customFormat="1">
      <c r="A18" s="84" t="s">
        <v>117</v>
      </c>
      <c r="B18" s="51" t="s">
        <v>946</v>
      </c>
      <c r="C18" s="49">
        <v>240584</v>
      </c>
      <c r="D18" s="49">
        <v>240584</v>
      </c>
      <c r="E18" s="49">
        <v>240584</v>
      </c>
      <c r="F18" s="49"/>
      <c r="G18" s="49"/>
      <c r="H18" s="49"/>
      <c r="I18" s="49"/>
      <c r="J18" s="49"/>
      <c r="K18" s="52"/>
      <c r="L18" s="49"/>
      <c r="M18" s="49"/>
      <c r="N18" s="49"/>
      <c r="O18" s="49"/>
      <c r="P18" s="54"/>
      <c r="Q18" s="49"/>
      <c r="R18" s="49"/>
      <c r="S18" s="49"/>
      <c r="T18" s="49"/>
      <c r="U18" s="53"/>
      <c r="V18" s="53"/>
      <c r="W18" s="53"/>
      <c r="X18" s="53"/>
      <c r="Y18" s="53"/>
      <c r="Z18" s="53"/>
      <c r="AA18" s="53"/>
      <c r="AB18" s="53"/>
      <c r="AC18" s="56"/>
      <c r="AD18" s="49"/>
      <c r="AE18" s="49"/>
      <c r="AF18" s="2"/>
    </row>
    <row r="19" spans="1:32" s="76" customFormat="1">
      <c r="A19" s="84" t="s">
        <v>118</v>
      </c>
      <c r="B19" s="51" t="s">
        <v>126</v>
      </c>
      <c r="C19" s="49">
        <v>1369607</v>
      </c>
      <c r="D19" s="49">
        <v>1369607</v>
      </c>
      <c r="E19" s="49"/>
      <c r="F19" s="49">
        <v>823327</v>
      </c>
      <c r="G19" s="49">
        <v>546280</v>
      </c>
      <c r="H19" s="49"/>
      <c r="I19" s="49"/>
      <c r="J19" s="49"/>
      <c r="K19" s="52"/>
      <c r="L19" s="49"/>
      <c r="M19" s="49"/>
      <c r="N19" s="49"/>
      <c r="O19" s="49"/>
      <c r="P19" s="54"/>
      <c r="Q19" s="49"/>
      <c r="R19" s="49"/>
      <c r="S19" s="49"/>
      <c r="T19" s="49"/>
      <c r="U19" s="53"/>
      <c r="V19" s="53"/>
      <c r="W19" s="53"/>
      <c r="X19" s="53"/>
      <c r="Y19" s="53"/>
      <c r="Z19" s="53"/>
      <c r="AA19" s="53"/>
      <c r="AB19" s="53"/>
      <c r="AC19" s="56"/>
      <c r="AD19" s="49"/>
      <c r="AE19" s="49"/>
      <c r="AF19" s="2"/>
    </row>
    <row r="20" spans="1:32" s="76" customFormat="1">
      <c r="A20" s="84" t="s">
        <v>120</v>
      </c>
      <c r="B20" s="51" t="s">
        <v>947</v>
      </c>
      <c r="C20" s="49">
        <v>396129</v>
      </c>
      <c r="D20" s="49">
        <v>396129</v>
      </c>
      <c r="E20" s="49">
        <v>396129</v>
      </c>
      <c r="F20" s="49"/>
      <c r="G20" s="49"/>
      <c r="H20" s="49"/>
      <c r="I20" s="49"/>
      <c r="J20" s="49"/>
      <c r="K20" s="52"/>
      <c r="L20" s="49"/>
      <c r="M20" s="49"/>
      <c r="N20" s="49"/>
      <c r="O20" s="49"/>
      <c r="P20" s="54"/>
      <c r="Q20" s="49"/>
      <c r="R20" s="49"/>
      <c r="S20" s="49"/>
      <c r="T20" s="49"/>
      <c r="U20" s="53"/>
      <c r="V20" s="53"/>
      <c r="W20" s="53"/>
      <c r="X20" s="53"/>
      <c r="Y20" s="53"/>
      <c r="Z20" s="53"/>
      <c r="AA20" s="53"/>
      <c r="AB20" s="53"/>
      <c r="AC20" s="56"/>
      <c r="AD20" s="49"/>
      <c r="AE20" s="49"/>
      <c r="AF20" s="2"/>
    </row>
    <row r="21" spans="1:32" s="76" customFormat="1">
      <c r="A21" s="84" t="s">
        <v>122</v>
      </c>
      <c r="B21" s="51" t="s">
        <v>128</v>
      </c>
      <c r="C21" s="49">
        <v>1228813</v>
      </c>
      <c r="D21" s="49"/>
      <c r="E21" s="49"/>
      <c r="F21" s="49"/>
      <c r="G21" s="49"/>
      <c r="H21" s="49"/>
      <c r="I21" s="49"/>
      <c r="J21" s="49"/>
      <c r="K21" s="52"/>
      <c r="L21" s="49"/>
      <c r="M21" s="49">
        <v>887.07</v>
      </c>
      <c r="N21" s="49">
        <v>1228813</v>
      </c>
      <c r="O21" s="49"/>
      <c r="P21" s="54"/>
      <c r="Q21" s="49"/>
      <c r="R21" s="49"/>
      <c r="S21" s="49"/>
      <c r="T21" s="49"/>
      <c r="U21" s="53"/>
      <c r="V21" s="53"/>
      <c r="W21" s="53"/>
      <c r="X21" s="53"/>
      <c r="Y21" s="53"/>
      <c r="Z21" s="53"/>
      <c r="AA21" s="53"/>
      <c r="AB21" s="53"/>
      <c r="AC21" s="56"/>
      <c r="AD21" s="49"/>
      <c r="AE21" s="49"/>
      <c r="AF21" s="2"/>
    </row>
    <row r="22" spans="1:32" s="76" customFormat="1">
      <c r="A22" s="84" t="s">
        <v>123</v>
      </c>
      <c r="B22" s="51" t="s">
        <v>130</v>
      </c>
      <c r="C22" s="49">
        <v>3124355</v>
      </c>
      <c r="D22" s="49"/>
      <c r="E22" s="49"/>
      <c r="F22" s="49"/>
      <c r="G22" s="49"/>
      <c r="H22" s="49"/>
      <c r="I22" s="49"/>
      <c r="J22" s="49"/>
      <c r="K22" s="52"/>
      <c r="L22" s="49"/>
      <c r="M22" s="49"/>
      <c r="N22" s="49"/>
      <c r="O22" s="49"/>
      <c r="P22" s="54"/>
      <c r="Q22" s="49">
        <v>5545.32</v>
      </c>
      <c r="R22" s="49">
        <v>3124355</v>
      </c>
      <c r="S22" s="49"/>
      <c r="T22" s="49"/>
      <c r="U22" s="53"/>
      <c r="V22" s="53"/>
      <c r="W22" s="53"/>
      <c r="X22" s="53"/>
      <c r="Y22" s="53"/>
      <c r="Z22" s="53"/>
      <c r="AA22" s="53"/>
      <c r="AB22" s="53"/>
      <c r="AC22" s="56"/>
      <c r="AD22" s="49"/>
      <c r="AE22" s="49"/>
      <c r="AF22" s="2"/>
    </row>
    <row r="23" spans="1:32" s="76" customFormat="1">
      <c r="A23" s="84" t="s">
        <v>124</v>
      </c>
      <c r="B23" s="51" t="s">
        <v>948</v>
      </c>
      <c r="C23" s="49">
        <v>1785743</v>
      </c>
      <c r="D23" s="49"/>
      <c r="E23" s="49"/>
      <c r="F23" s="49"/>
      <c r="G23" s="49"/>
      <c r="H23" s="49"/>
      <c r="I23" s="49"/>
      <c r="J23" s="49"/>
      <c r="K23" s="52"/>
      <c r="L23" s="49"/>
      <c r="M23" s="49">
        <v>1364.05</v>
      </c>
      <c r="N23" s="49">
        <v>1785743</v>
      </c>
      <c r="O23" s="49"/>
      <c r="P23" s="54"/>
      <c r="Q23" s="49"/>
      <c r="R23" s="49"/>
      <c r="S23" s="49"/>
      <c r="T23" s="49"/>
      <c r="U23" s="53"/>
      <c r="V23" s="53"/>
      <c r="W23" s="53"/>
      <c r="X23" s="53"/>
      <c r="Y23" s="53"/>
      <c r="Z23" s="53"/>
      <c r="AA23" s="53"/>
      <c r="AB23" s="53"/>
      <c r="AC23" s="56"/>
      <c r="AD23" s="49"/>
      <c r="AE23" s="49"/>
      <c r="AF23" s="2"/>
    </row>
    <row r="24" spans="1:32" s="76" customFormat="1">
      <c r="A24" s="84" t="s">
        <v>125</v>
      </c>
      <c r="B24" s="51" t="s">
        <v>132</v>
      </c>
      <c r="C24" s="49">
        <v>1325870</v>
      </c>
      <c r="D24" s="49">
        <v>1325870</v>
      </c>
      <c r="E24" s="49"/>
      <c r="F24" s="49">
        <v>661425</v>
      </c>
      <c r="G24" s="49">
        <v>664445</v>
      </c>
      <c r="H24" s="49"/>
      <c r="I24" s="49"/>
      <c r="J24" s="49"/>
      <c r="K24" s="52"/>
      <c r="L24" s="49"/>
      <c r="M24" s="49"/>
      <c r="N24" s="49"/>
      <c r="O24" s="49"/>
      <c r="P24" s="54"/>
      <c r="Q24" s="49"/>
      <c r="R24" s="49"/>
      <c r="S24" s="49"/>
      <c r="T24" s="49"/>
      <c r="U24" s="53"/>
      <c r="V24" s="53"/>
      <c r="W24" s="53"/>
      <c r="X24" s="53"/>
      <c r="Y24" s="53"/>
      <c r="Z24" s="53"/>
      <c r="AA24" s="53"/>
      <c r="AB24" s="53"/>
      <c r="AC24" s="56"/>
      <c r="AD24" s="49"/>
      <c r="AE24" s="49"/>
      <c r="AF24" s="2"/>
    </row>
    <row r="25" spans="1:32" s="76" customFormat="1">
      <c r="A25" s="84" t="s">
        <v>127</v>
      </c>
      <c r="B25" s="51" t="s">
        <v>949</v>
      </c>
      <c r="C25" s="49">
        <v>135428</v>
      </c>
      <c r="D25" s="49">
        <v>135428</v>
      </c>
      <c r="E25" s="49">
        <v>135428</v>
      </c>
      <c r="F25" s="49"/>
      <c r="G25" s="49"/>
      <c r="H25" s="49"/>
      <c r="I25" s="49"/>
      <c r="J25" s="49"/>
      <c r="K25" s="52"/>
      <c r="L25" s="49"/>
      <c r="M25" s="49"/>
      <c r="N25" s="49"/>
      <c r="O25" s="49"/>
      <c r="P25" s="54"/>
      <c r="Q25" s="49"/>
      <c r="R25" s="49"/>
      <c r="S25" s="49"/>
      <c r="T25" s="49"/>
      <c r="U25" s="53"/>
      <c r="V25" s="53"/>
      <c r="W25" s="53"/>
      <c r="X25" s="53"/>
      <c r="Y25" s="53"/>
      <c r="Z25" s="53"/>
      <c r="AA25" s="53"/>
      <c r="AB25" s="53"/>
      <c r="AC25" s="56"/>
      <c r="AD25" s="49"/>
      <c r="AE25" s="49"/>
      <c r="AF25" s="2"/>
    </row>
    <row r="26" spans="1:32" s="76" customFormat="1">
      <c r="A26" s="84" t="s">
        <v>129</v>
      </c>
      <c r="B26" s="51" t="s">
        <v>134</v>
      </c>
      <c r="C26" s="49">
        <v>1431578</v>
      </c>
      <c r="D26" s="49"/>
      <c r="E26" s="49"/>
      <c r="F26" s="49"/>
      <c r="G26" s="49"/>
      <c r="H26" s="49"/>
      <c r="I26" s="49"/>
      <c r="J26" s="49"/>
      <c r="K26" s="52"/>
      <c r="L26" s="49"/>
      <c r="M26" s="49">
        <v>714</v>
      </c>
      <c r="N26" s="49">
        <v>1431578</v>
      </c>
      <c r="O26" s="49"/>
      <c r="P26" s="54"/>
      <c r="Q26" s="49"/>
      <c r="R26" s="49"/>
      <c r="S26" s="49"/>
      <c r="T26" s="49"/>
      <c r="U26" s="53"/>
      <c r="V26" s="53"/>
      <c r="W26" s="53"/>
      <c r="X26" s="53"/>
      <c r="Y26" s="53"/>
      <c r="Z26" s="53"/>
      <c r="AA26" s="53"/>
      <c r="AB26" s="53"/>
      <c r="AC26" s="56"/>
      <c r="AD26" s="49"/>
      <c r="AE26" s="49"/>
      <c r="AF26" s="2"/>
    </row>
    <row r="27" spans="1:32" s="76" customFormat="1">
      <c r="A27" s="84" t="s">
        <v>131</v>
      </c>
      <c r="B27" s="51" t="s">
        <v>136</v>
      </c>
      <c r="C27" s="49">
        <v>1970652</v>
      </c>
      <c r="D27" s="49"/>
      <c r="E27" s="49"/>
      <c r="F27" s="49"/>
      <c r="G27" s="49"/>
      <c r="H27" s="49"/>
      <c r="I27" s="49"/>
      <c r="J27" s="49"/>
      <c r="K27" s="52"/>
      <c r="L27" s="49"/>
      <c r="M27" s="49">
        <v>1334</v>
      </c>
      <c r="N27" s="49">
        <v>1970652</v>
      </c>
      <c r="O27" s="49"/>
      <c r="P27" s="54"/>
      <c r="Q27" s="49"/>
      <c r="R27" s="49"/>
      <c r="S27" s="49"/>
      <c r="T27" s="49"/>
      <c r="U27" s="53"/>
      <c r="V27" s="53"/>
      <c r="W27" s="53"/>
      <c r="X27" s="53"/>
      <c r="Y27" s="53"/>
      <c r="Z27" s="53"/>
      <c r="AA27" s="53"/>
      <c r="AB27" s="53"/>
      <c r="AC27" s="56"/>
      <c r="AD27" s="49"/>
      <c r="AE27" s="49"/>
      <c r="AF27" s="2"/>
    </row>
    <row r="28" spans="1:32" s="76" customFormat="1">
      <c r="A28" s="84" t="s">
        <v>133</v>
      </c>
      <c r="B28" s="51" t="s">
        <v>950</v>
      </c>
      <c r="C28" s="49">
        <v>367955</v>
      </c>
      <c r="D28" s="49">
        <v>367955</v>
      </c>
      <c r="E28" s="49">
        <v>367955</v>
      </c>
      <c r="F28" s="49"/>
      <c r="G28" s="49"/>
      <c r="H28" s="49"/>
      <c r="I28" s="49"/>
      <c r="J28" s="49"/>
      <c r="K28" s="52"/>
      <c r="L28" s="49"/>
      <c r="M28" s="49"/>
      <c r="N28" s="49"/>
      <c r="O28" s="49"/>
      <c r="P28" s="54"/>
      <c r="Q28" s="49"/>
      <c r="R28" s="49"/>
      <c r="S28" s="49"/>
      <c r="T28" s="49"/>
      <c r="U28" s="53"/>
      <c r="V28" s="53"/>
      <c r="W28" s="53"/>
      <c r="X28" s="53"/>
      <c r="Y28" s="53"/>
      <c r="Z28" s="53"/>
      <c r="AA28" s="53"/>
      <c r="AB28" s="53"/>
      <c r="AC28" s="56"/>
      <c r="AD28" s="49"/>
      <c r="AE28" s="49"/>
      <c r="AF28" s="2"/>
    </row>
    <row r="29" spans="1:32" s="76" customFormat="1">
      <c r="A29" s="84" t="s">
        <v>135</v>
      </c>
      <c r="B29" s="51" t="s">
        <v>142</v>
      </c>
      <c r="C29" s="49">
        <v>374572</v>
      </c>
      <c r="D29" s="49">
        <v>374572</v>
      </c>
      <c r="E29" s="49">
        <v>374572</v>
      </c>
      <c r="F29" s="49"/>
      <c r="G29" s="49"/>
      <c r="H29" s="49"/>
      <c r="I29" s="49"/>
      <c r="J29" s="49"/>
      <c r="K29" s="52"/>
      <c r="L29" s="49"/>
      <c r="M29" s="49"/>
      <c r="N29" s="49"/>
      <c r="O29" s="49"/>
      <c r="P29" s="54"/>
      <c r="Q29" s="49"/>
      <c r="R29" s="49"/>
      <c r="S29" s="49"/>
      <c r="T29" s="49"/>
      <c r="U29" s="53"/>
      <c r="V29" s="53"/>
      <c r="W29" s="53"/>
      <c r="X29" s="53"/>
      <c r="Y29" s="53"/>
      <c r="Z29" s="53"/>
      <c r="AA29" s="53"/>
      <c r="AB29" s="53"/>
      <c r="AC29" s="56"/>
      <c r="AD29" s="49"/>
      <c r="AE29" s="49"/>
      <c r="AF29" s="2"/>
    </row>
    <row r="30" spans="1:32" s="76" customFormat="1">
      <c r="A30" s="84" t="s">
        <v>137</v>
      </c>
      <c r="B30" s="51" t="s">
        <v>144</v>
      </c>
      <c r="C30" s="49">
        <v>1976124</v>
      </c>
      <c r="D30" s="49"/>
      <c r="E30" s="49"/>
      <c r="F30" s="49"/>
      <c r="G30" s="49"/>
      <c r="H30" s="49"/>
      <c r="I30" s="49"/>
      <c r="J30" s="49"/>
      <c r="K30" s="52"/>
      <c r="L30" s="49"/>
      <c r="M30" s="49">
        <v>1098.9000000000001</v>
      </c>
      <c r="N30" s="49">
        <v>1976124</v>
      </c>
      <c r="O30" s="49"/>
      <c r="P30" s="54"/>
      <c r="Q30" s="49"/>
      <c r="R30" s="49"/>
      <c r="S30" s="49"/>
      <c r="T30" s="49"/>
      <c r="U30" s="53"/>
      <c r="V30" s="53"/>
      <c r="W30" s="53"/>
      <c r="X30" s="53"/>
      <c r="Y30" s="53"/>
      <c r="Z30" s="53"/>
      <c r="AA30" s="53"/>
      <c r="AB30" s="53"/>
      <c r="AC30" s="56"/>
      <c r="AD30" s="49"/>
      <c r="AE30" s="49"/>
      <c r="AF30" s="2"/>
    </row>
    <row r="31" spans="1:32" s="76" customFormat="1">
      <c r="A31" s="84" t="s">
        <v>138</v>
      </c>
      <c r="B31" s="51" t="s">
        <v>146</v>
      </c>
      <c r="C31" s="49">
        <v>2180678</v>
      </c>
      <c r="D31" s="49"/>
      <c r="E31" s="49"/>
      <c r="F31" s="49"/>
      <c r="G31" s="49"/>
      <c r="H31" s="49"/>
      <c r="I31" s="49"/>
      <c r="J31" s="49"/>
      <c r="K31" s="52"/>
      <c r="L31" s="49"/>
      <c r="M31" s="49">
        <v>1360</v>
      </c>
      <c r="N31" s="49">
        <v>2180678</v>
      </c>
      <c r="O31" s="49"/>
      <c r="P31" s="54"/>
      <c r="Q31" s="49"/>
      <c r="R31" s="49"/>
      <c r="S31" s="49"/>
      <c r="T31" s="49"/>
      <c r="U31" s="53"/>
      <c r="V31" s="53"/>
      <c r="W31" s="53"/>
      <c r="X31" s="53"/>
      <c r="Y31" s="53"/>
      <c r="Z31" s="53"/>
      <c r="AA31" s="53"/>
      <c r="AB31" s="53"/>
      <c r="AC31" s="56"/>
      <c r="AD31" s="49"/>
      <c r="AE31" s="49"/>
      <c r="AF31" s="2"/>
    </row>
    <row r="32" spans="1:32" s="76" customFormat="1">
      <c r="A32" s="84" t="s">
        <v>139</v>
      </c>
      <c r="B32" s="51" t="s">
        <v>114</v>
      </c>
      <c r="C32" s="49">
        <v>1292700</v>
      </c>
      <c r="D32" s="49"/>
      <c r="E32" s="49"/>
      <c r="F32" s="49"/>
      <c r="G32" s="49"/>
      <c r="H32" s="49"/>
      <c r="I32" s="49"/>
      <c r="J32" s="49"/>
      <c r="K32" s="52"/>
      <c r="L32" s="49"/>
      <c r="M32" s="49">
        <v>760</v>
      </c>
      <c r="N32" s="49">
        <v>1292700</v>
      </c>
      <c r="O32" s="49"/>
      <c r="P32" s="54"/>
      <c r="Q32" s="49"/>
      <c r="R32" s="49"/>
      <c r="S32" s="49"/>
      <c r="T32" s="49"/>
      <c r="U32" s="53"/>
      <c r="V32" s="53"/>
      <c r="W32" s="53"/>
      <c r="X32" s="53"/>
      <c r="Y32" s="53"/>
      <c r="Z32" s="53"/>
      <c r="AA32" s="53"/>
      <c r="AB32" s="53"/>
      <c r="AC32" s="56"/>
      <c r="AD32" s="49"/>
      <c r="AE32" s="49"/>
      <c r="AF32" s="2"/>
    </row>
    <row r="33" spans="1:32" s="76" customFormat="1">
      <c r="A33" s="84" t="s">
        <v>140</v>
      </c>
      <c r="B33" s="51" t="s">
        <v>116</v>
      </c>
      <c r="C33" s="49">
        <v>4455891</v>
      </c>
      <c r="D33" s="49">
        <v>509109</v>
      </c>
      <c r="E33" s="49"/>
      <c r="F33" s="49">
        <v>258826</v>
      </c>
      <c r="G33" s="49">
        <v>250283</v>
      </c>
      <c r="H33" s="49"/>
      <c r="I33" s="49"/>
      <c r="J33" s="49"/>
      <c r="K33" s="52"/>
      <c r="L33" s="49"/>
      <c r="M33" s="49">
        <v>1172</v>
      </c>
      <c r="N33" s="49">
        <v>1934381</v>
      </c>
      <c r="O33" s="49"/>
      <c r="P33" s="54"/>
      <c r="Q33" s="49">
        <v>4060.32</v>
      </c>
      <c r="R33" s="49">
        <v>2012401</v>
      </c>
      <c r="S33" s="49"/>
      <c r="T33" s="49"/>
      <c r="U33" s="53"/>
      <c r="V33" s="53"/>
      <c r="W33" s="53"/>
      <c r="X33" s="53"/>
      <c r="Y33" s="53"/>
      <c r="Z33" s="53"/>
      <c r="AA33" s="53"/>
      <c r="AB33" s="53"/>
      <c r="AC33" s="56"/>
      <c r="AD33" s="49"/>
      <c r="AE33" s="49"/>
      <c r="AF33" s="2"/>
    </row>
    <row r="34" spans="1:32" s="76" customFormat="1">
      <c r="A34" s="84" t="s">
        <v>141</v>
      </c>
      <c r="B34" s="51" t="s">
        <v>951</v>
      </c>
      <c r="C34" s="49">
        <v>1318954</v>
      </c>
      <c r="D34" s="49"/>
      <c r="E34" s="49"/>
      <c r="F34" s="49"/>
      <c r="G34" s="49"/>
      <c r="H34" s="49"/>
      <c r="I34" s="49"/>
      <c r="J34" s="49"/>
      <c r="K34" s="52"/>
      <c r="L34" s="49"/>
      <c r="M34" s="49">
        <v>1103</v>
      </c>
      <c r="N34" s="49">
        <v>1318954</v>
      </c>
      <c r="O34" s="49"/>
      <c r="P34" s="54"/>
      <c r="Q34" s="49"/>
      <c r="R34" s="49"/>
      <c r="S34" s="49"/>
      <c r="T34" s="49"/>
      <c r="U34" s="53"/>
      <c r="V34" s="53"/>
      <c r="W34" s="53"/>
      <c r="X34" s="53"/>
      <c r="Y34" s="53"/>
      <c r="Z34" s="53"/>
      <c r="AA34" s="53"/>
      <c r="AB34" s="53"/>
      <c r="AC34" s="56"/>
      <c r="AD34" s="49"/>
      <c r="AE34" s="49"/>
      <c r="AF34" s="2"/>
    </row>
    <row r="35" spans="1:32" s="76" customFormat="1">
      <c r="A35" s="84" t="s">
        <v>143</v>
      </c>
      <c r="B35" s="51" t="s">
        <v>952</v>
      </c>
      <c r="C35" s="49">
        <v>1242016</v>
      </c>
      <c r="D35" s="49"/>
      <c r="E35" s="49"/>
      <c r="F35" s="49"/>
      <c r="G35" s="49"/>
      <c r="H35" s="49"/>
      <c r="I35" s="49"/>
      <c r="J35" s="49"/>
      <c r="K35" s="52"/>
      <c r="L35" s="49"/>
      <c r="M35" s="49">
        <v>577.5</v>
      </c>
      <c r="N35" s="49">
        <v>1242016</v>
      </c>
      <c r="O35" s="49"/>
      <c r="P35" s="54"/>
      <c r="Q35" s="49"/>
      <c r="R35" s="49"/>
      <c r="S35" s="49"/>
      <c r="T35" s="49"/>
      <c r="U35" s="53"/>
      <c r="V35" s="53"/>
      <c r="W35" s="53"/>
      <c r="X35" s="53"/>
      <c r="Y35" s="53"/>
      <c r="Z35" s="53"/>
      <c r="AA35" s="53"/>
      <c r="AB35" s="53"/>
      <c r="AC35" s="56"/>
      <c r="AD35" s="49"/>
      <c r="AE35" s="49"/>
      <c r="AF35" s="2"/>
    </row>
    <row r="36" spans="1:32" s="76" customFormat="1">
      <c r="A36" s="84" t="s">
        <v>145</v>
      </c>
      <c r="B36" s="51" t="s">
        <v>953</v>
      </c>
      <c r="C36" s="49">
        <v>173057</v>
      </c>
      <c r="D36" s="49">
        <v>173057</v>
      </c>
      <c r="E36" s="49">
        <v>173057</v>
      </c>
      <c r="F36" s="49"/>
      <c r="G36" s="49"/>
      <c r="H36" s="49"/>
      <c r="I36" s="49"/>
      <c r="J36" s="49"/>
      <c r="K36" s="52"/>
      <c r="L36" s="49"/>
      <c r="M36" s="49"/>
      <c r="N36" s="49"/>
      <c r="O36" s="49"/>
      <c r="P36" s="54"/>
      <c r="Q36" s="49"/>
      <c r="R36" s="49"/>
      <c r="S36" s="49"/>
      <c r="T36" s="49"/>
      <c r="U36" s="53"/>
      <c r="V36" s="53"/>
      <c r="W36" s="53"/>
      <c r="X36" s="53"/>
      <c r="Y36" s="53"/>
      <c r="Z36" s="53"/>
      <c r="AA36" s="53"/>
      <c r="AB36" s="53"/>
      <c r="AC36" s="56"/>
      <c r="AD36" s="49"/>
      <c r="AE36" s="49"/>
      <c r="AF36" s="2"/>
    </row>
    <row r="37" spans="1:32" s="76" customFormat="1">
      <c r="A37" s="84" t="s">
        <v>147</v>
      </c>
      <c r="B37" s="51" t="s">
        <v>987</v>
      </c>
      <c r="C37" s="49">
        <v>15294</v>
      </c>
      <c r="D37" s="49"/>
      <c r="E37" s="49"/>
      <c r="F37" s="49"/>
      <c r="G37" s="49"/>
      <c r="H37" s="49"/>
      <c r="I37" s="49"/>
      <c r="J37" s="49"/>
      <c r="K37" s="52"/>
      <c r="L37" s="49"/>
      <c r="M37" s="49"/>
      <c r="N37" s="49"/>
      <c r="O37" s="49"/>
      <c r="P37" s="54"/>
      <c r="Q37" s="49"/>
      <c r="R37" s="49"/>
      <c r="S37" s="49"/>
      <c r="T37" s="49"/>
      <c r="U37" s="53"/>
      <c r="V37" s="53"/>
      <c r="W37" s="53"/>
      <c r="X37" s="53"/>
      <c r="Y37" s="53"/>
      <c r="Z37" s="53"/>
      <c r="AA37" s="53"/>
      <c r="AB37" s="53"/>
      <c r="AC37" s="56">
        <v>15294</v>
      </c>
      <c r="AD37" s="49">
        <v>15294</v>
      </c>
      <c r="AE37" s="49"/>
      <c r="AF37" s="2"/>
    </row>
    <row r="38" spans="1:32" s="76" customFormat="1">
      <c r="A38" s="80" t="s">
        <v>149</v>
      </c>
      <c r="B38" s="100" t="s">
        <v>988</v>
      </c>
      <c r="C38" s="98">
        <v>139564</v>
      </c>
      <c r="D38" s="98"/>
      <c r="E38" s="98"/>
      <c r="F38" s="98"/>
      <c r="G38" s="98"/>
      <c r="H38" s="98"/>
      <c r="I38" s="98"/>
      <c r="J38" s="98"/>
      <c r="K38" s="101"/>
      <c r="L38" s="98"/>
      <c r="M38" s="98"/>
      <c r="N38" s="98"/>
      <c r="O38" s="98"/>
      <c r="P38" s="102"/>
      <c r="Q38" s="98"/>
      <c r="R38" s="98"/>
      <c r="S38" s="98"/>
      <c r="T38" s="98"/>
      <c r="U38" s="103"/>
      <c r="V38" s="103"/>
      <c r="W38" s="103"/>
      <c r="X38" s="103"/>
      <c r="Y38" s="103"/>
      <c r="Z38" s="103"/>
      <c r="AA38" s="103"/>
      <c r="AB38" s="103"/>
      <c r="AC38" s="99">
        <v>139564</v>
      </c>
      <c r="AD38" s="98">
        <v>98799</v>
      </c>
      <c r="AE38" s="98">
        <v>40765</v>
      </c>
      <c r="AF38" s="2"/>
    </row>
    <row r="39" spans="1:32" s="26" customFormat="1">
      <c r="A39" s="780" t="s">
        <v>73</v>
      </c>
      <c r="B39" s="780"/>
      <c r="C39" s="50">
        <v>32628329</v>
      </c>
      <c r="D39" s="50">
        <v>8067756</v>
      </c>
      <c r="E39" s="50">
        <v>1940468</v>
      </c>
      <c r="F39" s="50">
        <v>1743578</v>
      </c>
      <c r="G39" s="50">
        <v>1461008</v>
      </c>
      <c r="H39" s="50">
        <v>2922702</v>
      </c>
      <c r="I39" s="50"/>
      <c r="J39" s="50"/>
      <c r="K39" s="50"/>
      <c r="L39" s="50"/>
      <c r="M39" s="50">
        <v>12057.52</v>
      </c>
      <c r="N39" s="50">
        <v>19268959</v>
      </c>
      <c r="O39" s="50"/>
      <c r="P39" s="50"/>
      <c r="Q39" s="50">
        <v>9605.64</v>
      </c>
      <c r="R39" s="50">
        <v>5136756</v>
      </c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>
        <v>154858</v>
      </c>
      <c r="AD39" s="50">
        <v>114093</v>
      </c>
      <c r="AE39" s="50">
        <v>40765</v>
      </c>
      <c r="AF39" s="185"/>
    </row>
    <row r="40" spans="1:32" s="76" customFormat="1">
      <c r="A40" s="163" t="s">
        <v>27</v>
      </c>
      <c r="B40" s="164"/>
      <c r="C40" s="90"/>
      <c r="D40" s="90"/>
      <c r="E40" s="90"/>
      <c r="F40" s="90"/>
      <c r="G40" s="90"/>
      <c r="H40" s="90"/>
      <c r="I40" s="90"/>
      <c r="J40" s="90"/>
      <c r="K40" s="164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165"/>
      <c r="AD40" s="90"/>
      <c r="AE40" s="128"/>
      <c r="AF40" s="2"/>
    </row>
    <row r="41" spans="1:32" s="76" customFormat="1">
      <c r="A41" s="124" t="s">
        <v>151</v>
      </c>
      <c r="B41" s="91" t="s">
        <v>148</v>
      </c>
      <c r="C41" s="49">
        <v>1014311</v>
      </c>
      <c r="D41" s="87"/>
      <c r="E41" s="87"/>
      <c r="F41" s="87"/>
      <c r="G41" s="87"/>
      <c r="H41" s="87"/>
      <c r="I41" s="87"/>
      <c r="J41" s="87"/>
      <c r="K41" s="87"/>
      <c r="L41" s="87"/>
      <c r="M41" s="87">
        <v>640</v>
      </c>
      <c r="N41" s="87">
        <v>886342</v>
      </c>
      <c r="O41" s="87"/>
      <c r="P41" s="87"/>
      <c r="Q41" s="87"/>
      <c r="R41" s="87"/>
      <c r="S41" s="87">
        <v>75</v>
      </c>
      <c r="T41" s="87">
        <v>88572</v>
      </c>
      <c r="U41" s="87"/>
      <c r="V41" s="87">
        <v>39397</v>
      </c>
      <c r="W41" s="87"/>
      <c r="X41" s="87"/>
      <c r="Y41" s="87"/>
      <c r="Z41" s="87"/>
      <c r="AA41" s="87"/>
      <c r="AB41" s="87"/>
      <c r="AC41" s="86"/>
      <c r="AD41" s="87"/>
      <c r="AE41" s="87"/>
      <c r="AF41" s="2"/>
    </row>
    <row r="42" spans="1:32" s="76" customFormat="1">
      <c r="A42" s="96" t="s">
        <v>153</v>
      </c>
      <c r="B42" s="104" t="s">
        <v>150</v>
      </c>
      <c r="C42" s="49">
        <v>951700</v>
      </c>
      <c r="D42" s="98"/>
      <c r="E42" s="98"/>
      <c r="F42" s="98"/>
      <c r="G42" s="98"/>
      <c r="H42" s="98"/>
      <c r="I42" s="98"/>
      <c r="J42" s="98"/>
      <c r="K42" s="98"/>
      <c r="L42" s="98"/>
      <c r="M42" s="98">
        <v>640</v>
      </c>
      <c r="N42" s="98">
        <v>822758</v>
      </c>
      <c r="O42" s="98"/>
      <c r="P42" s="98"/>
      <c r="Q42" s="98"/>
      <c r="R42" s="98"/>
      <c r="S42" s="98">
        <v>74</v>
      </c>
      <c r="T42" s="98">
        <v>89545</v>
      </c>
      <c r="U42" s="98"/>
      <c r="V42" s="98">
        <v>39397</v>
      </c>
      <c r="W42" s="98"/>
      <c r="X42" s="98"/>
      <c r="Y42" s="98"/>
      <c r="Z42" s="98"/>
      <c r="AA42" s="98"/>
      <c r="AB42" s="98"/>
      <c r="AC42" s="99"/>
      <c r="AD42" s="98"/>
      <c r="AE42" s="98"/>
      <c r="AF42" s="2"/>
    </row>
    <row r="43" spans="1:32" s="26" customFormat="1">
      <c r="A43" s="762" t="s">
        <v>74</v>
      </c>
      <c r="B43" s="762"/>
      <c r="C43" s="50">
        <v>1966011</v>
      </c>
      <c r="D43" s="50"/>
      <c r="E43" s="50"/>
      <c r="F43" s="50"/>
      <c r="G43" s="50"/>
      <c r="H43" s="50"/>
      <c r="I43" s="50"/>
      <c r="J43" s="50"/>
      <c r="K43" s="50"/>
      <c r="L43" s="50"/>
      <c r="M43" s="50">
        <v>1280</v>
      </c>
      <c r="N43" s="50">
        <v>1709100</v>
      </c>
      <c r="O43" s="50"/>
      <c r="P43" s="50"/>
      <c r="Q43" s="50"/>
      <c r="R43" s="50"/>
      <c r="S43" s="50">
        <v>149</v>
      </c>
      <c r="T43" s="50">
        <v>178117</v>
      </c>
      <c r="U43" s="50"/>
      <c r="V43" s="50">
        <v>78794</v>
      </c>
      <c r="W43" s="50"/>
      <c r="X43" s="50"/>
      <c r="Y43" s="50"/>
      <c r="Z43" s="50"/>
      <c r="AA43" s="50"/>
      <c r="AB43" s="50"/>
      <c r="AC43" s="93"/>
      <c r="AD43" s="50"/>
      <c r="AE43" s="50"/>
      <c r="AF43" s="185"/>
    </row>
    <row r="44" spans="1:32" s="76" customFormat="1">
      <c r="A44" s="166" t="s">
        <v>28</v>
      </c>
      <c r="B44" s="164"/>
      <c r="C44" s="90"/>
      <c r="D44" s="90"/>
      <c r="E44" s="90"/>
      <c r="F44" s="90"/>
      <c r="G44" s="90"/>
      <c r="H44" s="90"/>
      <c r="I44" s="90"/>
      <c r="J44" s="90"/>
      <c r="K44" s="164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165"/>
      <c r="AD44" s="90"/>
      <c r="AE44" s="128"/>
      <c r="AF44" s="2"/>
    </row>
    <row r="45" spans="1:32" s="76" customFormat="1">
      <c r="A45" s="124" t="s">
        <v>155</v>
      </c>
      <c r="B45" s="92" t="s">
        <v>152</v>
      </c>
      <c r="C45" s="49">
        <v>1143879</v>
      </c>
      <c r="D45" s="87"/>
      <c r="E45" s="87"/>
      <c r="F45" s="130"/>
      <c r="G45" s="130"/>
      <c r="H45" s="130"/>
      <c r="I45" s="130"/>
      <c r="J45" s="87"/>
      <c r="K45" s="87"/>
      <c r="L45" s="87"/>
      <c r="M45" s="87"/>
      <c r="N45" s="87"/>
      <c r="O45" s="87"/>
      <c r="P45" s="87"/>
      <c r="Q45" s="131">
        <v>1112</v>
      </c>
      <c r="R45" s="87">
        <v>1143879</v>
      </c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6"/>
      <c r="AD45" s="87"/>
      <c r="AE45" s="87"/>
      <c r="AF45" s="2"/>
    </row>
    <row r="46" spans="1:32" s="76" customFormat="1">
      <c r="A46" s="48" t="s">
        <v>157</v>
      </c>
      <c r="B46" s="55" t="s">
        <v>154</v>
      </c>
      <c r="C46" s="49">
        <v>2897455</v>
      </c>
      <c r="D46" s="49">
        <v>1753576</v>
      </c>
      <c r="E46" s="49"/>
      <c r="F46" s="49">
        <v>351255</v>
      </c>
      <c r="G46" s="49">
        <v>259621</v>
      </c>
      <c r="H46" s="49">
        <v>997246</v>
      </c>
      <c r="I46" s="49">
        <v>145454</v>
      </c>
      <c r="J46" s="49"/>
      <c r="K46" s="49"/>
      <c r="L46" s="49"/>
      <c r="M46" s="49"/>
      <c r="N46" s="49"/>
      <c r="O46" s="49"/>
      <c r="P46" s="49"/>
      <c r="Q46" s="40">
        <v>1112</v>
      </c>
      <c r="R46" s="49">
        <v>1143879</v>
      </c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56"/>
      <c r="AD46" s="49"/>
      <c r="AE46" s="49"/>
      <c r="AF46" s="2"/>
    </row>
    <row r="47" spans="1:32" s="76" customFormat="1">
      <c r="A47" s="48" t="s">
        <v>159</v>
      </c>
      <c r="B47" s="55" t="s">
        <v>156</v>
      </c>
      <c r="C47" s="49">
        <v>657031</v>
      </c>
      <c r="D47" s="49"/>
      <c r="E47" s="49"/>
      <c r="F47" s="49"/>
      <c r="G47" s="49"/>
      <c r="H47" s="49"/>
      <c r="I47" s="49"/>
      <c r="J47" s="49"/>
      <c r="K47" s="49"/>
      <c r="L47" s="49"/>
      <c r="M47" s="40">
        <v>530.79999999999995</v>
      </c>
      <c r="N47" s="49">
        <v>657031</v>
      </c>
      <c r="O47" s="49"/>
      <c r="P47" s="49"/>
      <c r="Q47" s="40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56"/>
      <c r="AD47" s="49"/>
      <c r="AE47" s="49"/>
      <c r="AF47" s="2"/>
    </row>
    <row r="48" spans="1:32" s="76" customFormat="1">
      <c r="A48" s="48" t="s">
        <v>161</v>
      </c>
      <c r="B48" s="55" t="s">
        <v>158</v>
      </c>
      <c r="C48" s="49">
        <v>768141</v>
      </c>
      <c r="D48" s="49"/>
      <c r="E48" s="49"/>
      <c r="F48" s="49"/>
      <c r="G48" s="49"/>
      <c r="H48" s="49"/>
      <c r="I48" s="49"/>
      <c r="J48" s="49"/>
      <c r="K48" s="49"/>
      <c r="L48" s="49"/>
      <c r="M48" s="40">
        <v>534.70000000000005</v>
      </c>
      <c r="N48" s="49">
        <v>768141</v>
      </c>
      <c r="O48" s="49"/>
      <c r="P48" s="49"/>
      <c r="Q48" s="40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56"/>
      <c r="AD48" s="49"/>
      <c r="AE48" s="49"/>
      <c r="AF48" s="2"/>
    </row>
    <row r="49" spans="1:32" s="76" customFormat="1">
      <c r="A49" s="48" t="s">
        <v>163</v>
      </c>
      <c r="B49" s="55" t="s">
        <v>160</v>
      </c>
      <c r="C49" s="49">
        <v>738735</v>
      </c>
      <c r="D49" s="49"/>
      <c r="E49" s="49"/>
      <c r="F49" s="49"/>
      <c r="G49" s="49"/>
      <c r="H49" s="49"/>
      <c r="I49" s="49"/>
      <c r="J49" s="49"/>
      <c r="K49" s="49"/>
      <c r="L49" s="49"/>
      <c r="M49" s="40">
        <v>530.79999999999995</v>
      </c>
      <c r="N49" s="49">
        <v>738735</v>
      </c>
      <c r="O49" s="49"/>
      <c r="P49" s="49"/>
      <c r="Q49" s="40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56"/>
      <c r="AD49" s="49"/>
      <c r="AE49" s="49"/>
      <c r="AF49" s="2"/>
    </row>
    <row r="50" spans="1:32" s="76" customFormat="1">
      <c r="A50" s="48" t="s">
        <v>165</v>
      </c>
      <c r="B50" s="55" t="s">
        <v>162</v>
      </c>
      <c r="C50" s="49">
        <v>1523108</v>
      </c>
      <c r="D50" s="49"/>
      <c r="E50" s="49"/>
      <c r="F50" s="49"/>
      <c r="G50" s="49"/>
      <c r="H50" s="49"/>
      <c r="I50" s="49"/>
      <c r="J50" s="49"/>
      <c r="K50" s="49"/>
      <c r="L50" s="49"/>
      <c r="M50" s="40">
        <v>1373</v>
      </c>
      <c r="N50" s="49">
        <v>1523108</v>
      </c>
      <c r="O50" s="49"/>
      <c r="P50" s="49"/>
      <c r="Q50" s="40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56"/>
      <c r="AD50" s="49"/>
      <c r="AE50" s="49"/>
      <c r="AF50" s="2"/>
    </row>
    <row r="51" spans="1:32" s="76" customFormat="1">
      <c r="A51" s="48" t="s">
        <v>167</v>
      </c>
      <c r="B51" s="55" t="s">
        <v>164</v>
      </c>
      <c r="C51" s="49">
        <v>1470045</v>
      </c>
      <c r="D51" s="49"/>
      <c r="E51" s="49"/>
      <c r="F51" s="49"/>
      <c r="G51" s="49"/>
      <c r="H51" s="49"/>
      <c r="I51" s="49"/>
      <c r="J51" s="49"/>
      <c r="K51" s="49"/>
      <c r="L51" s="49"/>
      <c r="M51" s="40">
        <v>1320</v>
      </c>
      <c r="N51" s="49">
        <v>1470045</v>
      </c>
      <c r="O51" s="49"/>
      <c r="P51" s="49"/>
      <c r="Q51" s="40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56"/>
      <c r="AD51" s="49"/>
      <c r="AE51" s="49"/>
      <c r="AF51" s="2"/>
    </row>
    <row r="52" spans="1:32" s="76" customFormat="1">
      <c r="A52" s="48" t="s">
        <v>168</v>
      </c>
      <c r="B52" s="55" t="s">
        <v>166</v>
      </c>
      <c r="C52" s="49">
        <v>1617486</v>
      </c>
      <c r="D52" s="49">
        <v>560569</v>
      </c>
      <c r="E52" s="49"/>
      <c r="F52" s="49"/>
      <c r="G52" s="49"/>
      <c r="H52" s="49">
        <v>560569</v>
      </c>
      <c r="I52" s="49"/>
      <c r="J52" s="49"/>
      <c r="K52" s="49"/>
      <c r="L52" s="49"/>
      <c r="M52" s="40">
        <v>768</v>
      </c>
      <c r="N52" s="49">
        <v>568675</v>
      </c>
      <c r="O52" s="49"/>
      <c r="P52" s="49"/>
      <c r="Q52" s="40">
        <v>473</v>
      </c>
      <c r="R52" s="49">
        <v>488242</v>
      </c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56"/>
      <c r="AD52" s="49"/>
      <c r="AE52" s="49"/>
      <c r="AF52" s="2"/>
    </row>
    <row r="53" spans="1:32" s="76" customFormat="1">
      <c r="A53" s="48" t="s">
        <v>171</v>
      </c>
      <c r="B53" s="55" t="s">
        <v>169</v>
      </c>
      <c r="C53" s="49">
        <v>1446193</v>
      </c>
      <c r="D53" s="49">
        <v>701645</v>
      </c>
      <c r="E53" s="49"/>
      <c r="F53" s="49"/>
      <c r="G53" s="49"/>
      <c r="H53" s="49">
        <v>701645</v>
      </c>
      <c r="I53" s="49"/>
      <c r="J53" s="49"/>
      <c r="K53" s="49"/>
      <c r="L53" s="49"/>
      <c r="M53" s="40">
        <v>619</v>
      </c>
      <c r="N53" s="49">
        <v>744548</v>
      </c>
      <c r="O53" s="49"/>
      <c r="P53" s="49"/>
      <c r="Q53" s="40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56"/>
      <c r="AD53" s="49"/>
      <c r="AE53" s="49"/>
      <c r="AF53" s="2"/>
    </row>
    <row r="54" spans="1:32" s="76" customFormat="1">
      <c r="A54" s="48" t="s">
        <v>173</v>
      </c>
      <c r="B54" s="55" t="s">
        <v>170</v>
      </c>
      <c r="C54" s="49">
        <v>1740831</v>
      </c>
      <c r="D54" s="49">
        <v>556578</v>
      </c>
      <c r="E54" s="49"/>
      <c r="F54" s="49">
        <v>287033</v>
      </c>
      <c r="G54" s="49">
        <v>269545</v>
      </c>
      <c r="H54" s="49"/>
      <c r="I54" s="49"/>
      <c r="J54" s="49"/>
      <c r="K54" s="49"/>
      <c r="L54" s="49"/>
      <c r="M54" s="40">
        <v>935</v>
      </c>
      <c r="N54" s="49">
        <v>1184253</v>
      </c>
      <c r="O54" s="49"/>
      <c r="P54" s="49"/>
      <c r="Q54" s="40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56"/>
      <c r="AD54" s="49"/>
      <c r="AE54" s="49"/>
      <c r="AF54" s="2"/>
    </row>
    <row r="55" spans="1:32" s="76" customFormat="1">
      <c r="A55" s="48" t="s">
        <v>175</v>
      </c>
      <c r="B55" s="55" t="s">
        <v>172</v>
      </c>
      <c r="C55" s="49">
        <v>936031</v>
      </c>
      <c r="D55" s="49"/>
      <c r="E55" s="49"/>
      <c r="F55" s="49"/>
      <c r="G55" s="49"/>
      <c r="H55" s="49"/>
      <c r="I55" s="49"/>
      <c r="J55" s="49"/>
      <c r="K55" s="49"/>
      <c r="L55" s="49"/>
      <c r="M55" s="40">
        <v>720</v>
      </c>
      <c r="N55" s="49">
        <v>936031</v>
      </c>
      <c r="O55" s="49"/>
      <c r="P55" s="49"/>
      <c r="Q55" s="40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56"/>
      <c r="AD55" s="49"/>
      <c r="AE55" s="49"/>
      <c r="AF55" s="2"/>
    </row>
    <row r="56" spans="1:32" s="76" customFormat="1">
      <c r="A56" s="48" t="s">
        <v>177</v>
      </c>
      <c r="B56" s="55" t="s">
        <v>174</v>
      </c>
      <c r="C56" s="49">
        <v>1035252</v>
      </c>
      <c r="D56" s="49"/>
      <c r="E56" s="49"/>
      <c r="F56" s="49"/>
      <c r="G56" s="49"/>
      <c r="H56" s="49"/>
      <c r="I56" s="49"/>
      <c r="J56" s="49"/>
      <c r="K56" s="49"/>
      <c r="L56" s="49"/>
      <c r="M56" s="40">
        <v>512.5</v>
      </c>
      <c r="N56" s="49">
        <v>611610</v>
      </c>
      <c r="O56" s="49"/>
      <c r="P56" s="49"/>
      <c r="Q56" s="40">
        <v>420</v>
      </c>
      <c r="R56" s="49">
        <v>423642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56"/>
      <c r="AD56" s="49"/>
      <c r="AE56" s="49"/>
      <c r="AF56" s="2"/>
    </row>
    <row r="57" spans="1:32" s="76" customFormat="1">
      <c r="A57" s="48" t="s">
        <v>179</v>
      </c>
      <c r="B57" s="55" t="s">
        <v>176</v>
      </c>
      <c r="C57" s="49">
        <v>2217504</v>
      </c>
      <c r="D57" s="49">
        <v>195083</v>
      </c>
      <c r="E57" s="49"/>
      <c r="F57" s="49"/>
      <c r="G57" s="49">
        <v>195083</v>
      </c>
      <c r="H57" s="49"/>
      <c r="I57" s="49"/>
      <c r="J57" s="49"/>
      <c r="K57" s="49"/>
      <c r="L57" s="49"/>
      <c r="M57" s="40">
        <v>821</v>
      </c>
      <c r="N57" s="49">
        <v>1077072</v>
      </c>
      <c r="O57" s="49"/>
      <c r="P57" s="49"/>
      <c r="Q57" s="40">
        <v>932</v>
      </c>
      <c r="R57" s="49">
        <v>945349</v>
      </c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56"/>
      <c r="AD57" s="49"/>
      <c r="AE57" s="49"/>
      <c r="AF57" s="2"/>
    </row>
    <row r="58" spans="1:32" s="76" customFormat="1">
      <c r="A58" s="48" t="s">
        <v>181</v>
      </c>
      <c r="B58" s="55" t="s">
        <v>178</v>
      </c>
      <c r="C58" s="49">
        <v>1389485</v>
      </c>
      <c r="D58" s="49"/>
      <c r="E58" s="49"/>
      <c r="F58" s="49"/>
      <c r="G58" s="49"/>
      <c r="H58" s="49"/>
      <c r="I58" s="49"/>
      <c r="J58" s="49"/>
      <c r="K58" s="49"/>
      <c r="L58" s="49"/>
      <c r="M58" s="40">
        <v>514</v>
      </c>
      <c r="N58" s="49">
        <v>626594</v>
      </c>
      <c r="O58" s="49"/>
      <c r="P58" s="49"/>
      <c r="Q58" s="56">
        <v>741.3</v>
      </c>
      <c r="R58" s="49">
        <v>762891</v>
      </c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56"/>
      <c r="AD58" s="49"/>
      <c r="AE58" s="49"/>
      <c r="AF58" s="2"/>
    </row>
    <row r="59" spans="1:32" s="76" customFormat="1">
      <c r="A59" s="48" t="s">
        <v>183</v>
      </c>
      <c r="B59" s="55" t="s">
        <v>180</v>
      </c>
      <c r="C59" s="49">
        <v>1445745</v>
      </c>
      <c r="D59" s="49"/>
      <c r="E59" s="49"/>
      <c r="F59" s="49"/>
      <c r="G59" s="49"/>
      <c r="H59" s="49"/>
      <c r="I59" s="49"/>
      <c r="J59" s="49"/>
      <c r="K59" s="49"/>
      <c r="L59" s="49"/>
      <c r="M59" s="40">
        <v>521</v>
      </c>
      <c r="N59" s="49">
        <v>633626</v>
      </c>
      <c r="O59" s="49"/>
      <c r="P59" s="49"/>
      <c r="Q59" s="40">
        <v>765</v>
      </c>
      <c r="R59" s="49">
        <v>812119</v>
      </c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56"/>
      <c r="AD59" s="49"/>
      <c r="AE59" s="49"/>
      <c r="AF59" s="2"/>
    </row>
    <row r="60" spans="1:32" s="76" customFormat="1">
      <c r="A60" s="48" t="s">
        <v>185</v>
      </c>
      <c r="B60" s="55" t="s">
        <v>182</v>
      </c>
      <c r="C60" s="49">
        <v>481003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0">
        <v>467.4</v>
      </c>
      <c r="R60" s="49">
        <v>481003</v>
      </c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56"/>
      <c r="AD60" s="49"/>
      <c r="AE60" s="49"/>
      <c r="AF60" s="2"/>
    </row>
    <row r="61" spans="1:32" s="76" customFormat="1">
      <c r="A61" s="96" t="s">
        <v>186</v>
      </c>
      <c r="B61" s="105" t="s">
        <v>184</v>
      </c>
      <c r="C61" s="49">
        <v>437247</v>
      </c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106">
        <v>433.8</v>
      </c>
      <c r="R61" s="98">
        <v>437247</v>
      </c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9"/>
      <c r="AD61" s="98"/>
      <c r="AE61" s="98"/>
      <c r="AF61" s="2"/>
    </row>
    <row r="62" spans="1:32" s="26" customFormat="1">
      <c r="A62" s="762" t="s">
        <v>75</v>
      </c>
      <c r="B62" s="762"/>
      <c r="C62" s="50">
        <v>21945171</v>
      </c>
      <c r="D62" s="50">
        <v>3767451</v>
      </c>
      <c r="E62" s="50"/>
      <c r="F62" s="50">
        <v>638288</v>
      </c>
      <c r="G62" s="50">
        <v>724249</v>
      </c>
      <c r="H62" s="50">
        <v>2259460</v>
      </c>
      <c r="I62" s="50">
        <v>145454</v>
      </c>
      <c r="J62" s="50"/>
      <c r="K62" s="50"/>
      <c r="L62" s="50"/>
      <c r="M62" s="50">
        <v>9699.7999999999993</v>
      </c>
      <c r="N62" s="50">
        <v>11539469</v>
      </c>
      <c r="O62" s="50"/>
      <c r="P62" s="50"/>
      <c r="Q62" s="50">
        <v>6456.5</v>
      </c>
      <c r="R62" s="50">
        <v>6638251</v>
      </c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93"/>
      <c r="AD62" s="50"/>
      <c r="AE62" s="50"/>
      <c r="AF62" s="185"/>
    </row>
    <row r="63" spans="1:32" s="76" customFormat="1">
      <c r="A63" s="166" t="s">
        <v>29</v>
      </c>
      <c r="B63" s="167"/>
      <c r="C63" s="90"/>
      <c r="D63" s="90"/>
      <c r="E63" s="90"/>
      <c r="F63" s="90"/>
      <c r="G63" s="90"/>
      <c r="H63" s="90"/>
      <c r="I63" s="90"/>
      <c r="J63" s="90"/>
      <c r="K63" s="168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165"/>
      <c r="AD63" s="90"/>
      <c r="AE63" s="128"/>
      <c r="AF63" s="2"/>
    </row>
    <row r="64" spans="1:32" s="76" customFormat="1">
      <c r="A64" s="124" t="s">
        <v>187</v>
      </c>
      <c r="B64" s="132" t="s">
        <v>473</v>
      </c>
      <c r="C64" s="49">
        <v>16633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>
        <v>3884.5</v>
      </c>
      <c r="R64" s="87">
        <v>0</v>
      </c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6">
        <v>16633</v>
      </c>
      <c r="AD64" s="133">
        <v>16633</v>
      </c>
      <c r="AE64" s="87"/>
      <c r="AF64" s="2"/>
    </row>
    <row r="65" spans="1:32" s="76" customFormat="1">
      <c r="A65" s="48" t="s">
        <v>188</v>
      </c>
      <c r="B65" s="57" t="s">
        <v>474</v>
      </c>
      <c r="C65" s="49">
        <v>16689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>
        <v>3864.5</v>
      </c>
      <c r="R65" s="49">
        <v>0</v>
      </c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6">
        <v>16689</v>
      </c>
      <c r="AD65" s="71">
        <v>16689</v>
      </c>
      <c r="AE65" s="49"/>
      <c r="AF65" s="2"/>
    </row>
    <row r="66" spans="1:32" s="76" customFormat="1">
      <c r="A66" s="48" t="s">
        <v>189</v>
      </c>
      <c r="B66" s="57" t="s">
        <v>475</v>
      </c>
      <c r="C66" s="49">
        <v>11466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>
        <v>2676.5</v>
      </c>
      <c r="R66" s="49">
        <v>0</v>
      </c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56">
        <v>11466</v>
      </c>
      <c r="AD66" s="71">
        <v>11466</v>
      </c>
      <c r="AE66" s="49"/>
      <c r="AF66" s="2"/>
    </row>
    <row r="67" spans="1:32" s="76" customFormat="1">
      <c r="A67" s="96" t="s">
        <v>191</v>
      </c>
      <c r="B67" s="107" t="s">
        <v>476</v>
      </c>
      <c r="C67" s="49">
        <v>19936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>
        <v>5121</v>
      </c>
      <c r="R67" s="98">
        <v>0</v>
      </c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9">
        <v>19936</v>
      </c>
      <c r="AD67" s="108">
        <v>19936</v>
      </c>
      <c r="AE67" s="102"/>
      <c r="AF67" s="2"/>
    </row>
    <row r="68" spans="1:32" s="26" customFormat="1">
      <c r="A68" s="762" t="s">
        <v>76</v>
      </c>
      <c r="B68" s="762"/>
      <c r="C68" s="50">
        <v>64724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>
        <v>15546.5</v>
      </c>
      <c r="R68" s="50">
        <v>0</v>
      </c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93">
        <v>64724</v>
      </c>
      <c r="AD68" s="50">
        <v>64724</v>
      </c>
      <c r="AE68" s="50"/>
      <c r="AF68" s="185"/>
    </row>
    <row r="69" spans="1:32" s="76" customFormat="1">
      <c r="A69" s="781" t="s">
        <v>30</v>
      </c>
      <c r="B69" s="781"/>
      <c r="C69" s="88"/>
      <c r="D69" s="88"/>
      <c r="E69" s="88"/>
      <c r="F69" s="88"/>
      <c r="G69" s="88"/>
      <c r="H69" s="88"/>
      <c r="I69" s="88"/>
      <c r="J69" s="88"/>
      <c r="K69" s="160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161"/>
      <c r="AD69" s="88"/>
      <c r="AE69" s="88"/>
      <c r="AF69" s="2"/>
    </row>
    <row r="70" spans="1:32" s="76" customFormat="1">
      <c r="A70" s="48" t="s">
        <v>191</v>
      </c>
      <c r="B70" s="60" t="s">
        <v>190</v>
      </c>
      <c r="C70" s="49">
        <v>6982669</v>
      </c>
      <c r="D70" s="49">
        <v>5759361</v>
      </c>
      <c r="E70" s="49">
        <v>123729</v>
      </c>
      <c r="F70" s="2"/>
      <c r="G70" s="49">
        <v>266018</v>
      </c>
      <c r="H70" s="49">
        <v>5369614</v>
      </c>
      <c r="I70" s="49"/>
      <c r="J70" s="49"/>
      <c r="K70" s="49"/>
      <c r="L70" s="49"/>
      <c r="M70" s="49">
        <v>450</v>
      </c>
      <c r="N70" s="49">
        <v>638590</v>
      </c>
      <c r="O70" s="49"/>
      <c r="P70" s="49"/>
      <c r="Q70" s="49">
        <v>620</v>
      </c>
      <c r="R70" s="49">
        <v>584718</v>
      </c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56"/>
      <c r="AD70" s="49"/>
      <c r="AE70" s="49"/>
      <c r="AF70" s="2"/>
    </row>
    <row r="71" spans="1:32" s="76" customFormat="1">
      <c r="A71" s="48" t="s">
        <v>193</v>
      </c>
      <c r="B71" s="60" t="s">
        <v>192</v>
      </c>
      <c r="C71" s="49">
        <v>1944745</v>
      </c>
      <c r="D71" s="49">
        <v>694724</v>
      </c>
      <c r="E71" s="49">
        <v>103362</v>
      </c>
      <c r="F71" s="49"/>
      <c r="G71" s="49">
        <v>193540</v>
      </c>
      <c r="H71" s="49">
        <v>397822</v>
      </c>
      <c r="I71" s="49"/>
      <c r="J71" s="49"/>
      <c r="K71" s="49"/>
      <c r="L71" s="49"/>
      <c r="M71" s="49">
        <v>412.2</v>
      </c>
      <c r="N71" s="49">
        <v>616198</v>
      </c>
      <c r="O71" s="49"/>
      <c r="P71" s="49"/>
      <c r="Q71" s="49">
        <v>638</v>
      </c>
      <c r="R71" s="49">
        <v>633823</v>
      </c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56"/>
      <c r="AD71" s="49"/>
      <c r="AE71" s="54"/>
      <c r="AF71" s="2"/>
    </row>
    <row r="72" spans="1:32" s="76" customFormat="1">
      <c r="A72" s="48" t="s">
        <v>195</v>
      </c>
      <c r="B72" s="60" t="s">
        <v>194</v>
      </c>
      <c r="C72" s="49">
        <v>2389449</v>
      </c>
      <c r="D72" s="49">
        <v>202315</v>
      </c>
      <c r="E72" s="49"/>
      <c r="F72" s="49"/>
      <c r="G72" s="49">
        <v>202315</v>
      </c>
      <c r="H72" s="49"/>
      <c r="I72" s="49"/>
      <c r="J72" s="49"/>
      <c r="K72" s="49"/>
      <c r="L72" s="49"/>
      <c r="M72" s="49">
        <v>824</v>
      </c>
      <c r="N72" s="49">
        <v>1177633</v>
      </c>
      <c r="O72" s="49"/>
      <c r="P72" s="49"/>
      <c r="Q72" s="49">
        <v>1276</v>
      </c>
      <c r="R72" s="49">
        <v>1009501</v>
      </c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56"/>
      <c r="AD72" s="49"/>
      <c r="AE72" s="49"/>
      <c r="AF72" s="2"/>
    </row>
    <row r="73" spans="1:32" s="76" customFormat="1" ht="16.5" customHeight="1">
      <c r="A73" s="48" t="s">
        <v>197</v>
      </c>
      <c r="B73" s="60" t="s">
        <v>196</v>
      </c>
      <c r="C73" s="49">
        <v>276360</v>
      </c>
      <c r="D73" s="49">
        <v>276360</v>
      </c>
      <c r="E73" s="49"/>
      <c r="F73" s="49"/>
      <c r="G73" s="49">
        <v>276360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56"/>
      <c r="AD73" s="49"/>
      <c r="AE73" s="49"/>
      <c r="AF73" s="2"/>
    </row>
    <row r="74" spans="1:32" s="76" customFormat="1">
      <c r="A74" s="48" t="s">
        <v>199</v>
      </c>
      <c r="B74" s="60" t="s">
        <v>198</v>
      </c>
      <c r="C74" s="49">
        <v>3185283</v>
      </c>
      <c r="D74" s="49"/>
      <c r="E74" s="49"/>
      <c r="F74" s="49"/>
      <c r="G74" s="49"/>
      <c r="H74" s="49"/>
      <c r="I74" s="49"/>
      <c r="J74" s="49"/>
      <c r="K74" s="49"/>
      <c r="L74" s="49"/>
      <c r="M74" s="49">
        <v>956</v>
      </c>
      <c r="N74" s="49">
        <v>1088814</v>
      </c>
      <c r="O74" s="49"/>
      <c r="P74" s="49"/>
      <c r="Q74" s="49">
        <v>1610</v>
      </c>
      <c r="R74" s="49">
        <v>2096469</v>
      </c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56"/>
      <c r="AD74" s="49"/>
      <c r="AE74" s="49"/>
      <c r="AF74" s="2"/>
    </row>
    <row r="75" spans="1:32" s="76" customFormat="1">
      <c r="A75" s="48" t="s">
        <v>201</v>
      </c>
      <c r="B75" s="60" t="s">
        <v>200</v>
      </c>
      <c r="C75" s="49">
        <v>4989563</v>
      </c>
      <c r="D75" s="49">
        <v>1203259</v>
      </c>
      <c r="E75" s="49"/>
      <c r="F75" s="49"/>
      <c r="G75" s="49"/>
      <c r="H75" s="49">
        <v>1203259</v>
      </c>
      <c r="I75" s="49"/>
      <c r="J75" s="49"/>
      <c r="K75" s="49"/>
      <c r="L75" s="49"/>
      <c r="M75" s="49">
        <v>1250</v>
      </c>
      <c r="N75" s="49">
        <v>2208732</v>
      </c>
      <c r="O75" s="49"/>
      <c r="P75" s="49"/>
      <c r="Q75" s="49">
        <v>1458</v>
      </c>
      <c r="R75" s="49">
        <v>1577572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56"/>
      <c r="AD75" s="49"/>
      <c r="AE75" s="49"/>
      <c r="AF75" s="2"/>
    </row>
    <row r="76" spans="1:32" s="76" customFormat="1">
      <c r="A76" s="48" t="s">
        <v>203</v>
      </c>
      <c r="B76" s="60" t="s">
        <v>202</v>
      </c>
      <c r="C76" s="49">
        <v>4790539</v>
      </c>
      <c r="D76" s="49"/>
      <c r="E76" s="49"/>
      <c r="F76" s="49"/>
      <c r="G76" s="49"/>
      <c r="H76" s="49"/>
      <c r="I76" s="49"/>
      <c r="J76" s="49"/>
      <c r="K76" s="49"/>
      <c r="L76" s="49"/>
      <c r="M76" s="49">
        <v>1549</v>
      </c>
      <c r="N76" s="49">
        <v>2732154</v>
      </c>
      <c r="O76" s="49"/>
      <c r="P76" s="49"/>
      <c r="Q76" s="49">
        <v>1972</v>
      </c>
      <c r="R76" s="49">
        <v>2058385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56"/>
      <c r="AD76" s="49"/>
      <c r="AE76" s="49"/>
      <c r="AF76" s="2"/>
    </row>
    <row r="77" spans="1:32" s="76" customFormat="1">
      <c r="A77" s="48" t="s">
        <v>205</v>
      </c>
      <c r="B77" s="60" t="s">
        <v>204</v>
      </c>
      <c r="C77" s="49">
        <v>2016182</v>
      </c>
      <c r="D77" s="49">
        <v>2016182</v>
      </c>
      <c r="E77" s="49"/>
      <c r="F77" s="49"/>
      <c r="G77" s="49"/>
      <c r="H77" s="49">
        <v>2016182</v>
      </c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56"/>
      <c r="AD77" s="49"/>
      <c r="AE77" s="49"/>
      <c r="AF77" s="2"/>
    </row>
    <row r="78" spans="1:32" s="76" customFormat="1">
      <c r="A78" s="48" t="s">
        <v>207</v>
      </c>
      <c r="B78" s="60" t="s">
        <v>206</v>
      </c>
      <c r="C78" s="49">
        <v>1400492</v>
      </c>
      <c r="D78" s="49">
        <v>1400492</v>
      </c>
      <c r="E78" s="49"/>
      <c r="F78" s="49"/>
      <c r="G78" s="49"/>
      <c r="H78" s="49">
        <v>1400492</v>
      </c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56"/>
      <c r="AD78" s="49"/>
      <c r="AE78" s="49"/>
      <c r="AF78" s="2"/>
    </row>
    <row r="79" spans="1:32" s="76" customFormat="1">
      <c r="A79" s="48" t="s">
        <v>209</v>
      </c>
      <c r="B79" s="59" t="s">
        <v>208</v>
      </c>
      <c r="C79" s="49">
        <v>446400</v>
      </c>
      <c r="D79" s="49">
        <v>446400</v>
      </c>
      <c r="E79" s="49"/>
      <c r="F79" s="49">
        <v>178560</v>
      </c>
      <c r="G79" s="49">
        <v>267840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56"/>
      <c r="AD79" s="49"/>
      <c r="AE79" s="49"/>
      <c r="AF79" s="2"/>
    </row>
    <row r="80" spans="1:32" s="76" customFormat="1">
      <c r="A80" s="48" t="s">
        <v>210</v>
      </c>
      <c r="B80" s="59" t="s">
        <v>989</v>
      </c>
      <c r="C80" s="49">
        <v>2286888</v>
      </c>
      <c r="D80" s="49">
        <v>1363293</v>
      </c>
      <c r="E80" s="49">
        <v>219990</v>
      </c>
      <c r="F80" s="49">
        <v>389643</v>
      </c>
      <c r="G80" s="49">
        <v>405660</v>
      </c>
      <c r="H80" s="49">
        <v>348000</v>
      </c>
      <c r="I80" s="49"/>
      <c r="J80" s="49"/>
      <c r="K80" s="49"/>
      <c r="L80" s="49"/>
      <c r="M80" s="49">
        <v>460</v>
      </c>
      <c r="N80" s="49">
        <v>667000</v>
      </c>
      <c r="O80" s="49"/>
      <c r="P80" s="49"/>
      <c r="Q80" s="49">
        <v>240</v>
      </c>
      <c r="R80" s="49">
        <v>235200</v>
      </c>
      <c r="S80" s="49"/>
      <c r="T80" s="49"/>
      <c r="U80" s="49">
        <v>1</v>
      </c>
      <c r="V80" s="49">
        <v>21395</v>
      </c>
      <c r="W80" s="49"/>
      <c r="X80" s="49"/>
      <c r="Y80" s="49"/>
      <c r="Z80" s="49"/>
      <c r="AA80" s="49"/>
      <c r="AB80" s="49"/>
      <c r="AC80" s="56"/>
      <c r="AD80" s="49"/>
      <c r="AE80" s="49"/>
      <c r="AF80" s="2"/>
    </row>
    <row r="81" spans="1:32" s="76" customFormat="1">
      <c r="A81" s="48" t="s">
        <v>212</v>
      </c>
      <c r="B81" s="59" t="s">
        <v>211</v>
      </c>
      <c r="C81" s="49">
        <v>8745323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>
        <v>5830.4</v>
      </c>
      <c r="R81" s="49">
        <v>8745323</v>
      </c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56"/>
      <c r="AD81" s="49"/>
      <c r="AE81" s="49"/>
      <c r="AF81" s="2"/>
    </row>
    <row r="82" spans="1:32" s="76" customFormat="1">
      <c r="A82" s="48" t="s">
        <v>518</v>
      </c>
      <c r="B82" s="60" t="s">
        <v>213</v>
      </c>
      <c r="C82" s="49">
        <v>4568819</v>
      </c>
      <c r="D82" s="49">
        <v>2636861</v>
      </c>
      <c r="E82" s="49">
        <v>211347</v>
      </c>
      <c r="F82" s="49">
        <v>387722</v>
      </c>
      <c r="G82" s="49">
        <v>499392</v>
      </c>
      <c r="H82" s="49">
        <v>772850</v>
      </c>
      <c r="I82" s="49">
        <v>765550</v>
      </c>
      <c r="J82" s="49"/>
      <c r="K82" s="49"/>
      <c r="L82" s="49"/>
      <c r="M82" s="49">
        <v>280</v>
      </c>
      <c r="N82" s="49">
        <v>979670</v>
      </c>
      <c r="O82" s="49"/>
      <c r="P82" s="49"/>
      <c r="Q82" s="49">
        <v>220</v>
      </c>
      <c r="R82" s="49">
        <v>952288</v>
      </c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56"/>
      <c r="AD82" s="49"/>
      <c r="AE82" s="49"/>
      <c r="AF82" s="2"/>
    </row>
    <row r="83" spans="1:32" s="76" customFormat="1">
      <c r="A83" s="48" t="s">
        <v>519</v>
      </c>
      <c r="B83" s="60" t="s">
        <v>214</v>
      </c>
      <c r="C83" s="49">
        <v>913880</v>
      </c>
      <c r="D83" s="49"/>
      <c r="E83" s="49"/>
      <c r="F83" s="49"/>
      <c r="G83" s="49"/>
      <c r="H83" s="49"/>
      <c r="I83" s="49"/>
      <c r="J83" s="49"/>
      <c r="K83" s="49"/>
      <c r="L83" s="49"/>
      <c r="M83" s="49">
        <v>589.6</v>
      </c>
      <c r="N83" s="49">
        <v>913880</v>
      </c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56"/>
      <c r="AD83" s="49"/>
      <c r="AE83" s="49"/>
      <c r="AF83" s="2"/>
    </row>
    <row r="84" spans="1:32" s="76" customFormat="1">
      <c r="A84" s="48" t="s">
        <v>520</v>
      </c>
      <c r="B84" s="60" t="s">
        <v>215</v>
      </c>
      <c r="C84" s="49">
        <v>1252985</v>
      </c>
      <c r="D84" s="49"/>
      <c r="E84" s="49"/>
      <c r="F84" s="49"/>
      <c r="G84" s="49"/>
      <c r="H84" s="49"/>
      <c r="I84" s="49"/>
      <c r="J84" s="49"/>
      <c r="K84" s="49"/>
      <c r="L84" s="49"/>
      <c r="M84" s="49">
        <v>500</v>
      </c>
      <c r="N84" s="49">
        <v>742718</v>
      </c>
      <c r="O84" s="49"/>
      <c r="P84" s="49"/>
      <c r="Q84" s="49">
        <v>300</v>
      </c>
      <c r="R84" s="49">
        <v>510267</v>
      </c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56"/>
      <c r="AD84" s="49"/>
      <c r="AE84" s="49"/>
      <c r="AF84" s="2"/>
    </row>
    <row r="85" spans="1:32" s="76" customFormat="1">
      <c r="A85" s="48" t="s">
        <v>521</v>
      </c>
      <c r="B85" s="60" t="s">
        <v>216</v>
      </c>
      <c r="C85" s="49">
        <v>415400</v>
      </c>
      <c r="D85" s="49"/>
      <c r="E85" s="49"/>
      <c r="F85" s="49"/>
      <c r="G85" s="49"/>
      <c r="H85" s="49"/>
      <c r="I85" s="49"/>
      <c r="J85" s="49"/>
      <c r="K85" s="49"/>
      <c r="L85" s="49"/>
      <c r="M85" s="49">
        <v>268</v>
      </c>
      <c r="N85" s="49">
        <v>415400</v>
      </c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56"/>
      <c r="AD85" s="49"/>
      <c r="AE85" s="49"/>
      <c r="AF85" s="2"/>
    </row>
    <row r="86" spans="1:32" s="76" customFormat="1">
      <c r="A86" s="48" t="s">
        <v>522</v>
      </c>
      <c r="B86" s="60" t="s">
        <v>217</v>
      </c>
      <c r="C86" s="49">
        <v>916174</v>
      </c>
      <c r="D86" s="49"/>
      <c r="E86" s="49"/>
      <c r="F86" s="49"/>
      <c r="G86" s="49"/>
      <c r="H86" s="49"/>
      <c r="I86" s="49"/>
      <c r="J86" s="49"/>
      <c r="K86" s="49"/>
      <c r="L86" s="49"/>
      <c r="M86" s="49">
        <v>591.08000000000004</v>
      </c>
      <c r="N86" s="49">
        <v>916174</v>
      </c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56"/>
      <c r="AD86" s="49"/>
      <c r="AE86" s="49"/>
      <c r="AF86" s="2"/>
    </row>
    <row r="87" spans="1:32" s="76" customFormat="1">
      <c r="A87" s="48" t="s">
        <v>523</v>
      </c>
      <c r="B87" s="59" t="s">
        <v>218</v>
      </c>
      <c r="C87" s="49">
        <v>919360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>
        <v>884</v>
      </c>
      <c r="R87" s="49">
        <v>919360</v>
      </c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56"/>
      <c r="AD87" s="49"/>
      <c r="AE87" s="49"/>
      <c r="AF87" s="2"/>
    </row>
    <row r="88" spans="1:32" s="76" customFormat="1">
      <c r="A88" s="48" t="s">
        <v>524</v>
      </c>
      <c r="B88" s="59" t="s">
        <v>219</v>
      </c>
      <c r="C88" s="49">
        <v>8912</v>
      </c>
      <c r="D88" s="49"/>
      <c r="E88" s="49"/>
      <c r="F88" s="49"/>
      <c r="G88" s="49"/>
      <c r="H88" s="49"/>
      <c r="I88" s="49"/>
      <c r="J88" s="49"/>
      <c r="K88" s="49"/>
      <c r="L88" s="49"/>
      <c r="M88" s="49">
        <v>580.70000000000005</v>
      </c>
      <c r="N88" s="49">
        <v>0</v>
      </c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56">
        <v>8912</v>
      </c>
      <c r="AD88" s="49">
        <v>8912</v>
      </c>
      <c r="AE88" s="49"/>
      <c r="AF88" s="2"/>
    </row>
    <row r="89" spans="1:32" s="76" customFormat="1">
      <c r="A89" s="48" t="s">
        <v>525</v>
      </c>
      <c r="B89" s="59" t="s">
        <v>220</v>
      </c>
      <c r="C89" s="49">
        <v>1628740</v>
      </c>
      <c r="D89" s="49"/>
      <c r="E89" s="49"/>
      <c r="F89" s="49"/>
      <c r="G89" s="49"/>
      <c r="H89" s="49"/>
      <c r="I89" s="49"/>
      <c r="J89" s="49"/>
      <c r="K89" s="49"/>
      <c r="L89" s="49"/>
      <c r="M89" s="49">
        <v>1050.8</v>
      </c>
      <c r="N89" s="49">
        <v>1628740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56"/>
      <c r="AD89" s="49"/>
      <c r="AE89" s="49"/>
      <c r="AF89" s="2"/>
    </row>
    <row r="90" spans="1:32">
      <c r="A90" s="48" t="s">
        <v>526</v>
      </c>
      <c r="B90" s="59" t="s">
        <v>221</v>
      </c>
      <c r="C90" s="49">
        <v>909662</v>
      </c>
      <c r="D90" s="49"/>
      <c r="E90" s="49"/>
      <c r="F90" s="49"/>
      <c r="G90" s="49"/>
      <c r="H90" s="49"/>
      <c r="I90" s="49"/>
      <c r="J90" s="49"/>
      <c r="K90" s="49"/>
      <c r="L90" s="49"/>
      <c r="M90" s="49">
        <v>573.4</v>
      </c>
      <c r="N90" s="49">
        <v>909662</v>
      </c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56"/>
      <c r="AD90" s="49"/>
      <c r="AE90" s="49"/>
      <c r="AF90" s="186"/>
    </row>
    <row r="91" spans="1:32">
      <c r="A91" s="48" t="s">
        <v>527</v>
      </c>
      <c r="B91" s="59" t="s">
        <v>222</v>
      </c>
      <c r="C91" s="49">
        <v>36641</v>
      </c>
      <c r="D91" s="49">
        <v>0</v>
      </c>
      <c r="E91" s="49">
        <v>0</v>
      </c>
      <c r="F91" s="49">
        <v>0</v>
      </c>
      <c r="G91" s="49"/>
      <c r="H91" s="49">
        <v>0</v>
      </c>
      <c r="I91" s="49"/>
      <c r="J91" s="49"/>
      <c r="K91" s="49"/>
      <c r="L91" s="49"/>
      <c r="M91" s="49">
        <v>400</v>
      </c>
      <c r="N91" s="49">
        <v>0</v>
      </c>
      <c r="O91" s="49"/>
      <c r="P91" s="49"/>
      <c r="Q91" s="49">
        <v>400</v>
      </c>
      <c r="R91" s="49">
        <v>0</v>
      </c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56">
        <v>36641</v>
      </c>
      <c r="AD91" s="49">
        <v>36641</v>
      </c>
      <c r="AE91" s="49"/>
      <c r="AF91" s="186"/>
    </row>
    <row r="92" spans="1:32">
      <c r="A92" s="48" t="s">
        <v>528</v>
      </c>
      <c r="B92" s="59" t="s">
        <v>223</v>
      </c>
      <c r="C92" s="49">
        <v>2336950</v>
      </c>
      <c r="D92" s="49">
        <v>939082</v>
      </c>
      <c r="E92" s="49">
        <v>84049</v>
      </c>
      <c r="F92" s="49"/>
      <c r="G92" s="49">
        <v>195360</v>
      </c>
      <c r="H92" s="49">
        <v>455300</v>
      </c>
      <c r="I92" s="49">
        <v>204373</v>
      </c>
      <c r="J92" s="49"/>
      <c r="K92" s="49"/>
      <c r="L92" s="49"/>
      <c r="M92" s="49">
        <v>450</v>
      </c>
      <c r="N92" s="49">
        <v>764045</v>
      </c>
      <c r="O92" s="49"/>
      <c r="P92" s="49"/>
      <c r="Q92" s="49">
        <v>700</v>
      </c>
      <c r="R92" s="49">
        <v>633823</v>
      </c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56"/>
      <c r="AD92" s="49"/>
      <c r="AE92" s="49"/>
      <c r="AF92" s="186"/>
    </row>
    <row r="93" spans="1:32">
      <c r="A93" s="48" t="s">
        <v>529</v>
      </c>
      <c r="B93" s="59" t="s">
        <v>224</v>
      </c>
      <c r="C93" s="49">
        <v>881899</v>
      </c>
      <c r="D93" s="49"/>
      <c r="E93" s="49"/>
      <c r="F93" s="49"/>
      <c r="G93" s="49"/>
      <c r="H93" s="49"/>
      <c r="I93" s="49"/>
      <c r="J93" s="49"/>
      <c r="K93" s="49"/>
      <c r="L93" s="49"/>
      <c r="M93" s="49">
        <v>555.1</v>
      </c>
      <c r="N93" s="49">
        <v>881899</v>
      </c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56"/>
      <c r="AD93" s="49"/>
      <c r="AE93" s="49"/>
      <c r="AF93" s="186"/>
    </row>
    <row r="94" spans="1:32">
      <c r="A94" s="48" t="s">
        <v>530</v>
      </c>
      <c r="B94" s="59" t="s">
        <v>225</v>
      </c>
      <c r="C94" s="49">
        <v>3970223</v>
      </c>
      <c r="D94" s="49">
        <v>973880</v>
      </c>
      <c r="E94" s="49"/>
      <c r="F94" s="49"/>
      <c r="G94" s="49">
        <v>486940</v>
      </c>
      <c r="H94" s="49"/>
      <c r="I94" s="49">
        <v>486940</v>
      </c>
      <c r="J94" s="49"/>
      <c r="K94" s="49"/>
      <c r="L94" s="49"/>
      <c r="M94" s="49">
        <v>1031</v>
      </c>
      <c r="N94" s="49">
        <v>1225064</v>
      </c>
      <c r="O94" s="49"/>
      <c r="P94" s="49"/>
      <c r="Q94" s="49">
        <v>1753</v>
      </c>
      <c r="R94" s="49">
        <v>1771279</v>
      </c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56"/>
      <c r="AD94" s="49"/>
      <c r="AE94" s="49"/>
      <c r="AF94" s="186"/>
    </row>
    <row r="95" spans="1:32">
      <c r="A95" s="48" t="s">
        <v>531</v>
      </c>
      <c r="B95" s="59" t="s">
        <v>226</v>
      </c>
      <c r="C95" s="49">
        <v>3394665</v>
      </c>
      <c r="D95" s="49"/>
      <c r="E95" s="49"/>
      <c r="F95" s="49"/>
      <c r="G95" s="49"/>
      <c r="H95" s="49"/>
      <c r="I95" s="49"/>
      <c r="J95" s="49"/>
      <c r="K95" s="49"/>
      <c r="L95" s="49"/>
      <c r="M95" s="49">
        <v>1022</v>
      </c>
      <c r="N95" s="49">
        <v>1584100</v>
      </c>
      <c r="O95" s="49"/>
      <c r="P95" s="49"/>
      <c r="Q95" s="49">
        <v>1430</v>
      </c>
      <c r="R95" s="49">
        <v>1810565</v>
      </c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56"/>
      <c r="AD95" s="49"/>
      <c r="AE95" s="49"/>
      <c r="AF95" s="186"/>
    </row>
    <row r="96" spans="1:32">
      <c r="A96" s="48" t="s">
        <v>532</v>
      </c>
      <c r="B96" s="59" t="s">
        <v>227</v>
      </c>
      <c r="C96" s="49">
        <v>707599</v>
      </c>
      <c r="D96" s="49">
        <v>707599</v>
      </c>
      <c r="E96" s="49"/>
      <c r="F96" s="49"/>
      <c r="G96" s="49"/>
      <c r="H96" s="49">
        <v>707599</v>
      </c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56"/>
      <c r="AD96" s="49"/>
      <c r="AE96" s="49"/>
      <c r="AF96" s="186"/>
    </row>
    <row r="97" spans="1:32">
      <c r="A97" s="48" t="s">
        <v>533</v>
      </c>
      <c r="B97" s="59" t="s">
        <v>228</v>
      </c>
      <c r="C97" s="49">
        <v>862975</v>
      </c>
      <c r="D97" s="49">
        <v>862975</v>
      </c>
      <c r="E97" s="49"/>
      <c r="F97" s="49"/>
      <c r="G97" s="49"/>
      <c r="H97" s="49">
        <v>862975</v>
      </c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56"/>
      <c r="AD97" s="49"/>
      <c r="AE97" s="49"/>
      <c r="AF97" s="186"/>
    </row>
    <row r="98" spans="1:32">
      <c r="A98" s="48" t="s">
        <v>534</v>
      </c>
      <c r="B98" s="59" t="s">
        <v>229</v>
      </c>
      <c r="C98" s="49">
        <v>651730</v>
      </c>
      <c r="D98" s="49">
        <v>651730</v>
      </c>
      <c r="E98" s="49"/>
      <c r="F98" s="49"/>
      <c r="G98" s="49"/>
      <c r="H98" s="49">
        <v>651730</v>
      </c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56"/>
      <c r="AD98" s="49"/>
      <c r="AE98" s="49"/>
      <c r="AF98" s="186"/>
    </row>
    <row r="99" spans="1:32">
      <c r="A99" s="48" t="s">
        <v>535</v>
      </c>
      <c r="B99" s="59" t="s">
        <v>230</v>
      </c>
      <c r="C99" s="49">
        <v>2945729</v>
      </c>
      <c r="D99" s="49">
        <v>2945729</v>
      </c>
      <c r="E99" s="49"/>
      <c r="F99" s="49"/>
      <c r="G99" s="49"/>
      <c r="H99" s="49">
        <v>2945729</v>
      </c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56"/>
      <c r="AD99" s="49"/>
      <c r="AE99" s="49"/>
      <c r="AF99" s="186"/>
    </row>
    <row r="100" spans="1:32">
      <c r="A100" s="48" t="s">
        <v>536</v>
      </c>
      <c r="B100" s="59" t="s">
        <v>231</v>
      </c>
      <c r="C100" s="49">
        <v>1826100</v>
      </c>
      <c r="D100" s="49">
        <v>1826100</v>
      </c>
      <c r="E100" s="49"/>
      <c r="F100" s="49"/>
      <c r="G100" s="49"/>
      <c r="H100" s="49">
        <v>1826100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56"/>
      <c r="AD100" s="49"/>
      <c r="AE100" s="49"/>
      <c r="AF100" s="186"/>
    </row>
    <row r="101" spans="1:32">
      <c r="A101" s="48" t="s">
        <v>537</v>
      </c>
      <c r="B101" s="59" t="s">
        <v>232</v>
      </c>
      <c r="C101" s="49">
        <v>1436787</v>
      </c>
      <c r="D101" s="49">
        <v>1436787</v>
      </c>
      <c r="E101" s="49"/>
      <c r="F101" s="49">
        <v>458863</v>
      </c>
      <c r="G101" s="49">
        <v>688295</v>
      </c>
      <c r="H101" s="49"/>
      <c r="I101" s="49">
        <v>289629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56"/>
      <c r="AD101" s="49"/>
      <c r="AE101" s="49"/>
      <c r="AF101" s="186"/>
    </row>
    <row r="102" spans="1:32">
      <c r="A102" s="48" t="s">
        <v>538</v>
      </c>
      <c r="B102" s="59" t="s">
        <v>233</v>
      </c>
      <c r="C102" s="49">
        <v>1775957</v>
      </c>
      <c r="D102" s="49"/>
      <c r="E102" s="49"/>
      <c r="F102" s="49"/>
      <c r="G102" s="49"/>
      <c r="H102" s="49"/>
      <c r="I102" s="49"/>
      <c r="J102" s="49"/>
      <c r="K102" s="45">
        <v>1</v>
      </c>
      <c r="L102" s="49">
        <v>1775957</v>
      </c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56"/>
      <c r="AD102" s="49"/>
      <c r="AE102" s="49"/>
      <c r="AF102" s="186"/>
    </row>
    <row r="103" spans="1:32">
      <c r="A103" s="48" t="s">
        <v>539</v>
      </c>
      <c r="B103" s="59" t="s">
        <v>234</v>
      </c>
      <c r="C103" s="49">
        <v>1013253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>
        <v>653</v>
      </c>
      <c r="N103" s="49">
        <v>1013253</v>
      </c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56"/>
      <c r="AD103" s="49"/>
      <c r="AE103" s="49"/>
      <c r="AF103" s="186"/>
    </row>
    <row r="104" spans="1:32">
      <c r="A104" s="48" t="s">
        <v>540</v>
      </c>
      <c r="B104" s="59" t="s">
        <v>235</v>
      </c>
      <c r="C104" s="49">
        <v>1745985</v>
      </c>
      <c r="D104" s="49">
        <v>729433</v>
      </c>
      <c r="E104" s="49"/>
      <c r="F104" s="49"/>
      <c r="G104" s="49"/>
      <c r="H104" s="49">
        <v>729433</v>
      </c>
      <c r="I104" s="49"/>
      <c r="J104" s="49"/>
      <c r="K104" s="49"/>
      <c r="L104" s="49"/>
      <c r="M104" s="49">
        <v>653</v>
      </c>
      <c r="N104" s="49">
        <v>1016552</v>
      </c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56"/>
      <c r="AD104" s="49"/>
      <c r="AE104" s="49"/>
      <c r="AF104" s="186"/>
    </row>
    <row r="105" spans="1:32">
      <c r="A105" s="48" t="s">
        <v>541</v>
      </c>
      <c r="B105" s="59" t="s">
        <v>236</v>
      </c>
      <c r="C105" s="49">
        <v>2038891</v>
      </c>
      <c r="D105" s="49">
        <v>1037670</v>
      </c>
      <c r="E105" s="49"/>
      <c r="F105" s="49"/>
      <c r="G105" s="49"/>
      <c r="H105" s="49">
        <v>1037670</v>
      </c>
      <c r="I105" s="49"/>
      <c r="J105" s="49"/>
      <c r="K105" s="49"/>
      <c r="L105" s="49"/>
      <c r="M105" s="49">
        <v>550</v>
      </c>
      <c r="N105" s="49">
        <v>1001221</v>
      </c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56"/>
      <c r="AD105" s="49"/>
      <c r="AE105" s="49"/>
      <c r="AF105" s="186"/>
    </row>
    <row r="106" spans="1:32">
      <c r="A106" s="48" t="s">
        <v>542</v>
      </c>
      <c r="B106" s="59" t="s">
        <v>237</v>
      </c>
      <c r="C106" s="49">
        <v>1626676</v>
      </c>
      <c r="D106" s="49">
        <v>817514</v>
      </c>
      <c r="E106" s="49"/>
      <c r="F106" s="49"/>
      <c r="G106" s="49"/>
      <c r="H106" s="49">
        <v>817514</v>
      </c>
      <c r="I106" s="49"/>
      <c r="J106" s="49"/>
      <c r="K106" s="49"/>
      <c r="L106" s="49"/>
      <c r="M106" s="49">
        <v>522</v>
      </c>
      <c r="N106" s="49">
        <v>809162</v>
      </c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56"/>
      <c r="AD106" s="49"/>
      <c r="AE106" s="49"/>
      <c r="AF106" s="186"/>
    </row>
    <row r="107" spans="1:32">
      <c r="A107" s="48" t="s">
        <v>543</v>
      </c>
      <c r="B107" s="59" t="s">
        <v>238</v>
      </c>
      <c r="C107" s="49">
        <v>1016632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>
        <v>653</v>
      </c>
      <c r="N107" s="49">
        <v>1016632</v>
      </c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56"/>
      <c r="AD107" s="49"/>
      <c r="AE107" s="49"/>
      <c r="AF107" s="186"/>
    </row>
    <row r="108" spans="1:32">
      <c r="A108" s="48" t="s">
        <v>544</v>
      </c>
      <c r="B108" s="59" t="s">
        <v>239</v>
      </c>
      <c r="C108" s="49">
        <v>1436409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>
        <v>700</v>
      </c>
      <c r="N108" s="49">
        <v>1436409</v>
      </c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56"/>
      <c r="AD108" s="49"/>
      <c r="AE108" s="49"/>
      <c r="AF108" s="186"/>
    </row>
    <row r="109" spans="1:32">
      <c r="A109" s="48" t="s">
        <v>545</v>
      </c>
      <c r="B109" s="59" t="s">
        <v>240</v>
      </c>
      <c r="C109" s="49">
        <v>984374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>
        <v>635.08000000000004</v>
      </c>
      <c r="N109" s="49">
        <v>984374</v>
      </c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56"/>
      <c r="AD109" s="49"/>
      <c r="AE109" s="49"/>
      <c r="AF109" s="186"/>
    </row>
    <row r="110" spans="1:32">
      <c r="A110" s="48" t="s">
        <v>546</v>
      </c>
      <c r="B110" s="59" t="s">
        <v>241</v>
      </c>
      <c r="C110" s="49">
        <v>13030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>
        <v>849.1</v>
      </c>
      <c r="N110" s="49">
        <v>0</v>
      </c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56">
        <v>13030</v>
      </c>
      <c r="AD110" s="49">
        <v>13030</v>
      </c>
      <c r="AE110" s="49"/>
      <c r="AF110" s="186"/>
    </row>
    <row r="111" spans="1:32">
      <c r="A111" s="48" t="s">
        <v>547</v>
      </c>
      <c r="B111" s="59" t="s">
        <v>242</v>
      </c>
      <c r="C111" s="49">
        <v>2588284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>
        <v>850</v>
      </c>
      <c r="N111" s="49">
        <v>1405097</v>
      </c>
      <c r="O111" s="49"/>
      <c r="P111" s="49"/>
      <c r="Q111" s="49">
        <v>600</v>
      </c>
      <c r="R111" s="49">
        <v>1183187</v>
      </c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56"/>
      <c r="AD111" s="49"/>
      <c r="AE111" s="49"/>
      <c r="AF111" s="186"/>
    </row>
    <row r="112" spans="1:32">
      <c r="A112" s="48" t="s">
        <v>548</v>
      </c>
      <c r="B112" s="59" t="s">
        <v>243</v>
      </c>
      <c r="C112" s="49">
        <v>7182981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>
        <v>2124</v>
      </c>
      <c r="N112" s="49">
        <v>4229381</v>
      </c>
      <c r="O112" s="49"/>
      <c r="P112" s="49"/>
      <c r="Q112" s="49">
        <v>2840</v>
      </c>
      <c r="R112" s="49">
        <v>2953600</v>
      </c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56"/>
      <c r="AD112" s="49"/>
      <c r="AE112" s="49"/>
      <c r="AF112" s="186"/>
    </row>
    <row r="113" spans="1:32">
      <c r="A113" s="48" t="s">
        <v>549</v>
      </c>
      <c r="B113" s="59" t="s">
        <v>244</v>
      </c>
      <c r="C113" s="49">
        <v>3056186</v>
      </c>
      <c r="D113" s="49">
        <v>1994786</v>
      </c>
      <c r="E113" s="49">
        <v>193200</v>
      </c>
      <c r="F113" s="49">
        <v>243180</v>
      </c>
      <c r="G113" s="49">
        <v>364770</v>
      </c>
      <c r="H113" s="49">
        <v>674066</v>
      </c>
      <c r="I113" s="49">
        <v>519570</v>
      </c>
      <c r="J113" s="49"/>
      <c r="K113" s="49"/>
      <c r="L113" s="49"/>
      <c r="M113" s="49">
        <v>732</v>
      </c>
      <c r="N113" s="49">
        <v>1061400</v>
      </c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56"/>
      <c r="AD113" s="49"/>
      <c r="AE113" s="49"/>
      <c r="AF113" s="186"/>
    </row>
    <row r="114" spans="1:32">
      <c r="A114" s="48" t="s">
        <v>550</v>
      </c>
      <c r="B114" s="59" t="s">
        <v>245</v>
      </c>
      <c r="C114" s="49">
        <v>870150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>
        <v>523</v>
      </c>
      <c r="N114" s="49">
        <v>810650</v>
      </c>
      <c r="O114" s="49"/>
      <c r="P114" s="49"/>
      <c r="Q114" s="49"/>
      <c r="R114" s="49"/>
      <c r="S114" s="49">
        <v>76</v>
      </c>
      <c r="T114" s="49">
        <v>59500</v>
      </c>
      <c r="U114" s="49"/>
      <c r="V114" s="49"/>
      <c r="W114" s="49"/>
      <c r="X114" s="49"/>
      <c r="Y114" s="49"/>
      <c r="Z114" s="49"/>
      <c r="AA114" s="49"/>
      <c r="AB114" s="49"/>
      <c r="AC114" s="56"/>
      <c r="AD114" s="49"/>
      <c r="AE114" s="49"/>
      <c r="AF114" s="186"/>
    </row>
    <row r="115" spans="1:32">
      <c r="A115" s="48" t="s">
        <v>551</v>
      </c>
      <c r="B115" s="60" t="s">
        <v>246</v>
      </c>
      <c r="C115" s="49">
        <v>861738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>
        <v>523</v>
      </c>
      <c r="N115" s="49">
        <v>861738</v>
      </c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56"/>
      <c r="AD115" s="49"/>
      <c r="AE115" s="49"/>
      <c r="AF115" s="186"/>
    </row>
    <row r="116" spans="1:32">
      <c r="A116" s="48" t="s">
        <v>552</v>
      </c>
      <c r="B116" s="60" t="s">
        <v>247</v>
      </c>
      <c r="C116" s="49">
        <v>810650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>
        <v>474</v>
      </c>
      <c r="N116" s="49">
        <v>810650</v>
      </c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56"/>
      <c r="AD116" s="49"/>
      <c r="AE116" s="49"/>
      <c r="AF116" s="186"/>
    </row>
    <row r="117" spans="1:32">
      <c r="A117" s="48" t="s">
        <v>553</v>
      </c>
      <c r="B117" s="59" t="s">
        <v>248</v>
      </c>
      <c r="C117" s="49">
        <v>1394446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>
        <v>890</v>
      </c>
      <c r="N117" s="49">
        <v>1394446</v>
      </c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56"/>
      <c r="AD117" s="49"/>
      <c r="AE117" s="49"/>
      <c r="AF117" s="186"/>
    </row>
    <row r="118" spans="1:32">
      <c r="A118" s="48" t="s">
        <v>554</v>
      </c>
      <c r="B118" s="59" t="s">
        <v>249</v>
      </c>
      <c r="C118" s="49">
        <v>2287267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>
        <v>2055.8000000000002</v>
      </c>
      <c r="R118" s="49">
        <v>2287267</v>
      </c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56"/>
      <c r="AD118" s="49"/>
      <c r="AE118" s="49"/>
      <c r="AF118" s="186"/>
    </row>
    <row r="119" spans="1:32">
      <c r="A119" s="48" t="s">
        <v>555</v>
      </c>
      <c r="B119" s="59" t="s">
        <v>250</v>
      </c>
      <c r="C119" s="49">
        <v>4619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>
        <v>270</v>
      </c>
      <c r="N119" s="49">
        <v>0</v>
      </c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56">
        <v>4619</v>
      </c>
      <c r="AD119" s="49">
        <v>4619</v>
      </c>
      <c r="AE119" s="49"/>
      <c r="AF119" s="186"/>
    </row>
    <row r="120" spans="1:32">
      <c r="A120" s="48" t="s">
        <v>556</v>
      </c>
      <c r="B120" s="59" t="s">
        <v>251</v>
      </c>
      <c r="C120" s="49">
        <v>1251611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>
        <v>786.9</v>
      </c>
      <c r="N120" s="49">
        <v>1251611</v>
      </c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56"/>
      <c r="AD120" s="49"/>
      <c r="AE120" s="49"/>
      <c r="AF120" s="186"/>
    </row>
    <row r="121" spans="1:32">
      <c r="A121" s="48" t="s">
        <v>557</v>
      </c>
      <c r="B121" s="60" t="s">
        <v>252</v>
      </c>
      <c r="C121" s="49">
        <v>2560296</v>
      </c>
      <c r="D121" s="49">
        <v>2560296</v>
      </c>
      <c r="E121" s="49"/>
      <c r="F121" s="49">
        <v>425383</v>
      </c>
      <c r="G121" s="49">
        <v>298421</v>
      </c>
      <c r="H121" s="49">
        <v>1019350</v>
      </c>
      <c r="I121" s="49">
        <v>817142</v>
      </c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56"/>
      <c r="AD121" s="49"/>
      <c r="AE121" s="49"/>
      <c r="AF121" s="186"/>
    </row>
    <row r="122" spans="1:32">
      <c r="A122" s="48" t="s">
        <v>558</v>
      </c>
      <c r="B122" s="60" t="s">
        <v>253</v>
      </c>
      <c r="C122" s="49">
        <v>1730683</v>
      </c>
      <c r="D122" s="49">
        <v>1730683</v>
      </c>
      <c r="E122" s="49"/>
      <c r="F122" s="49"/>
      <c r="G122" s="49"/>
      <c r="H122" s="49">
        <v>914060</v>
      </c>
      <c r="I122" s="49">
        <v>816623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56"/>
      <c r="AD122" s="49"/>
      <c r="AE122" s="49"/>
      <c r="AF122" s="186"/>
    </row>
    <row r="123" spans="1:32">
      <c r="A123" s="48" t="s">
        <v>559</v>
      </c>
      <c r="B123" s="60" t="s">
        <v>254</v>
      </c>
      <c r="C123" s="49">
        <v>1730683</v>
      </c>
      <c r="D123" s="49">
        <v>1730683</v>
      </c>
      <c r="E123" s="49"/>
      <c r="F123" s="49"/>
      <c r="G123" s="49"/>
      <c r="H123" s="49">
        <v>914060</v>
      </c>
      <c r="I123" s="49">
        <v>816623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56"/>
      <c r="AD123" s="49"/>
      <c r="AE123" s="49"/>
      <c r="AF123" s="186"/>
    </row>
    <row r="124" spans="1:32">
      <c r="A124" s="96" t="s">
        <v>560</v>
      </c>
      <c r="B124" s="109" t="s">
        <v>255</v>
      </c>
      <c r="C124" s="49">
        <v>1730683</v>
      </c>
      <c r="D124" s="98">
        <v>1730683</v>
      </c>
      <c r="E124" s="98"/>
      <c r="F124" s="98"/>
      <c r="G124" s="98"/>
      <c r="H124" s="98">
        <v>914060</v>
      </c>
      <c r="I124" s="98">
        <v>816623</v>
      </c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9"/>
      <c r="AD124" s="98"/>
      <c r="AE124" s="98"/>
      <c r="AF124" s="186"/>
    </row>
    <row r="125" spans="1:32" s="73" customFormat="1">
      <c r="A125" s="762" t="s">
        <v>77</v>
      </c>
      <c r="B125" s="762"/>
      <c r="C125" s="50">
        <v>109750607</v>
      </c>
      <c r="D125" s="50">
        <v>38674877</v>
      </c>
      <c r="E125" s="50">
        <v>935677</v>
      </c>
      <c r="F125" s="50">
        <v>2083351</v>
      </c>
      <c r="G125" s="50">
        <v>4144911</v>
      </c>
      <c r="H125" s="50">
        <v>25977865</v>
      </c>
      <c r="I125" s="50">
        <v>5533073</v>
      </c>
      <c r="J125" s="50"/>
      <c r="K125" s="50">
        <v>1</v>
      </c>
      <c r="L125" s="50">
        <v>1775957</v>
      </c>
      <c r="M125" s="50">
        <v>26180.959999999999</v>
      </c>
      <c r="N125" s="50">
        <v>39193049</v>
      </c>
      <c r="O125" s="50"/>
      <c r="P125" s="50"/>
      <c r="Q125" s="50">
        <v>24827.200000000001</v>
      </c>
      <c r="R125" s="50">
        <v>29962627</v>
      </c>
      <c r="S125" s="50">
        <v>76</v>
      </c>
      <c r="T125" s="50">
        <v>59500</v>
      </c>
      <c r="U125" s="50">
        <v>1</v>
      </c>
      <c r="V125" s="50">
        <v>21395</v>
      </c>
      <c r="W125" s="50"/>
      <c r="X125" s="50"/>
      <c r="Y125" s="50"/>
      <c r="Z125" s="50"/>
      <c r="AA125" s="50"/>
      <c r="AB125" s="50"/>
      <c r="AC125" s="50">
        <v>63202</v>
      </c>
      <c r="AD125" s="50">
        <v>63202</v>
      </c>
      <c r="AE125" s="50"/>
      <c r="AF125" s="187"/>
    </row>
    <row r="126" spans="1:32" s="73" customFormat="1">
      <c r="A126" s="163" t="s">
        <v>31</v>
      </c>
      <c r="B126" s="169"/>
      <c r="C126" s="170"/>
      <c r="D126" s="170"/>
      <c r="E126" s="170"/>
      <c r="F126" s="170"/>
      <c r="G126" s="170"/>
      <c r="H126" s="170"/>
      <c r="I126" s="170"/>
      <c r="J126" s="170"/>
      <c r="K126" s="169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65"/>
      <c r="AD126" s="170"/>
      <c r="AE126" s="171"/>
      <c r="AF126" s="187"/>
    </row>
    <row r="127" spans="1:32">
      <c r="A127" s="124" t="s">
        <v>561</v>
      </c>
      <c r="B127" s="134" t="s">
        <v>256</v>
      </c>
      <c r="C127" s="49">
        <v>1348485</v>
      </c>
      <c r="D127" s="87"/>
      <c r="E127" s="87"/>
      <c r="F127" s="87"/>
      <c r="G127" s="87"/>
      <c r="H127" s="87"/>
      <c r="I127" s="87"/>
      <c r="J127" s="87"/>
      <c r="K127" s="129"/>
      <c r="L127" s="87"/>
      <c r="M127" s="87"/>
      <c r="N127" s="87"/>
      <c r="O127" s="87"/>
      <c r="P127" s="135"/>
      <c r="Q127" s="87">
        <v>1372</v>
      </c>
      <c r="R127" s="87">
        <v>1348485</v>
      </c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6"/>
      <c r="AD127" s="87"/>
      <c r="AE127" s="87"/>
      <c r="AF127" s="186"/>
    </row>
    <row r="128" spans="1:32">
      <c r="A128" s="48" t="s">
        <v>562</v>
      </c>
      <c r="B128" s="61" t="s">
        <v>257</v>
      </c>
      <c r="C128" s="49">
        <v>3129128</v>
      </c>
      <c r="D128" s="49"/>
      <c r="E128" s="49"/>
      <c r="F128" s="49"/>
      <c r="G128" s="49"/>
      <c r="H128" s="49"/>
      <c r="I128" s="49"/>
      <c r="J128" s="49"/>
      <c r="K128" s="52"/>
      <c r="L128" s="49"/>
      <c r="M128" s="49">
        <v>991</v>
      </c>
      <c r="N128" s="49">
        <v>1410600</v>
      </c>
      <c r="O128" s="49"/>
      <c r="P128" s="54"/>
      <c r="Q128" s="49">
        <v>1683</v>
      </c>
      <c r="R128" s="49">
        <v>1718528</v>
      </c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56"/>
      <c r="AD128" s="49"/>
      <c r="AE128" s="49"/>
      <c r="AF128" s="186"/>
    </row>
    <row r="129" spans="1:32">
      <c r="A129" s="48" t="s">
        <v>563</v>
      </c>
      <c r="B129" s="61" t="s">
        <v>258</v>
      </c>
      <c r="C129" s="49">
        <v>2619156</v>
      </c>
      <c r="D129" s="49"/>
      <c r="E129" s="49"/>
      <c r="F129" s="49"/>
      <c r="G129" s="49"/>
      <c r="H129" s="49"/>
      <c r="I129" s="49"/>
      <c r="J129" s="49"/>
      <c r="K129" s="52"/>
      <c r="L129" s="49"/>
      <c r="M129" s="49">
        <v>810</v>
      </c>
      <c r="N129" s="49">
        <v>1108934</v>
      </c>
      <c r="O129" s="49"/>
      <c r="P129" s="54"/>
      <c r="Q129" s="49">
        <v>1479</v>
      </c>
      <c r="R129" s="49">
        <v>1510222</v>
      </c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56"/>
      <c r="AD129" s="49"/>
      <c r="AE129" s="49"/>
      <c r="AF129" s="186"/>
    </row>
    <row r="130" spans="1:32">
      <c r="A130" s="48" t="s">
        <v>564</v>
      </c>
      <c r="B130" s="61" t="s">
        <v>259</v>
      </c>
      <c r="C130" s="49">
        <v>3145941</v>
      </c>
      <c r="D130" s="49"/>
      <c r="E130" s="49"/>
      <c r="F130" s="49"/>
      <c r="G130" s="49"/>
      <c r="H130" s="49"/>
      <c r="I130" s="49"/>
      <c r="J130" s="49"/>
      <c r="K130" s="52"/>
      <c r="L130" s="49"/>
      <c r="M130" s="49"/>
      <c r="N130" s="49"/>
      <c r="O130" s="49"/>
      <c r="P130" s="54"/>
      <c r="Q130" s="49">
        <v>3181</v>
      </c>
      <c r="R130" s="49">
        <v>3145941</v>
      </c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56"/>
      <c r="AD130" s="49"/>
      <c r="AE130" s="49"/>
      <c r="AF130" s="186"/>
    </row>
    <row r="131" spans="1:32">
      <c r="A131" s="48" t="s">
        <v>565</v>
      </c>
      <c r="B131" s="61" t="s">
        <v>260</v>
      </c>
      <c r="C131" s="49">
        <v>3138522</v>
      </c>
      <c r="D131" s="49"/>
      <c r="E131" s="49"/>
      <c r="F131" s="49"/>
      <c r="G131" s="49"/>
      <c r="H131" s="49"/>
      <c r="I131" s="49"/>
      <c r="J131" s="49"/>
      <c r="K131" s="52"/>
      <c r="L131" s="49"/>
      <c r="M131" s="49"/>
      <c r="N131" s="49"/>
      <c r="O131" s="49"/>
      <c r="P131" s="54"/>
      <c r="Q131" s="49">
        <v>3174</v>
      </c>
      <c r="R131" s="49">
        <v>3138522</v>
      </c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56"/>
      <c r="AD131" s="49"/>
      <c r="AE131" s="49"/>
      <c r="AF131" s="186"/>
    </row>
    <row r="132" spans="1:32">
      <c r="A132" s="48" t="s">
        <v>566</v>
      </c>
      <c r="B132" s="61" t="s">
        <v>261</v>
      </c>
      <c r="C132" s="49">
        <v>2830617</v>
      </c>
      <c r="D132" s="49"/>
      <c r="E132" s="49"/>
      <c r="F132" s="49"/>
      <c r="G132" s="49"/>
      <c r="H132" s="49"/>
      <c r="I132" s="49"/>
      <c r="J132" s="49"/>
      <c r="K132" s="52"/>
      <c r="L132" s="49"/>
      <c r="M132" s="49"/>
      <c r="N132" s="49"/>
      <c r="O132" s="49"/>
      <c r="P132" s="54"/>
      <c r="Q132" s="49">
        <v>1922</v>
      </c>
      <c r="R132" s="49">
        <v>2830617</v>
      </c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56"/>
      <c r="AD132" s="49"/>
      <c r="AE132" s="49"/>
      <c r="AF132" s="186"/>
    </row>
    <row r="133" spans="1:32">
      <c r="A133" s="48" t="s">
        <v>567</v>
      </c>
      <c r="B133" s="61" t="s">
        <v>262</v>
      </c>
      <c r="C133" s="49">
        <v>1227029</v>
      </c>
      <c r="D133" s="49"/>
      <c r="E133" s="49"/>
      <c r="F133" s="49"/>
      <c r="G133" s="49"/>
      <c r="H133" s="49"/>
      <c r="I133" s="49"/>
      <c r="J133" s="49"/>
      <c r="K133" s="52"/>
      <c r="L133" s="49"/>
      <c r="M133" s="49"/>
      <c r="N133" s="49"/>
      <c r="O133" s="49"/>
      <c r="P133" s="54"/>
      <c r="Q133" s="49">
        <v>1250</v>
      </c>
      <c r="R133" s="49">
        <v>1227029</v>
      </c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56"/>
      <c r="AD133" s="49"/>
      <c r="AE133" s="49"/>
      <c r="AF133" s="186"/>
    </row>
    <row r="134" spans="1:32">
      <c r="A134" s="48" t="s">
        <v>568</v>
      </c>
      <c r="B134" s="61" t="s">
        <v>263</v>
      </c>
      <c r="C134" s="49">
        <v>1426859</v>
      </c>
      <c r="D134" s="49"/>
      <c r="E134" s="49"/>
      <c r="F134" s="49"/>
      <c r="G134" s="49"/>
      <c r="H134" s="49"/>
      <c r="I134" s="49"/>
      <c r="J134" s="49"/>
      <c r="K134" s="52"/>
      <c r="L134" s="49"/>
      <c r="M134" s="49"/>
      <c r="N134" s="49"/>
      <c r="O134" s="49"/>
      <c r="P134" s="54"/>
      <c r="Q134" s="49">
        <v>1640</v>
      </c>
      <c r="R134" s="49">
        <v>1426859</v>
      </c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56"/>
      <c r="AD134" s="49"/>
      <c r="AE134" s="49"/>
      <c r="AF134" s="186"/>
    </row>
    <row r="135" spans="1:32">
      <c r="A135" s="48" t="s">
        <v>569</v>
      </c>
      <c r="B135" s="61" t="s">
        <v>264</v>
      </c>
      <c r="C135" s="49">
        <v>1528047</v>
      </c>
      <c r="D135" s="49"/>
      <c r="E135" s="49"/>
      <c r="F135" s="49"/>
      <c r="G135" s="49"/>
      <c r="H135" s="49"/>
      <c r="I135" s="49"/>
      <c r="J135" s="49"/>
      <c r="K135" s="52"/>
      <c r="L135" s="49"/>
      <c r="M135" s="49"/>
      <c r="N135" s="49"/>
      <c r="O135" s="49"/>
      <c r="P135" s="54"/>
      <c r="Q135" s="49">
        <v>1710</v>
      </c>
      <c r="R135" s="49">
        <v>1528047</v>
      </c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56"/>
      <c r="AD135" s="49"/>
      <c r="AE135" s="49"/>
      <c r="AF135" s="186"/>
    </row>
    <row r="136" spans="1:32">
      <c r="A136" s="48" t="s">
        <v>570</v>
      </c>
      <c r="B136" s="61" t="s">
        <v>942</v>
      </c>
      <c r="C136" s="49">
        <v>522919</v>
      </c>
      <c r="D136" s="49">
        <v>522919</v>
      </c>
      <c r="E136" s="49"/>
      <c r="F136" s="49">
        <v>199498</v>
      </c>
      <c r="G136" s="49"/>
      <c r="H136" s="49">
        <v>323421</v>
      </c>
      <c r="I136" s="49"/>
      <c r="J136" s="49"/>
      <c r="K136" s="52"/>
      <c r="L136" s="49"/>
      <c r="M136" s="49"/>
      <c r="N136" s="49"/>
      <c r="O136" s="49"/>
      <c r="P136" s="54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56"/>
      <c r="AD136" s="49"/>
      <c r="AE136" s="49"/>
      <c r="AF136" s="186"/>
    </row>
    <row r="137" spans="1:32">
      <c r="A137" s="48" t="s">
        <v>571</v>
      </c>
      <c r="B137" s="61" t="s">
        <v>267</v>
      </c>
      <c r="C137" s="49">
        <v>799515</v>
      </c>
      <c r="D137" s="49"/>
      <c r="E137" s="49"/>
      <c r="F137" s="49"/>
      <c r="G137" s="49"/>
      <c r="H137" s="49"/>
      <c r="I137" s="49"/>
      <c r="J137" s="49"/>
      <c r="K137" s="52"/>
      <c r="L137" s="49"/>
      <c r="M137" s="49">
        <v>944</v>
      </c>
      <c r="N137" s="49">
        <v>799515</v>
      </c>
      <c r="O137" s="49"/>
      <c r="P137" s="54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56"/>
      <c r="AD137" s="49"/>
      <c r="AE137" s="49"/>
      <c r="AF137" s="186"/>
    </row>
    <row r="138" spans="1:32">
      <c r="A138" s="48" t="s">
        <v>572</v>
      </c>
      <c r="B138" s="61" t="s">
        <v>477</v>
      </c>
      <c r="C138" s="49">
        <v>1110218</v>
      </c>
      <c r="D138" s="49"/>
      <c r="E138" s="49"/>
      <c r="F138" s="49"/>
      <c r="G138" s="49"/>
      <c r="H138" s="49"/>
      <c r="I138" s="49"/>
      <c r="J138" s="49"/>
      <c r="K138" s="52"/>
      <c r="L138" s="49"/>
      <c r="M138" s="49">
        <v>600</v>
      </c>
      <c r="N138" s="49">
        <v>1110218</v>
      </c>
      <c r="O138" s="49"/>
      <c r="P138" s="54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56"/>
      <c r="AD138" s="49"/>
      <c r="AE138" s="49"/>
      <c r="AF138" s="186"/>
    </row>
    <row r="139" spans="1:32">
      <c r="A139" s="48" t="s">
        <v>573</v>
      </c>
      <c r="B139" s="61" t="s">
        <v>265</v>
      </c>
      <c r="C139" s="49">
        <v>203422</v>
      </c>
      <c r="D139" s="49">
        <v>203422</v>
      </c>
      <c r="E139" s="49"/>
      <c r="F139" s="49"/>
      <c r="G139" s="49">
        <v>203422</v>
      </c>
      <c r="H139" s="49"/>
      <c r="I139" s="49"/>
      <c r="J139" s="49"/>
      <c r="K139" s="52"/>
      <c r="L139" s="49"/>
      <c r="M139" s="49"/>
      <c r="N139" s="49"/>
      <c r="O139" s="49"/>
      <c r="P139" s="54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56"/>
      <c r="AD139" s="49"/>
      <c r="AE139" s="49"/>
      <c r="AF139" s="186"/>
    </row>
    <row r="140" spans="1:32">
      <c r="A140" s="96" t="s">
        <v>574</v>
      </c>
      <c r="B140" s="110" t="s">
        <v>266</v>
      </c>
      <c r="C140" s="49">
        <v>508822</v>
      </c>
      <c r="D140" s="98">
        <v>244995</v>
      </c>
      <c r="E140" s="98"/>
      <c r="F140" s="98">
        <v>244995</v>
      </c>
      <c r="G140" s="98"/>
      <c r="H140" s="98"/>
      <c r="I140" s="98"/>
      <c r="J140" s="98"/>
      <c r="K140" s="101"/>
      <c r="L140" s="98"/>
      <c r="M140" s="98"/>
      <c r="N140" s="98"/>
      <c r="O140" s="98"/>
      <c r="P140" s="102"/>
      <c r="Q140" s="98">
        <v>1123</v>
      </c>
      <c r="R140" s="98">
        <v>263827</v>
      </c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9"/>
      <c r="AD140" s="98"/>
      <c r="AE140" s="98"/>
      <c r="AF140" s="186"/>
    </row>
    <row r="141" spans="1:32" s="73" customFormat="1">
      <c r="A141" s="762" t="s">
        <v>78</v>
      </c>
      <c r="B141" s="762"/>
      <c r="C141" s="50">
        <v>23538680</v>
      </c>
      <c r="D141" s="50">
        <v>971336</v>
      </c>
      <c r="E141" s="50"/>
      <c r="F141" s="50">
        <v>444493</v>
      </c>
      <c r="G141" s="50">
        <v>203422</v>
      </c>
      <c r="H141" s="50">
        <v>323421</v>
      </c>
      <c r="I141" s="50"/>
      <c r="J141" s="50"/>
      <c r="K141" s="50"/>
      <c r="L141" s="50"/>
      <c r="M141" s="50">
        <v>3345</v>
      </c>
      <c r="N141" s="50">
        <v>4429267</v>
      </c>
      <c r="O141" s="50"/>
      <c r="P141" s="50"/>
      <c r="Q141" s="50">
        <v>18534</v>
      </c>
      <c r="R141" s="50">
        <v>18138077</v>
      </c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187"/>
    </row>
    <row r="142" spans="1:32" s="73" customFormat="1">
      <c r="A142" s="777" t="s">
        <v>35</v>
      </c>
      <c r="B142" s="778"/>
      <c r="C142" s="170"/>
      <c r="D142" s="170"/>
      <c r="E142" s="170"/>
      <c r="F142" s="170"/>
      <c r="G142" s="170"/>
      <c r="H142" s="170"/>
      <c r="I142" s="170"/>
      <c r="J142" s="170"/>
      <c r="K142" s="172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65"/>
      <c r="AD142" s="170"/>
      <c r="AE142" s="171"/>
      <c r="AF142" s="187"/>
    </row>
    <row r="143" spans="1:32">
      <c r="A143" s="124" t="s">
        <v>575</v>
      </c>
      <c r="B143" s="92" t="s">
        <v>268</v>
      </c>
      <c r="C143" s="49">
        <v>228628</v>
      </c>
      <c r="D143" s="87">
        <v>228628</v>
      </c>
      <c r="E143" s="136">
        <v>228628</v>
      </c>
      <c r="F143" s="136"/>
      <c r="G143" s="136"/>
      <c r="H143" s="136"/>
      <c r="I143" s="136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6"/>
      <c r="AD143" s="87"/>
      <c r="AE143" s="87"/>
      <c r="AF143" s="186"/>
    </row>
    <row r="144" spans="1:32">
      <c r="A144" s="48" t="s">
        <v>576</v>
      </c>
      <c r="B144" s="55" t="s">
        <v>269</v>
      </c>
      <c r="C144" s="49">
        <v>2340165</v>
      </c>
      <c r="D144" s="49">
        <v>2340165</v>
      </c>
      <c r="E144" s="62"/>
      <c r="F144" s="62"/>
      <c r="G144" s="62"/>
      <c r="H144" s="62">
        <v>2340165</v>
      </c>
      <c r="I144" s="62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56"/>
      <c r="AD144" s="49"/>
      <c r="AE144" s="49"/>
      <c r="AF144" s="186"/>
    </row>
    <row r="145" spans="1:32">
      <c r="A145" s="48" t="s">
        <v>577</v>
      </c>
      <c r="B145" s="55" t="s">
        <v>270</v>
      </c>
      <c r="C145" s="49">
        <v>1845900</v>
      </c>
      <c r="D145" s="49"/>
      <c r="E145" s="62"/>
      <c r="F145" s="62"/>
      <c r="G145" s="62"/>
      <c r="H145" s="62"/>
      <c r="I145" s="62"/>
      <c r="J145" s="49"/>
      <c r="K145" s="49"/>
      <c r="L145" s="49"/>
      <c r="M145" s="49">
        <v>642</v>
      </c>
      <c r="N145" s="49">
        <v>995100</v>
      </c>
      <c r="O145" s="49"/>
      <c r="P145" s="49"/>
      <c r="Q145" s="49">
        <v>720</v>
      </c>
      <c r="R145" s="49">
        <v>748800</v>
      </c>
      <c r="S145" s="49">
        <v>120</v>
      </c>
      <c r="T145" s="49">
        <v>102000</v>
      </c>
      <c r="U145" s="49"/>
      <c r="V145" s="49"/>
      <c r="W145" s="49"/>
      <c r="X145" s="49"/>
      <c r="Y145" s="49"/>
      <c r="Z145" s="49"/>
      <c r="AA145" s="49"/>
      <c r="AB145" s="49"/>
      <c r="AC145" s="56"/>
      <c r="AD145" s="49"/>
      <c r="AE145" s="49"/>
      <c r="AF145" s="186"/>
    </row>
    <row r="146" spans="1:32">
      <c r="A146" s="48" t="s">
        <v>578</v>
      </c>
      <c r="B146" s="55" t="s">
        <v>271</v>
      </c>
      <c r="C146" s="49">
        <v>995100</v>
      </c>
      <c r="D146" s="49">
        <v>0</v>
      </c>
      <c r="E146" s="62"/>
      <c r="F146" s="62"/>
      <c r="G146" s="62"/>
      <c r="H146" s="62">
        <v>0</v>
      </c>
      <c r="I146" s="62"/>
      <c r="J146" s="49"/>
      <c r="K146" s="49"/>
      <c r="L146" s="49"/>
      <c r="M146" s="49">
        <v>642</v>
      </c>
      <c r="N146" s="49">
        <v>995100</v>
      </c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56"/>
      <c r="AD146" s="49"/>
      <c r="AE146" s="49"/>
      <c r="AF146" s="186"/>
    </row>
    <row r="147" spans="1:32">
      <c r="A147" s="48" t="s">
        <v>579</v>
      </c>
      <c r="B147" s="55" t="s">
        <v>272</v>
      </c>
      <c r="C147" s="49">
        <v>990450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>
        <v>639</v>
      </c>
      <c r="N147" s="49">
        <v>990450</v>
      </c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56"/>
      <c r="AD147" s="49"/>
      <c r="AE147" s="49"/>
      <c r="AF147" s="186"/>
    </row>
    <row r="148" spans="1:32">
      <c r="A148" s="48" t="s">
        <v>580</v>
      </c>
      <c r="B148" s="55" t="s">
        <v>273</v>
      </c>
      <c r="C148" s="49">
        <v>937532</v>
      </c>
      <c r="D148" s="49">
        <v>937532</v>
      </c>
      <c r="E148" s="49"/>
      <c r="F148" s="49"/>
      <c r="G148" s="49"/>
      <c r="H148" s="49">
        <v>576092</v>
      </c>
      <c r="I148" s="49">
        <v>361440</v>
      </c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56"/>
      <c r="AD148" s="49"/>
      <c r="AE148" s="49"/>
      <c r="AF148" s="186"/>
    </row>
    <row r="149" spans="1:32">
      <c r="A149" s="48" t="s">
        <v>581</v>
      </c>
      <c r="B149" s="55" t="s">
        <v>274</v>
      </c>
      <c r="C149" s="49">
        <v>3232662</v>
      </c>
      <c r="D149" s="49">
        <v>401600</v>
      </c>
      <c r="E149" s="49"/>
      <c r="F149" s="49"/>
      <c r="G149" s="49"/>
      <c r="H149" s="49"/>
      <c r="I149" s="49">
        <v>401600</v>
      </c>
      <c r="J149" s="49"/>
      <c r="K149" s="49"/>
      <c r="L149" s="49"/>
      <c r="M149" s="49">
        <v>868</v>
      </c>
      <c r="N149" s="49">
        <v>1386563</v>
      </c>
      <c r="O149" s="49"/>
      <c r="P149" s="49"/>
      <c r="Q149" s="49">
        <v>1743</v>
      </c>
      <c r="R149" s="49">
        <v>1444499</v>
      </c>
      <c r="S149" s="49"/>
      <c r="T149" s="49"/>
      <c r="U149" s="49">
        <v>1</v>
      </c>
      <c r="V149" s="49">
        <v>0</v>
      </c>
      <c r="W149" s="49"/>
      <c r="X149" s="49"/>
      <c r="Y149" s="49"/>
      <c r="Z149" s="49"/>
      <c r="AA149" s="49"/>
      <c r="AB149" s="49"/>
      <c r="AC149" s="56"/>
      <c r="AD149" s="49"/>
      <c r="AE149" s="49"/>
      <c r="AF149" s="186"/>
    </row>
    <row r="150" spans="1:32">
      <c r="A150" s="48" t="s">
        <v>582</v>
      </c>
      <c r="B150" s="55" t="s">
        <v>275</v>
      </c>
      <c r="C150" s="49">
        <v>6232542</v>
      </c>
      <c r="D150" s="49">
        <v>799117</v>
      </c>
      <c r="E150" s="49"/>
      <c r="F150" s="49"/>
      <c r="G150" s="49"/>
      <c r="H150" s="49"/>
      <c r="I150" s="49">
        <v>799117</v>
      </c>
      <c r="J150" s="49"/>
      <c r="K150" s="49"/>
      <c r="L150" s="49"/>
      <c r="M150" s="49">
        <v>1803</v>
      </c>
      <c r="N150" s="49">
        <v>2664535</v>
      </c>
      <c r="O150" s="49"/>
      <c r="P150" s="49"/>
      <c r="Q150" s="49">
        <v>2968</v>
      </c>
      <c r="R150" s="49">
        <v>2768890</v>
      </c>
      <c r="S150" s="49"/>
      <c r="T150" s="49"/>
      <c r="U150" s="49">
        <v>1</v>
      </c>
      <c r="V150" s="49">
        <v>0</v>
      </c>
      <c r="W150" s="49"/>
      <c r="X150" s="49"/>
      <c r="Y150" s="49"/>
      <c r="Z150" s="49"/>
      <c r="AA150" s="49"/>
      <c r="AB150" s="49"/>
      <c r="AC150" s="56"/>
      <c r="AD150" s="49"/>
      <c r="AE150" s="49"/>
      <c r="AF150" s="186"/>
    </row>
    <row r="151" spans="1:32">
      <c r="A151" s="48" t="s">
        <v>583</v>
      </c>
      <c r="B151" s="55" t="s">
        <v>276</v>
      </c>
      <c r="C151" s="49">
        <v>1861501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>
        <v>1619</v>
      </c>
      <c r="N151" s="49">
        <v>1861501</v>
      </c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56"/>
      <c r="AD151" s="49"/>
      <c r="AE151" s="49"/>
      <c r="AF151" s="186"/>
    </row>
    <row r="152" spans="1:32">
      <c r="A152" s="48" t="s">
        <v>584</v>
      </c>
      <c r="B152" s="55" t="s">
        <v>277</v>
      </c>
      <c r="C152" s="49">
        <v>1289700</v>
      </c>
      <c r="D152" s="49">
        <v>294600</v>
      </c>
      <c r="E152" s="49"/>
      <c r="F152" s="49">
        <v>170520</v>
      </c>
      <c r="G152" s="49">
        <v>124080</v>
      </c>
      <c r="H152" s="49"/>
      <c r="I152" s="49"/>
      <c r="J152" s="49"/>
      <c r="K152" s="49"/>
      <c r="L152" s="49"/>
      <c r="M152" s="49">
        <v>642</v>
      </c>
      <c r="N152" s="49">
        <v>995100</v>
      </c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56"/>
      <c r="AD152" s="49"/>
      <c r="AE152" s="49"/>
      <c r="AF152" s="186"/>
    </row>
    <row r="153" spans="1:32">
      <c r="A153" s="48" t="s">
        <v>585</v>
      </c>
      <c r="B153" s="55" t="s">
        <v>278</v>
      </c>
      <c r="C153" s="49">
        <v>2673900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>
        <v>826</v>
      </c>
      <c r="N153" s="49">
        <v>1280300</v>
      </c>
      <c r="O153" s="49"/>
      <c r="P153" s="49"/>
      <c r="Q153" s="49">
        <v>1340</v>
      </c>
      <c r="R153" s="49">
        <v>1393600</v>
      </c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56"/>
      <c r="AD153" s="49"/>
      <c r="AE153" s="49"/>
      <c r="AF153" s="186"/>
    </row>
    <row r="154" spans="1:32">
      <c r="A154" s="48" t="s">
        <v>586</v>
      </c>
      <c r="B154" s="55" t="s">
        <v>279</v>
      </c>
      <c r="C154" s="49">
        <v>538896</v>
      </c>
      <c r="D154" s="49">
        <v>538896</v>
      </c>
      <c r="E154" s="49"/>
      <c r="F154" s="49">
        <v>242253</v>
      </c>
      <c r="G154" s="49">
        <v>296643</v>
      </c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56"/>
      <c r="AD154" s="49"/>
      <c r="AE154" s="49"/>
      <c r="AF154" s="186"/>
    </row>
    <row r="155" spans="1:32">
      <c r="A155" s="48" t="s">
        <v>587</v>
      </c>
      <c r="B155" s="55" t="s">
        <v>280</v>
      </c>
      <c r="C155" s="49">
        <v>942805</v>
      </c>
      <c r="D155" s="49">
        <v>942805</v>
      </c>
      <c r="E155" s="49"/>
      <c r="F155" s="49"/>
      <c r="G155" s="49"/>
      <c r="H155" s="49">
        <v>942805</v>
      </c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56"/>
      <c r="AD155" s="49"/>
      <c r="AE155" s="49"/>
      <c r="AF155" s="186"/>
    </row>
    <row r="156" spans="1:32">
      <c r="A156" s="96" t="s">
        <v>588</v>
      </c>
      <c r="B156" s="105" t="s">
        <v>281</v>
      </c>
      <c r="C156" s="49">
        <v>1144687</v>
      </c>
      <c r="D156" s="98">
        <v>1144687</v>
      </c>
      <c r="E156" s="98"/>
      <c r="F156" s="98">
        <v>158048</v>
      </c>
      <c r="G156" s="98">
        <v>167363</v>
      </c>
      <c r="H156" s="98">
        <v>539910</v>
      </c>
      <c r="I156" s="98">
        <v>279366</v>
      </c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9"/>
      <c r="AD156" s="98"/>
      <c r="AE156" s="98"/>
      <c r="AF156" s="186"/>
    </row>
    <row r="157" spans="1:32">
      <c r="A157" s="776" t="s">
        <v>79</v>
      </c>
      <c r="B157" s="776"/>
      <c r="C157" s="50">
        <v>25254468</v>
      </c>
      <c r="D157" s="50">
        <v>7628030</v>
      </c>
      <c r="E157" s="50">
        <v>228628</v>
      </c>
      <c r="F157" s="50">
        <v>570821</v>
      </c>
      <c r="G157" s="50">
        <v>588086</v>
      </c>
      <c r="H157" s="50">
        <v>4398972</v>
      </c>
      <c r="I157" s="50">
        <v>1841523</v>
      </c>
      <c r="J157" s="50"/>
      <c r="K157" s="50"/>
      <c r="L157" s="50"/>
      <c r="M157" s="50">
        <v>7681</v>
      </c>
      <c r="N157" s="50">
        <v>11168649</v>
      </c>
      <c r="O157" s="50"/>
      <c r="P157" s="50"/>
      <c r="Q157" s="50">
        <v>6771</v>
      </c>
      <c r="R157" s="50">
        <v>6355789</v>
      </c>
      <c r="S157" s="50">
        <v>120</v>
      </c>
      <c r="T157" s="50">
        <v>102000</v>
      </c>
      <c r="U157" s="50">
        <v>2</v>
      </c>
      <c r="V157" s="50">
        <v>0</v>
      </c>
      <c r="W157" s="50"/>
      <c r="X157" s="50"/>
      <c r="Y157" s="50"/>
      <c r="Z157" s="50"/>
      <c r="AA157" s="50"/>
      <c r="AB157" s="50"/>
      <c r="AC157" s="93"/>
      <c r="AD157" s="50"/>
      <c r="AE157" s="50"/>
      <c r="AF157" s="186"/>
    </row>
    <row r="158" spans="1:32" s="73" customFormat="1">
      <c r="A158" s="173" t="s">
        <v>36</v>
      </c>
      <c r="B158" s="169"/>
      <c r="C158" s="170"/>
      <c r="D158" s="170"/>
      <c r="E158" s="170"/>
      <c r="F158" s="170"/>
      <c r="G158" s="170"/>
      <c r="H158" s="170"/>
      <c r="I158" s="170"/>
      <c r="J158" s="170"/>
      <c r="K158" s="169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65"/>
      <c r="AD158" s="170"/>
      <c r="AE158" s="171"/>
      <c r="AF158" s="187"/>
    </row>
    <row r="159" spans="1:32">
      <c r="A159" s="124" t="s">
        <v>589</v>
      </c>
      <c r="B159" s="137" t="s">
        <v>282</v>
      </c>
      <c r="C159" s="49">
        <v>937275</v>
      </c>
      <c r="D159" s="87">
        <v>188068</v>
      </c>
      <c r="E159" s="138"/>
      <c r="F159" s="138"/>
      <c r="G159" s="138">
        <v>188068</v>
      </c>
      <c r="H159" s="138"/>
      <c r="I159" s="138"/>
      <c r="J159" s="138"/>
      <c r="K159" s="87"/>
      <c r="L159" s="87"/>
      <c r="M159" s="139">
        <v>423</v>
      </c>
      <c r="N159" s="139">
        <v>676173</v>
      </c>
      <c r="O159" s="139"/>
      <c r="P159" s="139"/>
      <c r="Q159" s="139"/>
      <c r="R159" s="139"/>
      <c r="S159" s="139">
        <v>53</v>
      </c>
      <c r="T159" s="139">
        <v>73034</v>
      </c>
      <c r="U159" s="87"/>
      <c r="V159" s="87"/>
      <c r="W159" s="87"/>
      <c r="X159" s="87"/>
      <c r="Y159" s="87"/>
      <c r="Z159" s="87"/>
      <c r="AA159" s="87"/>
      <c r="AB159" s="87"/>
      <c r="AC159" s="86"/>
      <c r="AD159" s="87"/>
      <c r="AE159" s="87"/>
      <c r="AF159" s="186"/>
    </row>
    <row r="160" spans="1:32">
      <c r="A160" s="48" t="s">
        <v>590</v>
      </c>
      <c r="B160" s="59" t="s">
        <v>283</v>
      </c>
      <c r="C160" s="49">
        <v>1208411</v>
      </c>
      <c r="D160" s="49">
        <v>351222</v>
      </c>
      <c r="E160" s="63">
        <v>163487</v>
      </c>
      <c r="F160" s="63"/>
      <c r="G160" s="63">
        <v>187735</v>
      </c>
      <c r="H160" s="63"/>
      <c r="I160" s="63"/>
      <c r="J160" s="63"/>
      <c r="K160" s="49"/>
      <c r="L160" s="49"/>
      <c r="M160" s="64">
        <v>477</v>
      </c>
      <c r="N160" s="64">
        <v>762492</v>
      </c>
      <c r="O160" s="64"/>
      <c r="P160" s="64"/>
      <c r="Q160" s="64"/>
      <c r="R160" s="64"/>
      <c r="S160" s="64">
        <v>67</v>
      </c>
      <c r="T160" s="64">
        <v>94697</v>
      </c>
      <c r="U160" s="49"/>
      <c r="V160" s="49"/>
      <c r="W160" s="49"/>
      <c r="X160" s="49"/>
      <c r="Y160" s="49"/>
      <c r="Z160" s="49"/>
      <c r="AA160" s="49"/>
      <c r="AB160" s="49"/>
      <c r="AC160" s="56"/>
      <c r="AD160" s="49"/>
      <c r="AE160" s="49"/>
      <c r="AF160" s="186"/>
    </row>
    <row r="161" spans="1:32">
      <c r="A161" s="48" t="s">
        <v>591</v>
      </c>
      <c r="B161" s="59" t="s">
        <v>284</v>
      </c>
      <c r="C161" s="49">
        <v>1954238</v>
      </c>
      <c r="D161" s="49">
        <v>972031</v>
      </c>
      <c r="E161" s="63">
        <v>156736</v>
      </c>
      <c r="F161" s="63"/>
      <c r="G161" s="63">
        <v>200394</v>
      </c>
      <c r="H161" s="63"/>
      <c r="I161" s="63">
        <v>614901</v>
      </c>
      <c r="J161" s="63"/>
      <c r="K161" s="49"/>
      <c r="L161" s="49"/>
      <c r="M161" s="64">
        <v>555</v>
      </c>
      <c r="N161" s="64">
        <v>887176</v>
      </c>
      <c r="O161" s="64"/>
      <c r="P161" s="64"/>
      <c r="Q161" s="64"/>
      <c r="R161" s="64"/>
      <c r="S161" s="64">
        <v>106.7</v>
      </c>
      <c r="T161" s="64">
        <v>95031</v>
      </c>
      <c r="U161" s="49"/>
      <c r="V161" s="49"/>
      <c r="W161" s="49"/>
      <c r="X161" s="49"/>
      <c r="Y161" s="49"/>
      <c r="Z161" s="49"/>
      <c r="AA161" s="49"/>
      <c r="AB161" s="49"/>
      <c r="AC161" s="56"/>
      <c r="AD161" s="49"/>
      <c r="AE161" s="49"/>
      <c r="AF161" s="186"/>
    </row>
    <row r="162" spans="1:32">
      <c r="A162" s="48" t="s">
        <v>592</v>
      </c>
      <c r="B162" s="59" t="s">
        <v>285</v>
      </c>
      <c r="C162" s="49">
        <v>1084700</v>
      </c>
      <c r="D162" s="49">
        <v>1071366</v>
      </c>
      <c r="E162" s="63">
        <v>180802</v>
      </c>
      <c r="F162" s="63"/>
      <c r="G162" s="63">
        <v>252635</v>
      </c>
      <c r="H162" s="63"/>
      <c r="I162" s="63">
        <v>637929</v>
      </c>
      <c r="J162" s="63"/>
      <c r="K162" s="49"/>
      <c r="L162" s="49"/>
      <c r="M162" s="64"/>
      <c r="N162" s="64"/>
      <c r="O162" s="64"/>
      <c r="P162" s="64"/>
      <c r="Q162" s="64">
        <v>1223</v>
      </c>
      <c r="R162" s="64">
        <v>0</v>
      </c>
      <c r="S162" s="64">
        <v>88</v>
      </c>
      <c r="T162" s="64">
        <v>0</v>
      </c>
      <c r="U162" s="49"/>
      <c r="V162" s="49"/>
      <c r="W162" s="49"/>
      <c r="X162" s="49"/>
      <c r="Y162" s="49"/>
      <c r="Z162" s="49"/>
      <c r="AA162" s="49"/>
      <c r="AB162" s="49"/>
      <c r="AC162" s="56">
        <v>13334</v>
      </c>
      <c r="AD162" s="49">
        <v>13334</v>
      </c>
      <c r="AE162" s="49"/>
      <c r="AF162" s="186"/>
    </row>
    <row r="163" spans="1:32">
      <c r="A163" s="48" t="s">
        <v>593</v>
      </c>
      <c r="B163" s="59" t="s">
        <v>286</v>
      </c>
      <c r="C163" s="49">
        <v>2431179</v>
      </c>
      <c r="D163" s="49">
        <v>1055867</v>
      </c>
      <c r="E163" s="63">
        <v>180802</v>
      </c>
      <c r="F163" s="63"/>
      <c r="G163" s="63">
        <v>237136</v>
      </c>
      <c r="H163" s="63"/>
      <c r="I163" s="63">
        <v>637929</v>
      </c>
      <c r="J163" s="63"/>
      <c r="K163" s="49"/>
      <c r="L163" s="49"/>
      <c r="M163" s="64"/>
      <c r="N163" s="64"/>
      <c r="O163" s="64"/>
      <c r="P163" s="64"/>
      <c r="Q163" s="64">
        <v>1223</v>
      </c>
      <c r="R163" s="64">
        <v>1271920</v>
      </c>
      <c r="S163" s="64">
        <v>84</v>
      </c>
      <c r="T163" s="64">
        <v>103392</v>
      </c>
      <c r="U163" s="49"/>
      <c r="V163" s="49"/>
      <c r="W163" s="49"/>
      <c r="X163" s="49"/>
      <c r="Y163" s="49"/>
      <c r="Z163" s="49"/>
      <c r="AA163" s="49"/>
      <c r="AB163" s="49"/>
      <c r="AC163" s="56"/>
      <c r="AD163" s="49"/>
      <c r="AE163" s="49"/>
      <c r="AF163" s="186"/>
    </row>
    <row r="164" spans="1:32">
      <c r="A164" s="48" t="s">
        <v>594</v>
      </c>
      <c r="B164" s="59" t="s">
        <v>287</v>
      </c>
      <c r="C164" s="49">
        <v>1667762</v>
      </c>
      <c r="D164" s="49"/>
      <c r="E164" s="63"/>
      <c r="F164" s="63"/>
      <c r="G164" s="63"/>
      <c r="H164" s="63"/>
      <c r="I164" s="63"/>
      <c r="J164" s="63"/>
      <c r="K164" s="49"/>
      <c r="L164" s="49"/>
      <c r="M164" s="64">
        <v>315.8</v>
      </c>
      <c r="N164" s="64">
        <v>504811</v>
      </c>
      <c r="O164" s="64"/>
      <c r="P164" s="64"/>
      <c r="Q164" s="64">
        <v>402</v>
      </c>
      <c r="R164" s="64">
        <v>1106936</v>
      </c>
      <c r="S164" s="64">
        <v>63.9</v>
      </c>
      <c r="T164" s="64">
        <v>56015</v>
      </c>
      <c r="U164" s="49"/>
      <c r="V164" s="49"/>
      <c r="W164" s="49"/>
      <c r="X164" s="49"/>
      <c r="Y164" s="49"/>
      <c r="Z164" s="49"/>
      <c r="AA164" s="49"/>
      <c r="AB164" s="49"/>
      <c r="AC164" s="56"/>
      <c r="AD164" s="49"/>
      <c r="AE164" s="49"/>
      <c r="AF164" s="186"/>
    </row>
    <row r="165" spans="1:32">
      <c r="A165" s="48" t="s">
        <v>595</v>
      </c>
      <c r="B165" s="59" t="s">
        <v>288</v>
      </c>
      <c r="C165" s="49">
        <v>1629387</v>
      </c>
      <c r="D165" s="49"/>
      <c r="E165" s="63"/>
      <c r="F165" s="63"/>
      <c r="G165" s="63"/>
      <c r="H165" s="63"/>
      <c r="I165" s="63"/>
      <c r="J165" s="63"/>
      <c r="K165" s="49"/>
      <c r="L165" s="49"/>
      <c r="M165" s="64">
        <v>685</v>
      </c>
      <c r="N165" s="64">
        <v>1094983</v>
      </c>
      <c r="O165" s="64"/>
      <c r="P165" s="64"/>
      <c r="Q165" s="64">
        <v>439</v>
      </c>
      <c r="R165" s="64">
        <v>470850</v>
      </c>
      <c r="S165" s="64">
        <v>72.5</v>
      </c>
      <c r="T165" s="64">
        <v>63554</v>
      </c>
      <c r="U165" s="49"/>
      <c r="V165" s="49"/>
      <c r="W165" s="49"/>
      <c r="X165" s="49"/>
      <c r="Y165" s="49"/>
      <c r="Z165" s="49"/>
      <c r="AA165" s="49"/>
      <c r="AB165" s="49"/>
      <c r="AC165" s="56"/>
      <c r="AD165" s="49"/>
      <c r="AE165" s="49"/>
      <c r="AF165" s="186"/>
    </row>
    <row r="166" spans="1:32">
      <c r="A166" s="48" t="s">
        <v>596</v>
      </c>
      <c r="B166" s="59" t="s">
        <v>289</v>
      </c>
      <c r="C166" s="49">
        <v>391262</v>
      </c>
      <c r="D166" s="49">
        <v>391262</v>
      </c>
      <c r="E166" s="63">
        <v>85922</v>
      </c>
      <c r="F166" s="63">
        <v>156822</v>
      </c>
      <c r="G166" s="63">
        <v>148518</v>
      </c>
      <c r="H166" s="63"/>
      <c r="I166" s="63"/>
      <c r="J166" s="63"/>
      <c r="K166" s="49"/>
      <c r="L166" s="49"/>
      <c r="M166" s="64"/>
      <c r="N166" s="64"/>
      <c r="O166" s="64"/>
      <c r="P166" s="64"/>
      <c r="Q166" s="64"/>
      <c r="R166" s="64"/>
      <c r="S166" s="64"/>
      <c r="T166" s="64"/>
      <c r="U166" s="49"/>
      <c r="V166" s="49"/>
      <c r="W166" s="49"/>
      <c r="X166" s="49"/>
      <c r="Y166" s="49"/>
      <c r="Z166" s="49"/>
      <c r="AA166" s="49"/>
      <c r="AB166" s="49"/>
      <c r="AC166" s="56"/>
      <c r="AD166" s="49"/>
      <c r="AE166" s="49"/>
      <c r="AF166" s="186"/>
    </row>
    <row r="167" spans="1:32">
      <c r="A167" s="48" t="s">
        <v>597</v>
      </c>
      <c r="B167" s="59" t="s">
        <v>290</v>
      </c>
      <c r="C167" s="49">
        <v>391262</v>
      </c>
      <c r="D167" s="49">
        <v>391262</v>
      </c>
      <c r="E167" s="63">
        <v>85922</v>
      </c>
      <c r="F167" s="63">
        <v>156822</v>
      </c>
      <c r="G167" s="63">
        <v>148518</v>
      </c>
      <c r="H167" s="63"/>
      <c r="I167" s="63"/>
      <c r="J167" s="63"/>
      <c r="K167" s="49"/>
      <c r="L167" s="49"/>
      <c r="M167" s="64"/>
      <c r="N167" s="64"/>
      <c r="O167" s="64"/>
      <c r="P167" s="64"/>
      <c r="Q167" s="64"/>
      <c r="R167" s="64"/>
      <c r="S167" s="64"/>
      <c r="T167" s="64"/>
      <c r="U167" s="49"/>
      <c r="V167" s="49"/>
      <c r="W167" s="49"/>
      <c r="X167" s="49"/>
      <c r="Y167" s="49"/>
      <c r="Z167" s="49"/>
      <c r="AA167" s="49"/>
      <c r="AB167" s="49"/>
      <c r="AC167" s="56"/>
      <c r="AD167" s="49"/>
      <c r="AE167" s="49"/>
      <c r="AF167" s="186"/>
    </row>
    <row r="168" spans="1:32">
      <c r="A168" s="96" t="s">
        <v>598</v>
      </c>
      <c r="B168" s="111" t="s">
        <v>291</v>
      </c>
      <c r="C168" s="49">
        <v>2482126</v>
      </c>
      <c r="D168" s="98">
        <v>602453</v>
      </c>
      <c r="E168" s="112">
        <v>96046</v>
      </c>
      <c r="F168" s="112">
        <v>156822</v>
      </c>
      <c r="G168" s="112"/>
      <c r="H168" s="112">
        <v>349585</v>
      </c>
      <c r="I168" s="112"/>
      <c r="J168" s="112"/>
      <c r="K168" s="98"/>
      <c r="L168" s="98"/>
      <c r="M168" s="113">
        <v>428</v>
      </c>
      <c r="N168" s="113">
        <v>684165</v>
      </c>
      <c r="O168" s="113"/>
      <c r="P168" s="113"/>
      <c r="Q168" s="113">
        <v>68</v>
      </c>
      <c r="R168" s="113">
        <v>1195508</v>
      </c>
      <c r="S168" s="113"/>
      <c r="T168" s="113"/>
      <c r="U168" s="98"/>
      <c r="V168" s="98"/>
      <c r="W168" s="98"/>
      <c r="X168" s="98"/>
      <c r="Y168" s="98"/>
      <c r="Z168" s="98"/>
      <c r="AA168" s="98"/>
      <c r="AB168" s="98"/>
      <c r="AC168" s="99"/>
      <c r="AD168" s="98"/>
      <c r="AE168" s="98"/>
      <c r="AF168" s="186"/>
    </row>
    <row r="169" spans="1:32" s="73" customFormat="1">
      <c r="A169" s="776" t="s">
        <v>80</v>
      </c>
      <c r="B169" s="776"/>
      <c r="C169" s="50">
        <v>14177602</v>
      </c>
      <c r="D169" s="50">
        <v>5023531</v>
      </c>
      <c r="E169" s="50">
        <v>949717</v>
      </c>
      <c r="F169" s="50">
        <v>470466</v>
      </c>
      <c r="G169" s="50">
        <v>1363004</v>
      </c>
      <c r="H169" s="50">
        <v>349585</v>
      </c>
      <c r="I169" s="50">
        <v>1890759</v>
      </c>
      <c r="J169" s="50"/>
      <c r="K169" s="50"/>
      <c r="L169" s="50"/>
      <c r="M169" s="50">
        <v>2883.8</v>
      </c>
      <c r="N169" s="50">
        <v>4609800</v>
      </c>
      <c r="O169" s="50"/>
      <c r="P169" s="50"/>
      <c r="Q169" s="50">
        <v>3355</v>
      </c>
      <c r="R169" s="50">
        <v>4045214</v>
      </c>
      <c r="S169" s="50">
        <v>535.09999999999991</v>
      </c>
      <c r="T169" s="50">
        <v>485723</v>
      </c>
      <c r="U169" s="50"/>
      <c r="V169" s="50"/>
      <c r="W169" s="50"/>
      <c r="X169" s="50"/>
      <c r="Y169" s="50"/>
      <c r="Z169" s="50"/>
      <c r="AA169" s="50"/>
      <c r="AB169" s="50"/>
      <c r="AC169" s="50">
        <v>13334</v>
      </c>
      <c r="AD169" s="50"/>
      <c r="AE169" s="50"/>
      <c r="AF169" s="187"/>
    </row>
    <row r="170" spans="1:32" s="73" customFormat="1">
      <c r="A170" s="777" t="s">
        <v>37</v>
      </c>
      <c r="B170" s="778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65"/>
      <c r="AD170" s="170"/>
      <c r="AE170" s="171"/>
      <c r="AF170" s="187"/>
    </row>
    <row r="171" spans="1:32">
      <c r="A171" s="124" t="s">
        <v>599</v>
      </c>
      <c r="B171" s="137" t="s">
        <v>292</v>
      </c>
      <c r="C171" s="49">
        <v>3062253</v>
      </c>
      <c r="D171" s="87">
        <v>788491</v>
      </c>
      <c r="E171" s="87"/>
      <c r="F171" s="87">
        <v>183771</v>
      </c>
      <c r="G171" s="87">
        <v>226782</v>
      </c>
      <c r="H171" s="87">
        <v>377938</v>
      </c>
      <c r="I171" s="87"/>
      <c r="J171" s="87"/>
      <c r="K171" s="87"/>
      <c r="L171" s="87"/>
      <c r="M171" s="87">
        <v>871</v>
      </c>
      <c r="N171" s="87">
        <v>1051165</v>
      </c>
      <c r="O171" s="87"/>
      <c r="P171" s="87"/>
      <c r="Q171" s="87">
        <v>1838</v>
      </c>
      <c r="R171" s="87">
        <v>1222597</v>
      </c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6"/>
      <c r="AD171" s="87"/>
      <c r="AE171" s="87"/>
      <c r="AF171" s="186"/>
    </row>
    <row r="172" spans="1:32">
      <c r="A172" s="48" t="s">
        <v>600</v>
      </c>
      <c r="B172" s="65" t="s">
        <v>293</v>
      </c>
      <c r="C172" s="49">
        <v>1607357</v>
      </c>
      <c r="D172" s="49">
        <v>40281</v>
      </c>
      <c r="E172" s="49"/>
      <c r="F172" s="49"/>
      <c r="G172" s="49">
        <v>40281</v>
      </c>
      <c r="H172" s="49"/>
      <c r="I172" s="49"/>
      <c r="J172" s="49"/>
      <c r="K172" s="49"/>
      <c r="L172" s="49"/>
      <c r="M172" s="49">
        <v>1146</v>
      </c>
      <c r="N172" s="49">
        <v>1488153</v>
      </c>
      <c r="O172" s="49"/>
      <c r="P172" s="49"/>
      <c r="Q172" s="49">
        <v>750</v>
      </c>
      <c r="R172" s="49">
        <v>78923</v>
      </c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56"/>
      <c r="AD172" s="49"/>
      <c r="AE172" s="49"/>
      <c r="AF172" s="186"/>
    </row>
    <row r="173" spans="1:32">
      <c r="A173" s="48" t="s">
        <v>601</v>
      </c>
      <c r="B173" s="59" t="s">
        <v>294</v>
      </c>
      <c r="C173" s="49">
        <v>2186904</v>
      </c>
      <c r="D173" s="49">
        <v>783325</v>
      </c>
      <c r="E173" s="49"/>
      <c r="F173" s="49">
        <v>96242</v>
      </c>
      <c r="G173" s="49">
        <v>100040</v>
      </c>
      <c r="H173" s="49">
        <v>487409</v>
      </c>
      <c r="I173" s="49"/>
      <c r="J173" s="49">
        <v>99634</v>
      </c>
      <c r="K173" s="49"/>
      <c r="L173" s="49"/>
      <c r="M173" s="49">
        <v>498</v>
      </c>
      <c r="N173" s="49">
        <v>798453</v>
      </c>
      <c r="O173" s="49"/>
      <c r="P173" s="49"/>
      <c r="Q173" s="49">
        <v>503</v>
      </c>
      <c r="R173" s="49">
        <v>545338</v>
      </c>
      <c r="S173" s="49">
        <v>68</v>
      </c>
      <c r="T173" s="49">
        <v>59788</v>
      </c>
      <c r="U173" s="49"/>
      <c r="V173" s="49"/>
      <c r="W173" s="49"/>
      <c r="X173" s="49"/>
      <c r="Y173" s="49"/>
      <c r="Z173" s="49"/>
      <c r="AA173" s="49"/>
      <c r="AB173" s="49"/>
      <c r="AC173" s="56"/>
      <c r="AD173" s="49"/>
      <c r="AE173" s="49"/>
      <c r="AF173" s="186"/>
    </row>
    <row r="174" spans="1:32">
      <c r="A174" s="48" t="s">
        <v>602</v>
      </c>
      <c r="B174" s="59" t="s">
        <v>295</v>
      </c>
      <c r="C174" s="49">
        <v>949376</v>
      </c>
      <c r="D174" s="49">
        <v>512780</v>
      </c>
      <c r="E174" s="49">
        <v>512780</v>
      </c>
      <c r="F174" s="49"/>
      <c r="G174" s="49"/>
      <c r="H174" s="49"/>
      <c r="I174" s="49"/>
      <c r="J174" s="49"/>
      <c r="K174" s="49"/>
      <c r="L174" s="49"/>
      <c r="M174" s="49"/>
      <c r="N174" s="49"/>
      <c r="O174" s="49">
        <v>684.1</v>
      </c>
      <c r="P174" s="49">
        <v>360893</v>
      </c>
      <c r="Q174" s="49"/>
      <c r="R174" s="49"/>
      <c r="S174" s="49">
        <v>86.1</v>
      </c>
      <c r="T174" s="49">
        <v>75703</v>
      </c>
      <c r="U174" s="49"/>
      <c r="V174" s="49"/>
      <c r="W174" s="49"/>
      <c r="X174" s="49"/>
      <c r="Y174" s="49"/>
      <c r="Z174" s="49"/>
      <c r="AA174" s="49"/>
      <c r="AB174" s="49"/>
      <c r="AC174" s="56"/>
      <c r="AD174" s="49"/>
      <c r="AE174" s="49"/>
      <c r="AF174" s="186"/>
    </row>
    <row r="175" spans="1:32">
      <c r="A175" s="48" t="s">
        <v>603</v>
      </c>
      <c r="B175" s="65" t="s">
        <v>296</v>
      </c>
      <c r="C175" s="49">
        <v>480869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>
        <v>326</v>
      </c>
      <c r="N175" s="49">
        <v>480869</v>
      </c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56"/>
      <c r="AD175" s="49"/>
      <c r="AE175" s="49"/>
      <c r="AF175" s="186"/>
    </row>
    <row r="176" spans="1:32">
      <c r="A176" s="96" t="s">
        <v>604</v>
      </c>
      <c r="B176" s="114" t="s">
        <v>297</v>
      </c>
      <c r="C176" s="49">
        <v>469869</v>
      </c>
      <c r="D176" s="98"/>
      <c r="E176" s="98"/>
      <c r="F176" s="98"/>
      <c r="G176" s="98"/>
      <c r="H176" s="98"/>
      <c r="I176" s="98"/>
      <c r="J176" s="98"/>
      <c r="K176" s="98"/>
      <c r="L176" s="98"/>
      <c r="M176" s="98">
        <v>326</v>
      </c>
      <c r="N176" s="98">
        <v>469869</v>
      </c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9"/>
      <c r="AD176" s="98"/>
      <c r="AE176" s="98"/>
      <c r="AF176" s="186"/>
    </row>
    <row r="177" spans="1:32" s="73" customFormat="1">
      <c r="A177" s="762" t="s">
        <v>81</v>
      </c>
      <c r="B177" s="762"/>
      <c r="C177" s="50">
        <v>8756628</v>
      </c>
      <c r="D177" s="50">
        <v>2124877</v>
      </c>
      <c r="E177" s="50">
        <v>512780</v>
      </c>
      <c r="F177" s="50">
        <v>280013</v>
      </c>
      <c r="G177" s="50">
        <v>367103</v>
      </c>
      <c r="H177" s="50">
        <v>865347</v>
      </c>
      <c r="I177" s="50"/>
      <c r="J177" s="50">
        <v>99634</v>
      </c>
      <c r="K177" s="50"/>
      <c r="L177" s="50"/>
      <c r="M177" s="50">
        <v>3167</v>
      </c>
      <c r="N177" s="50">
        <v>4288509</v>
      </c>
      <c r="O177" s="50">
        <v>684.1</v>
      </c>
      <c r="P177" s="50">
        <v>360893</v>
      </c>
      <c r="Q177" s="50">
        <v>3091</v>
      </c>
      <c r="R177" s="50">
        <v>1846858</v>
      </c>
      <c r="S177" s="50">
        <v>154.1</v>
      </c>
      <c r="T177" s="50">
        <v>135491</v>
      </c>
      <c r="U177" s="50"/>
      <c r="V177" s="50"/>
      <c r="W177" s="50"/>
      <c r="X177" s="50"/>
      <c r="Y177" s="50"/>
      <c r="Z177" s="50"/>
      <c r="AA177" s="50"/>
      <c r="AB177" s="50"/>
      <c r="AC177" s="93"/>
      <c r="AD177" s="50"/>
      <c r="AE177" s="50"/>
      <c r="AF177" s="187"/>
    </row>
    <row r="178" spans="1:32" s="73" customFormat="1">
      <c r="A178" s="777" t="s">
        <v>70</v>
      </c>
      <c r="B178" s="778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65"/>
      <c r="AD178" s="170"/>
      <c r="AE178" s="171"/>
      <c r="AF178" s="187"/>
    </row>
    <row r="179" spans="1:32">
      <c r="A179" s="124" t="s">
        <v>605</v>
      </c>
      <c r="B179" s="92" t="s">
        <v>511</v>
      </c>
      <c r="C179" s="49">
        <v>25152</v>
      </c>
      <c r="D179" s="87">
        <v>0</v>
      </c>
      <c r="E179" s="87"/>
      <c r="F179" s="87"/>
      <c r="G179" s="87"/>
      <c r="H179" s="87"/>
      <c r="I179" s="87"/>
      <c r="J179" s="87"/>
      <c r="K179" s="140"/>
      <c r="L179" s="87"/>
      <c r="M179" s="87">
        <v>1752</v>
      </c>
      <c r="N179" s="87">
        <v>0</v>
      </c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6">
        <v>25152</v>
      </c>
      <c r="AD179" s="87">
        <v>25152</v>
      </c>
      <c r="AE179" s="87"/>
      <c r="AF179" s="186"/>
    </row>
    <row r="180" spans="1:32">
      <c r="A180" s="48" t="s">
        <v>606</v>
      </c>
      <c r="B180" s="55" t="s">
        <v>512</v>
      </c>
      <c r="C180" s="49">
        <v>8998</v>
      </c>
      <c r="D180" s="49">
        <v>0</v>
      </c>
      <c r="E180" s="49"/>
      <c r="F180" s="49">
        <v>0</v>
      </c>
      <c r="G180" s="49">
        <v>0</v>
      </c>
      <c r="H180" s="49"/>
      <c r="I180" s="49">
        <v>0</v>
      </c>
      <c r="J180" s="49"/>
      <c r="K180" s="66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56">
        <v>8998</v>
      </c>
      <c r="AD180" s="49">
        <v>8998</v>
      </c>
      <c r="AE180" s="49"/>
      <c r="AF180" s="186"/>
    </row>
    <row r="181" spans="1:32">
      <c r="A181" s="48" t="s">
        <v>607</v>
      </c>
      <c r="B181" s="55" t="s">
        <v>513</v>
      </c>
      <c r="C181" s="49">
        <v>8686</v>
      </c>
      <c r="D181" s="49">
        <v>0</v>
      </c>
      <c r="E181" s="49"/>
      <c r="F181" s="49">
        <v>0</v>
      </c>
      <c r="G181" s="49">
        <v>0</v>
      </c>
      <c r="H181" s="49"/>
      <c r="I181" s="49">
        <v>0</v>
      </c>
      <c r="J181" s="49"/>
      <c r="K181" s="66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56">
        <v>8686</v>
      </c>
      <c r="AD181" s="49">
        <v>8686</v>
      </c>
      <c r="AE181" s="49"/>
      <c r="AF181" s="186"/>
    </row>
    <row r="182" spans="1:32">
      <c r="A182" s="48" t="s">
        <v>608</v>
      </c>
      <c r="B182" s="55" t="s">
        <v>514</v>
      </c>
      <c r="C182" s="49">
        <v>8283</v>
      </c>
      <c r="D182" s="49">
        <v>0</v>
      </c>
      <c r="E182" s="49"/>
      <c r="F182" s="49">
        <v>0</v>
      </c>
      <c r="G182" s="49">
        <v>0</v>
      </c>
      <c r="H182" s="49"/>
      <c r="I182" s="49">
        <v>0</v>
      </c>
      <c r="J182" s="49"/>
      <c r="K182" s="66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56">
        <v>8283</v>
      </c>
      <c r="AD182" s="49">
        <v>8283</v>
      </c>
      <c r="AE182" s="49"/>
      <c r="AF182" s="186"/>
    </row>
    <row r="183" spans="1:32">
      <c r="A183" s="48" t="s">
        <v>609</v>
      </c>
      <c r="B183" s="55" t="s">
        <v>515</v>
      </c>
      <c r="C183" s="49">
        <v>5353</v>
      </c>
      <c r="D183" s="49">
        <v>0</v>
      </c>
      <c r="E183" s="49"/>
      <c r="F183" s="49">
        <v>0</v>
      </c>
      <c r="G183" s="49">
        <v>0</v>
      </c>
      <c r="H183" s="49"/>
      <c r="I183" s="49">
        <v>0</v>
      </c>
      <c r="J183" s="49"/>
      <c r="K183" s="66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56">
        <v>5353</v>
      </c>
      <c r="AD183" s="49">
        <v>5353</v>
      </c>
      <c r="AE183" s="49"/>
      <c r="AF183" s="186"/>
    </row>
    <row r="184" spans="1:32">
      <c r="A184" s="48" t="s">
        <v>610</v>
      </c>
      <c r="B184" s="55" t="s">
        <v>516</v>
      </c>
      <c r="C184" s="49">
        <v>9859</v>
      </c>
      <c r="D184" s="49">
        <v>0</v>
      </c>
      <c r="E184" s="49"/>
      <c r="F184" s="49">
        <v>0</v>
      </c>
      <c r="G184" s="49">
        <v>0</v>
      </c>
      <c r="H184" s="49">
        <v>0</v>
      </c>
      <c r="I184" s="49">
        <v>0</v>
      </c>
      <c r="J184" s="49"/>
      <c r="K184" s="66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56">
        <v>9859</v>
      </c>
      <c r="AD184" s="49">
        <v>9859</v>
      </c>
      <c r="AE184" s="49"/>
      <c r="AF184" s="186"/>
    </row>
    <row r="185" spans="1:32">
      <c r="A185" s="96" t="s">
        <v>611</v>
      </c>
      <c r="B185" s="105" t="s">
        <v>517</v>
      </c>
      <c r="C185" s="49">
        <v>12299</v>
      </c>
      <c r="D185" s="98">
        <v>0</v>
      </c>
      <c r="E185" s="98">
        <v>0</v>
      </c>
      <c r="F185" s="98">
        <v>0</v>
      </c>
      <c r="G185" s="98">
        <v>0</v>
      </c>
      <c r="H185" s="98">
        <v>0</v>
      </c>
      <c r="I185" s="98"/>
      <c r="J185" s="98"/>
      <c r="K185" s="115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9">
        <v>12299</v>
      </c>
      <c r="AD185" s="98">
        <v>12299</v>
      </c>
      <c r="AE185" s="98"/>
      <c r="AF185" s="186"/>
    </row>
    <row r="186" spans="1:32" s="73" customFormat="1">
      <c r="A186" s="762" t="s">
        <v>82</v>
      </c>
      <c r="B186" s="762"/>
      <c r="C186" s="50">
        <v>78630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/>
      <c r="L186" s="50"/>
      <c r="M186" s="50">
        <v>1752</v>
      </c>
      <c r="N186" s="50">
        <v>0</v>
      </c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93">
        <v>78630</v>
      </c>
      <c r="AD186" s="50">
        <v>78630</v>
      </c>
      <c r="AE186" s="50"/>
      <c r="AF186" s="187"/>
    </row>
    <row r="187" spans="1:32" s="73" customFormat="1">
      <c r="A187" s="777" t="s">
        <v>38</v>
      </c>
      <c r="B187" s="778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65"/>
      <c r="AD187" s="170"/>
      <c r="AE187" s="171"/>
      <c r="AF187" s="187"/>
    </row>
    <row r="188" spans="1:32">
      <c r="A188" s="124" t="s">
        <v>612</v>
      </c>
      <c r="B188" s="137" t="s">
        <v>299</v>
      </c>
      <c r="C188" s="49">
        <v>3341989</v>
      </c>
      <c r="D188" s="87">
        <v>3341989</v>
      </c>
      <c r="E188" s="136"/>
      <c r="F188" s="136">
        <v>884510</v>
      </c>
      <c r="G188" s="136">
        <v>869989</v>
      </c>
      <c r="H188" s="136">
        <v>1587490</v>
      </c>
      <c r="I188" s="136"/>
      <c r="J188" s="136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6"/>
      <c r="AD188" s="87"/>
      <c r="AE188" s="87"/>
      <c r="AF188" s="186"/>
    </row>
    <row r="189" spans="1:32">
      <c r="A189" s="96" t="s">
        <v>613</v>
      </c>
      <c r="B189" s="111" t="s">
        <v>975</v>
      </c>
      <c r="C189" s="49">
        <v>327228</v>
      </c>
      <c r="D189" s="98"/>
      <c r="E189" s="98"/>
      <c r="F189" s="98"/>
      <c r="G189" s="98"/>
      <c r="H189" s="98"/>
      <c r="I189" s="98"/>
      <c r="J189" s="98"/>
      <c r="K189" s="98"/>
      <c r="L189" s="98"/>
      <c r="M189" s="98">
        <v>303</v>
      </c>
      <c r="N189" s="106">
        <v>327228</v>
      </c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9"/>
      <c r="AD189" s="98"/>
      <c r="AE189" s="98"/>
      <c r="AF189" s="186"/>
    </row>
    <row r="190" spans="1:32" s="73" customFormat="1">
      <c r="A190" s="762" t="s">
        <v>83</v>
      </c>
      <c r="B190" s="762"/>
      <c r="C190" s="50">
        <v>3669217</v>
      </c>
      <c r="D190" s="50">
        <v>3341989</v>
      </c>
      <c r="E190" s="50"/>
      <c r="F190" s="50">
        <v>884510</v>
      </c>
      <c r="G190" s="50">
        <v>869989</v>
      </c>
      <c r="H190" s="50">
        <v>1587490</v>
      </c>
      <c r="I190" s="50"/>
      <c r="J190" s="50"/>
      <c r="K190" s="50"/>
      <c r="L190" s="50"/>
      <c r="M190" s="50">
        <v>303</v>
      </c>
      <c r="N190" s="50">
        <v>327228</v>
      </c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93"/>
      <c r="AD190" s="50"/>
      <c r="AE190" s="50"/>
      <c r="AF190" s="187"/>
    </row>
    <row r="191" spans="1:32" s="73" customFormat="1">
      <c r="A191" s="166" t="s">
        <v>39</v>
      </c>
      <c r="B191" s="174"/>
      <c r="C191" s="170"/>
      <c r="D191" s="170"/>
      <c r="E191" s="170"/>
      <c r="F191" s="170"/>
      <c r="G191" s="170"/>
      <c r="H191" s="170"/>
      <c r="I191" s="170"/>
      <c r="J191" s="170"/>
      <c r="K191" s="175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65"/>
      <c r="AD191" s="170"/>
      <c r="AE191" s="171"/>
      <c r="AF191" s="187"/>
    </row>
    <row r="192" spans="1:32">
      <c r="A192" s="124" t="s">
        <v>614</v>
      </c>
      <c r="B192" s="137" t="s">
        <v>300</v>
      </c>
      <c r="C192" s="49">
        <v>1726465</v>
      </c>
      <c r="D192" s="87"/>
      <c r="E192" s="87"/>
      <c r="F192" s="87"/>
      <c r="G192" s="87"/>
      <c r="H192" s="87"/>
      <c r="I192" s="87"/>
      <c r="J192" s="87"/>
      <c r="K192" s="129"/>
      <c r="L192" s="87"/>
      <c r="M192" s="87">
        <v>630</v>
      </c>
      <c r="N192" s="87">
        <v>976500</v>
      </c>
      <c r="O192" s="87"/>
      <c r="P192" s="87"/>
      <c r="Q192" s="87">
        <v>928</v>
      </c>
      <c r="R192" s="87">
        <v>749965</v>
      </c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6"/>
      <c r="AD192" s="87"/>
      <c r="AE192" s="87"/>
      <c r="AF192" s="186"/>
    </row>
    <row r="193" spans="1:32">
      <c r="A193" s="48" t="s">
        <v>615</v>
      </c>
      <c r="B193" s="59" t="s">
        <v>301</v>
      </c>
      <c r="C193" s="49">
        <v>1579872</v>
      </c>
      <c r="D193" s="49"/>
      <c r="E193" s="49"/>
      <c r="F193" s="49"/>
      <c r="G193" s="49"/>
      <c r="H193" s="49"/>
      <c r="I193" s="49"/>
      <c r="J193" s="49"/>
      <c r="K193" s="52"/>
      <c r="L193" s="49"/>
      <c r="M193" s="49">
        <v>882.66</v>
      </c>
      <c r="N193" s="49">
        <v>1579872</v>
      </c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56"/>
      <c r="AD193" s="49"/>
      <c r="AE193" s="49"/>
      <c r="AF193" s="186"/>
    </row>
    <row r="194" spans="1:32">
      <c r="A194" s="48" t="s">
        <v>616</v>
      </c>
      <c r="B194" s="59" t="s">
        <v>302</v>
      </c>
      <c r="C194" s="49">
        <v>1608706</v>
      </c>
      <c r="D194" s="49"/>
      <c r="E194" s="49"/>
      <c r="F194" s="49"/>
      <c r="G194" s="49"/>
      <c r="H194" s="49"/>
      <c r="I194" s="49"/>
      <c r="J194" s="49"/>
      <c r="K194" s="52"/>
      <c r="L194" s="49"/>
      <c r="M194" s="49">
        <v>882.66</v>
      </c>
      <c r="N194" s="49">
        <v>1608706</v>
      </c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56"/>
      <c r="AD194" s="49"/>
      <c r="AE194" s="49"/>
      <c r="AF194" s="186"/>
    </row>
    <row r="195" spans="1:32">
      <c r="A195" s="48" t="s">
        <v>617</v>
      </c>
      <c r="B195" s="59" t="s">
        <v>303</v>
      </c>
      <c r="C195" s="49">
        <v>1104950</v>
      </c>
      <c r="D195" s="49"/>
      <c r="E195" s="49"/>
      <c r="F195" s="49"/>
      <c r="G195" s="49"/>
      <c r="H195" s="49"/>
      <c r="I195" s="49"/>
      <c r="J195" s="49"/>
      <c r="K195" s="52"/>
      <c r="L195" s="49"/>
      <c r="M195" s="49">
        <v>656.12</v>
      </c>
      <c r="N195" s="49">
        <v>1104950</v>
      </c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56"/>
      <c r="AD195" s="49"/>
      <c r="AE195" s="49"/>
      <c r="AF195" s="186"/>
    </row>
    <row r="196" spans="1:32">
      <c r="A196" s="96" t="s">
        <v>618</v>
      </c>
      <c r="B196" s="111" t="s">
        <v>304</v>
      </c>
      <c r="C196" s="49">
        <v>2038954</v>
      </c>
      <c r="D196" s="98"/>
      <c r="E196" s="98"/>
      <c r="F196" s="98"/>
      <c r="G196" s="98"/>
      <c r="H196" s="98"/>
      <c r="I196" s="98"/>
      <c r="J196" s="98"/>
      <c r="K196" s="101"/>
      <c r="L196" s="98"/>
      <c r="M196" s="98">
        <v>630</v>
      </c>
      <c r="N196" s="98">
        <v>1003040</v>
      </c>
      <c r="O196" s="98"/>
      <c r="P196" s="98"/>
      <c r="Q196" s="98">
        <v>967</v>
      </c>
      <c r="R196" s="98">
        <v>1035914</v>
      </c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9"/>
      <c r="AD196" s="98"/>
      <c r="AE196" s="98"/>
      <c r="AF196" s="186"/>
    </row>
    <row r="197" spans="1:32" s="73" customFormat="1">
      <c r="A197" s="762" t="s">
        <v>84</v>
      </c>
      <c r="B197" s="762"/>
      <c r="C197" s="50">
        <v>8058947</v>
      </c>
      <c r="D197" s="50"/>
      <c r="E197" s="50"/>
      <c r="F197" s="50"/>
      <c r="G197" s="50"/>
      <c r="H197" s="50"/>
      <c r="I197" s="50"/>
      <c r="J197" s="50"/>
      <c r="K197" s="50"/>
      <c r="L197" s="50"/>
      <c r="M197" s="50">
        <v>3681.4399999999996</v>
      </c>
      <c r="N197" s="50">
        <v>6273068</v>
      </c>
      <c r="O197" s="50"/>
      <c r="P197" s="50"/>
      <c r="Q197" s="50">
        <v>1895</v>
      </c>
      <c r="R197" s="50">
        <v>1785879</v>
      </c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93"/>
      <c r="AD197" s="50"/>
      <c r="AE197" s="50"/>
      <c r="AF197" s="187"/>
    </row>
    <row r="198" spans="1:32" s="73" customFormat="1">
      <c r="A198" s="163" t="s">
        <v>40</v>
      </c>
      <c r="B198" s="172"/>
      <c r="C198" s="170"/>
      <c r="D198" s="170"/>
      <c r="E198" s="170"/>
      <c r="F198" s="170"/>
      <c r="G198" s="170"/>
      <c r="H198" s="170"/>
      <c r="I198" s="170"/>
      <c r="J198" s="170"/>
      <c r="K198" s="172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65"/>
      <c r="AD198" s="170"/>
      <c r="AE198" s="171"/>
      <c r="AF198" s="187"/>
    </row>
    <row r="199" spans="1:32">
      <c r="A199" s="124" t="s">
        <v>619</v>
      </c>
      <c r="B199" s="141" t="s">
        <v>478</v>
      </c>
      <c r="C199" s="49">
        <v>3272307</v>
      </c>
      <c r="D199" s="87"/>
      <c r="E199" s="87"/>
      <c r="F199" s="87"/>
      <c r="G199" s="87"/>
      <c r="H199" s="87"/>
      <c r="I199" s="87"/>
      <c r="J199" s="87"/>
      <c r="K199" s="87"/>
      <c r="L199" s="87"/>
      <c r="M199" s="87">
        <v>1023</v>
      </c>
      <c r="N199" s="87">
        <v>1284288</v>
      </c>
      <c r="O199" s="87"/>
      <c r="P199" s="87"/>
      <c r="Q199" s="87">
        <v>1152</v>
      </c>
      <c r="R199" s="87">
        <v>1854042</v>
      </c>
      <c r="S199" s="87">
        <v>76</v>
      </c>
      <c r="T199" s="87">
        <v>133977</v>
      </c>
      <c r="U199" s="87"/>
      <c r="V199" s="87"/>
      <c r="W199" s="87"/>
      <c r="X199" s="87"/>
      <c r="Y199" s="87"/>
      <c r="Z199" s="87"/>
      <c r="AA199" s="87"/>
      <c r="AB199" s="87"/>
      <c r="AC199" s="86"/>
      <c r="AD199" s="87"/>
      <c r="AE199" s="87"/>
      <c r="AF199" s="186"/>
    </row>
    <row r="200" spans="1:32">
      <c r="A200" s="48" t="s">
        <v>620</v>
      </c>
      <c r="B200" s="72" t="s">
        <v>880</v>
      </c>
      <c r="C200" s="49">
        <v>1496935</v>
      </c>
      <c r="D200" s="87"/>
      <c r="E200" s="49"/>
      <c r="F200" s="49"/>
      <c r="G200" s="49"/>
      <c r="H200" s="49"/>
      <c r="I200" s="49"/>
      <c r="J200" s="49"/>
      <c r="K200" s="49"/>
      <c r="L200" s="49"/>
      <c r="M200" s="49">
        <v>1651.1</v>
      </c>
      <c r="N200" s="49">
        <v>1496935</v>
      </c>
      <c r="O200" s="49"/>
      <c r="P200" s="49"/>
      <c r="Q200" s="49"/>
      <c r="R200" s="49"/>
      <c r="S200" s="49"/>
      <c r="T200" s="49"/>
      <c r="U200" s="49"/>
      <c r="V200" s="87"/>
      <c r="W200" s="49"/>
      <c r="X200" s="49"/>
      <c r="Y200" s="49"/>
      <c r="Z200" s="49"/>
      <c r="AA200" s="49"/>
      <c r="AB200" s="49"/>
      <c r="AC200" s="86"/>
      <c r="AD200" s="49"/>
      <c r="AE200" s="49"/>
      <c r="AF200" s="186"/>
    </row>
    <row r="201" spans="1:32">
      <c r="A201" s="48" t="s">
        <v>621</v>
      </c>
      <c r="B201" s="72" t="s">
        <v>479</v>
      </c>
      <c r="C201" s="49">
        <v>2697100</v>
      </c>
      <c r="D201" s="87">
        <v>2697100</v>
      </c>
      <c r="E201" s="49">
        <v>2697100</v>
      </c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87"/>
      <c r="W201" s="49"/>
      <c r="X201" s="49"/>
      <c r="Y201" s="49"/>
      <c r="Z201" s="49"/>
      <c r="AA201" s="49"/>
      <c r="AB201" s="49"/>
      <c r="AC201" s="86"/>
      <c r="AD201" s="49"/>
      <c r="AE201" s="49"/>
      <c r="AF201" s="186"/>
    </row>
    <row r="202" spans="1:32">
      <c r="A202" s="48" t="s">
        <v>622</v>
      </c>
      <c r="B202" s="72" t="s">
        <v>881</v>
      </c>
      <c r="C202" s="49">
        <v>400000</v>
      </c>
      <c r="D202" s="87">
        <v>400000</v>
      </c>
      <c r="E202" s="49">
        <v>400000</v>
      </c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87"/>
      <c r="W202" s="49"/>
      <c r="X202" s="49"/>
      <c r="Y202" s="49"/>
      <c r="Z202" s="49"/>
      <c r="AA202" s="49"/>
      <c r="AB202" s="49"/>
      <c r="AC202" s="86"/>
      <c r="AD202" s="49"/>
      <c r="AE202" s="49"/>
      <c r="AF202" s="186"/>
    </row>
    <row r="203" spans="1:32">
      <c r="A203" s="48" t="s">
        <v>623</v>
      </c>
      <c r="B203" s="72" t="s">
        <v>882</v>
      </c>
      <c r="C203" s="49">
        <v>4000</v>
      </c>
      <c r="D203" s="87">
        <v>0</v>
      </c>
      <c r="E203" s="49">
        <v>0</v>
      </c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87"/>
      <c r="W203" s="49"/>
      <c r="X203" s="49"/>
      <c r="Y203" s="49"/>
      <c r="Z203" s="49"/>
      <c r="AA203" s="49"/>
      <c r="AB203" s="49"/>
      <c r="AC203" s="86">
        <v>4000</v>
      </c>
      <c r="AD203" s="49">
        <v>4000</v>
      </c>
      <c r="AE203" s="49"/>
      <c r="AF203" s="186"/>
    </row>
    <row r="204" spans="1:32">
      <c r="A204" s="48" t="s">
        <v>624</v>
      </c>
      <c r="B204" s="72" t="s">
        <v>883</v>
      </c>
      <c r="C204" s="49">
        <v>196845</v>
      </c>
      <c r="D204" s="87">
        <v>196845</v>
      </c>
      <c r="E204" s="49">
        <v>196845</v>
      </c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87"/>
      <c r="W204" s="49"/>
      <c r="X204" s="49"/>
      <c r="Y204" s="49"/>
      <c r="Z204" s="49"/>
      <c r="AA204" s="49"/>
      <c r="AB204" s="49"/>
      <c r="AC204" s="86"/>
      <c r="AD204" s="49"/>
      <c r="AE204" s="49"/>
      <c r="AF204" s="186"/>
    </row>
    <row r="205" spans="1:32">
      <c r="A205" s="48" t="s">
        <v>625</v>
      </c>
      <c r="B205" s="72" t="s">
        <v>884</v>
      </c>
      <c r="C205" s="49">
        <v>400000</v>
      </c>
      <c r="D205" s="87">
        <v>400000</v>
      </c>
      <c r="E205" s="49">
        <v>400000</v>
      </c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87"/>
      <c r="W205" s="49"/>
      <c r="X205" s="49"/>
      <c r="Y205" s="49"/>
      <c r="Z205" s="49"/>
      <c r="AA205" s="49"/>
      <c r="AB205" s="49"/>
      <c r="AC205" s="86"/>
      <c r="AD205" s="49"/>
      <c r="AE205" s="49"/>
      <c r="AF205" s="186"/>
    </row>
    <row r="206" spans="1:32">
      <c r="A206" s="48" t="s">
        <v>626</v>
      </c>
      <c r="B206" s="72" t="s">
        <v>305</v>
      </c>
      <c r="C206" s="49">
        <v>2207993</v>
      </c>
      <c r="D206" s="87"/>
      <c r="E206" s="49"/>
      <c r="F206" s="49"/>
      <c r="G206" s="49"/>
      <c r="H206" s="49"/>
      <c r="I206" s="49"/>
      <c r="J206" s="49"/>
      <c r="K206" s="49"/>
      <c r="L206" s="49"/>
      <c r="M206" s="49">
        <v>1632</v>
      </c>
      <c r="N206" s="49">
        <v>2207993</v>
      </c>
      <c r="O206" s="49"/>
      <c r="P206" s="49"/>
      <c r="Q206" s="49"/>
      <c r="R206" s="49"/>
      <c r="S206" s="49"/>
      <c r="T206" s="49"/>
      <c r="U206" s="49"/>
      <c r="V206" s="87"/>
      <c r="W206" s="49"/>
      <c r="X206" s="49"/>
      <c r="Y206" s="49"/>
      <c r="Z206" s="49"/>
      <c r="AA206" s="49"/>
      <c r="AB206" s="49"/>
      <c r="AC206" s="86"/>
      <c r="AD206" s="49"/>
      <c r="AE206" s="49"/>
      <c r="AF206" s="186"/>
    </row>
    <row r="207" spans="1:32">
      <c r="A207" s="48" t="s">
        <v>627</v>
      </c>
      <c r="B207" s="72" t="s">
        <v>480</v>
      </c>
      <c r="C207" s="49">
        <v>2368155</v>
      </c>
      <c r="D207" s="87">
        <v>2368155</v>
      </c>
      <c r="E207" s="49">
        <v>2368155</v>
      </c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87"/>
      <c r="W207" s="49"/>
      <c r="X207" s="49"/>
      <c r="Y207" s="49"/>
      <c r="Z207" s="49"/>
      <c r="AA207" s="49"/>
      <c r="AB207" s="49"/>
      <c r="AC207" s="86"/>
      <c r="AD207" s="49"/>
      <c r="AE207" s="49"/>
      <c r="AF207" s="186"/>
    </row>
    <row r="208" spans="1:32">
      <c r="A208" s="48" t="s">
        <v>628</v>
      </c>
      <c r="B208" s="72" t="s">
        <v>481</v>
      </c>
      <c r="C208" s="49">
        <v>668321</v>
      </c>
      <c r="D208" s="87">
        <v>668321</v>
      </c>
      <c r="E208" s="49">
        <v>668321</v>
      </c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87"/>
      <c r="W208" s="49"/>
      <c r="X208" s="49"/>
      <c r="Y208" s="49"/>
      <c r="Z208" s="49"/>
      <c r="AA208" s="49"/>
      <c r="AB208" s="49"/>
      <c r="AC208" s="86"/>
      <c r="AD208" s="49"/>
      <c r="AE208" s="49"/>
      <c r="AF208" s="186"/>
    </row>
    <row r="209" spans="1:32">
      <c r="A209" s="48" t="s">
        <v>629</v>
      </c>
      <c r="B209" s="72" t="s">
        <v>482</v>
      </c>
      <c r="C209" s="49">
        <v>2160000</v>
      </c>
      <c r="D209" s="87">
        <v>2160000</v>
      </c>
      <c r="E209" s="49"/>
      <c r="F209" s="49"/>
      <c r="G209" s="49"/>
      <c r="H209" s="49">
        <v>2160000</v>
      </c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87"/>
      <c r="W209" s="49"/>
      <c r="X209" s="49"/>
      <c r="Y209" s="49"/>
      <c r="Z209" s="49"/>
      <c r="AA209" s="49"/>
      <c r="AB209" s="49"/>
      <c r="AC209" s="86"/>
      <c r="AD209" s="49"/>
      <c r="AE209" s="49"/>
      <c r="AF209" s="186"/>
    </row>
    <row r="210" spans="1:32">
      <c r="A210" s="48" t="s">
        <v>630</v>
      </c>
      <c r="B210" s="72" t="s">
        <v>483</v>
      </c>
      <c r="C210" s="49">
        <v>2000000</v>
      </c>
      <c r="D210" s="87">
        <v>2000000</v>
      </c>
      <c r="E210" s="49"/>
      <c r="F210" s="49">
        <v>1000000</v>
      </c>
      <c r="G210" s="49">
        <v>1000000</v>
      </c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87"/>
      <c r="W210" s="49"/>
      <c r="X210" s="49"/>
      <c r="Y210" s="49"/>
      <c r="Z210" s="49"/>
      <c r="AA210" s="49"/>
      <c r="AB210" s="49"/>
      <c r="AC210" s="86"/>
      <c r="AD210" s="49"/>
      <c r="AE210" s="49"/>
      <c r="AF210" s="186"/>
    </row>
    <row r="211" spans="1:32">
      <c r="A211" s="48" t="s">
        <v>631</v>
      </c>
      <c r="B211" s="72" t="s">
        <v>484</v>
      </c>
      <c r="C211" s="49">
        <v>543255</v>
      </c>
      <c r="D211" s="87"/>
      <c r="E211" s="49"/>
      <c r="F211" s="49"/>
      <c r="G211" s="49"/>
      <c r="H211" s="49"/>
      <c r="I211" s="49"/>
      <c r="J211" s="49"/>
      <c r="K211" s="49"/>
      <c r="L211" s="49"/>
      <c r="M211" s="49">
        <v>540</v>
      </c>
      <c r="N211" s="49">
        <v>543255</v>
      </c>
      <c r="O211" s="49"/>
      <c r="P211" s="49"/>
      <c r="Q211" s="49"/>
      <c r="R211" s="49"/>
      <c r="S211" s="49"/>
      <c r="T211" s="49"/>
      <c r="U211" s="49"/>
      <c r="V211" s="87"/>
      <c r="W211" s="49"/>
      <c r="X211" s="49"/>
      <c r="Y211" s="49"/>
      <c r="Z211" s="49"/>
      <c r="AA211" s="49"/>
      <c r="AB211" s="49"/>
      <c r="AC211" s="86"/>
      <c r="AD211" s="49"/>
      <c r="AE211" s="49"/>
      <c r="AF211" s="186"/>
    </row>
    <row r="212" spans="1:32">
      <c r="A212" s="48" t="s">
        <v>632</v>
      </c>
      <c r="B212" s="72" t="s">
        <v>306</v>
      </c>
      <c r="C212" s="49">
        <v>1650408</v>
      </c>
      <c r="D212" s="87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>
        <v>446</v>
      </c>
      <c r="R212" s="49">
        <v>1650408</v>
      </c>
      <c r="S212" s="49"/>
      <c r="T212" s="49"/>
      <c r="U212" s="49"/>
      <c r="V212" s="87"/>
      <c r="W212" s="49"/>
      <c r="X212" s="49"/>
      <c r="Y212" s="49"/>
      <c r="Z212" s="49"/>
      <c r="AA212" s="49"/>
      <c r="AB212" s="49"/>
      <c r="AC212" s="86"/>
      <c r="AD212" s="49"/>
      <c r="AE212" s="49"/>
      <c r="AF212" s="186"/>
    </row>
    <row r="213" spans="1:32">
      <c r="A213" s="48" t="s">
        <v>633</v>
      </c>
      <c r="B213" s="72" t="s">
        <v>885</v>
      </c>
      <c r="C213" s="49">
        <v>593898</v>
      </c>
      <c r="D213" s="87">
        <v>593898</v>
      </c>
      <c r="E213" s="49"/>
      <c r="F213" s="49">
        <v>357871</v>
      </c>
      <c r="G213" s="49">
        <v>236027</v>
      </c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87"/>
      <c r="W213" s="49"/>
      <c r="X213" s="49"/>
      <c r="Y213" s="49"/>
      <c r="Z213" s="49"/>
      <c r="AA213" s="49"/>
      <c r="AB213" s="49"/>
      <c r="AC213" s="86"/>
      <c r="AD213" s="49"/>
      <c r="AE213" s="49"/>
      <c r="AF213" s="186"/>
    </row>
    <row r="214" spans="1:32">
      <c r="A214" s="48" t="s">
        <v>634</v>
      </c>
      <c r="B214" s="72" t="s">
        <v>485</v>
      </c>
      <c r="C214" s="49">
        <v>3100000</v>
      </c>
      <c r="D214" s="87"/>
      <c r="E214" s="49"/>
      <c r="F214" s="49"/>
      <c r="G214" s="49"/>
      <c r="H214" s="49"/>
      <c r="I214" s="49"/>
      <c r="J214" s="49"/>
      <c r="K214" s="49"/>
      <c r="L214" s="49"/>
      <c r="M214" s="49">
        <v>1350.7</v>
      </c>
      <c r="N214" s="49">
        <v>3100000</v>
      </c>
      <c r="O214" s="49"/>
      <c r="P214" s="49"/>
      <c r="Q214" s="49"/>
      <c r="R214" s="49"/>
      <c r="S214" s="49"/>
      <c r="T214" s="49"/>
      <c r="U214" s="49"/>
      <c r="V214" s="87"/>
      <c r="W214" s="49"/>
      <c r="X214" s="49"/>
      <c r="Y214" s="49"/>
      <c r="Z214" s="49"/>
      <c r="AA214" s="49"/>
      <c r="AB214" s="49"/>
      <c r="AC214" s="86"/>
      <c r="AD214" s="49"/>
      <c r="AE214" s="49"/>
      <c r="AF214" s="186"/>
    </row>
    <row r="215" spans="1:32">
      <c r="A215" s="48" t="s">
        <v>635</v>
      </c>
      <c r="B215" s="72" t="s">
        <v>486</v>
      </c>
      <c r="C215" s="49">
        <v>892262</v>
      </c>
      <c r="D215" s="87"/>
      <c r="E215" s="49"/>
      <c r="F215" s="49"/>
      <c r="G215" s="49"/>
      <c r="H215" s="49"/>
      <c r="I215" s="49"/>
      <c r="J215" s="49"/>
      <c r="K215" s="49"/>
      <c r="L215" s="49"/>
      <c r="M215" s="49">
        <v>960</v>
      </c>
      <c r="N215" s="49">
        <v>892262</v>
      </c>
      <c r="O215" s="49"/>
      <c r="P215" s="49"/>
      <c r="Q215" s="49"/>
      <c r="R215" s="49"/>
      <c r="S215" s="49"/>
      <c r="T215" s="49"/>
      <c r="U215" s="49"/>
      <c r="V215" s="87"/>
      <c r="W215" s="49"/>
      <c r="X215" s="49"/>
      <c r="Y215" s="49"/>
      <c r="Z215" s="49"/>
      <c r="AA215" s="49"/>
      <c r="AB215" s="49"/>
      <c r="AC215" s="86"/>
      <c r="AD215" s="49"/>
      <c r="AE215" s="49"/>
      <c r="AF215" s="186"/>
    </row>
    <row r="216" spans="1:32">
      <c r="A216" s="48" t="s">
        <v>636</v>
      </c>
      <c r="B216" s="72" t="s">
        <v>307</v>
      </c>
      <c r="C216" s="49">
        <v>2397959</v>
      </c>
      <c r="D216" s="87"/>
      <c r="E216" s="49"/>
      <c r="F216" s="49"/>
      <c r="G216" s="49"/>
      <c r="H216" s="49"/>
      <c r="I216" s="49"/>
      <c r="J216" s="49"/>
      <c r="K216" s="49"/>
      <c r="L216" s="49"/>
      <c r="M216" s="49">
        <v>960</v>
      </c>
      <c r="N216" s="49">
        <v>899588</v>
      </c>
      <c r="O216" s="49"/>
      <c r="P216" s="49"/>
      <c r="Q216" s="49">
        <v>2636</v>
      </c>
      <c r="R216" s="49">
        <v>1498371</v>
      </c>
      <c r="S216" s="49"/>
      <c r="T216" s="49"/>
      <c r="U216" s="49"/>
      <c r="V216" s="87"/>
      <c r="W216" s="49"/>
      <c r="X216" s="49"/>
      <c r="Y216" s="49"/>
      <c r="Z216" s="49"/>
      <c r="AA216" s="49"/>
      <c r="AB216" s="49"/>
      <c r="AC216" s="86"/>
      <c r="AD216" s="49"/>
      <c r="AE216" s="49"/>
      <c r="AF216" s="186"/>
    </row>
    <row r="217" spans="1:32">
      <c r="A217" s="48" t="s">
        <v>637</v>
      </c>
      <c r="B217" s="72" t="s">
        <v>487</v>
      </c>
      <c r="C217" s="49">
        <v>556914</v>
      </c>
      <c r="D217" s="87">
        <v>556914</v>
      </c>
      <c r="E217" s="49">
        <v>556914</v>
      </c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87"/>
      <c r="W217" s="49"/>
      <c r="X217" s="49"/>
      <c r="Y217" s="49"/>
      <c r="Z217" s="49"/>
      <c r="AA217" s="49"/>
      <c r="AB217" s="49"/>
      <c r="AC217" s="86"/>
      <c r="AD217" s="49"/>
      <c r="AE217" s="49"/>
      <c r="AF217" s="186"/>
    </row>
    <row r="218" spans="1:32">
      <c r="A218" s="48" t="s">
        <v>638</v>
      </c>
      <c r="B218" s="72" t="s">
        <v>488</v>
      </c>
      <c r="C218" s="49">
        <v>1680777</v>
      </c>
      <c r="D218" s="87">
        <v>1680777</v>
      </c>
      <c r="E218" s="49">
        <v>1169553</v>
      </c>
      <c r="F218" s="49">
        <v>261224</v>
      </c>
      <c r="G218" s="49">
        <v>250000</v>
      </c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87"/>
      <c r="W218" s="49"/>
      <c r="X218" s="49"/>
      <c r="Y218" s="49"/>
      <c r="Z218" s="49"/>
      <c r="AA218" s="49"/>
      <c r="AB218" s="49"/>
      <c r="AC218" s="86"/>
      <c r="AD218" s="49"/>
      <c r="AE218" s="49"/>
      <c r="AF218" s="186"/>
    </row>
    <row r="219" spans="1:32">
      <c r="A219" s="48" t="s">
        <v>639</v>
      </c>
      <c r="B219" s="72" t="s">
        <v>886</v>
      </c>
      <c r="C219" s="49">
        <v>4824926</v>
      </c>
      <c r="D219" s="87">
        <v>3126872</v>
      </c>
      <c r="E219" s="62"/>
      <c r="F219" s="62"/>
      <c r="G219" s="62"/>
      <c r="H219" s="62">
        <v>3126872</v>
      </c>
      <c r="I219" s="62"/>
      <c r="J219" s="49"/>
      <c r="K219" s="49"/>
      <c r="L219" s="49"/>
      <c r="M219" s="49">
        <v>1898</v>
      </c>
      <c r="N219" s="49">
        <v>1698054</v>
      </c>
      <c r="O219" s="49"/>
      <c r="P219" s="49"/>
      <c r="Q219" s="49"/>
      <c r="R219" s="49"/>
      <c r="S219" s="49"/>
      <c r="T219" s="49"/>
      <c r="U219" s="49"/>
      <c r="V219" s="87"/>
      <c r="W219" s="49"/>
      <c r="X219" s="49"/>
      <c r="Y219" s="49"/>
      <c r="Z219" s="49"/>
      <c r="AA219" s="49"/>
      <c r="AB219" s="49"/>
      <c r="AC219" s="86"/>
      <c r="AD219" s="49"/>
      <c r="AE219" s="49"/>
      <c r="AF219" s="186"/>
    </row>
    <row r="220" spans="1:32">
      <c r="A220" s="48" t="s">
        <v>640</v>
      </c>
      <c r="B220" s="72" t="s">
        <v>308</v>
      </c>
      <c r="C220" s="49">
        <v>4172904</v>
      </c>
      <c r="D220" s="87">
        <v>3127503</v>
      </c>
      <c r="E220" s="49"/>
      <c r="F220" s="49"/>
      <c r="G220" s="49"/>
      <c r="H220" s="49">
        <v>3127503</v>
      </c>
      <c r="I220" s="49"/>
      <c r="J220" s="49"/>
      <c r="K220" s="49"/>
      <c r="L220" s="49"/>
      <c r="M220" s="49">
        <v>5100</v>
      </c>
      <c r="N220" s="49">
        <v>1045401</v>
      </c>
      <c r="O220" s="49"/>
      <c r="P220" s="49"/>
      <c r="Q220" s="49"/>
      <c r="R220" s="49"/>
      <c r="S220" s="49"/>
      <c r="T220" s="49"/>
      <c r="U220" s="49"/>
      <c r="V220" s="87"/>
      <c r="W220" s="49"/>
      <c r="X220" s="49"/>
      <c r="Y220" s="49"/>
      <c r="Z220" s="49"/>
      <c r="AA220" s="49"/>
      <c r="AB220" s="49"/>
      <c r="AC220" s="86"/>
      <c r="AD220" s="49"/>
      <c r="AE220" s="49"/>
      <c r="AF220" s="186"/>
    </row>
    <row r="221" spans="1:32">
      <c r="A221" s="48" t="s">
        <v>641</v>
      </c>
      <c r="B221" s="72" t="s">
        <v>489</v>
      </c>
      <c r="C221" s="49">
        <v>1894976</v>
      </c>
      <c r="D221" s="87">
        <v>1894976</v>
      </c>
      <c r="E221" s="49">
        <v>1894976</v>
      </c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87"/>
      <c r="W221" s="49"/>
      <c r="X221" s="49"/>
      <c r="Y221" s="49"/>
      <c r="Z221" s="49"/>
      <c r="AA221" s="49"/>
      <c r="AB221" s="49"/>
      <c r="AC221" s="86"/>
      <c r="AD221" s="49"/>
      <c r="AE221" s="49"/>
      <c r="AF221" s="186"/>
    </row>
    <row r="222" spans="1:32">
      <c r="A222" s="48" t="s">
        <v>642</v>
      </c>
      <c r="B222" s="72" t="s">
        <v>490</v>
      </c>
      <c r="C222" s="49">
        <v>1295874</v>
      </c>
      <c r="D222" s="87"/>
      <c r="E222" s="49"/>
      <c r="F222" s="49"/>
      <c r="G222" s="49"/>
      <c r="H222" s="49"/>
      <c r="I222" s="49"/>
      <c r="J222" s="49"/>
      <c r="K222" s="49"/>
      <c r="L222" s="49"/>
      <c r="M222" s="49">
        <v>1410.63</v>
      </c>
      <c r="N222" s="49">
        <v>1295874</v>
      </c>
      <c r="O222" s="49"/>
      <c r="P222" s="49"/>
      <c r="Q222" s="49"/>
      <c r="R222" s="49"/>
      <c r="S222" s="49"/>
      <c r="T222" s="49"/>
      <c r="U222" s="49"/>
      <c r="V222" s="87"/>
      <c r="W222" s="49"/>
      <c r="X222" s="49"/>
      <c r="Y222" s="49"/>
      <c r="Z222" s="49"/>
      <c r="AA222" s="49"/>
      <c r="AB222" s="49"/>
      <c r="AC222" s="86"/>
      <c r="AD222" s="49"/>
      <c r="AE222" s="49"/>
      <c r="AF222" s="186"/>
    </row>
    <row r="223" spans="1:32">
      <c r="A223" s="48" t="s">
        <v>643</v>
      </c>
      <c r="B223" s="72" t="s">
        <v>491</v>
      </c>
      <c r="C223" s="49">
        <v>1840996</v>
      </c>
      <c r="D223" s="87"/>
      <c r="E223" s="49"/>
      <c r="F223" s="49"/>
      <c r="G223" s="49"/>
      <c r="H223" s="49"/>
      <c r="I223" s="49"/>
      <c r="J223" s="49"/>
      <c r="K223" s="49"/>
      <c r="L223" s="49"/>
      <c r="M223" s="49">
        <v>1412.32</v>
      </c>
      <c r="N223" s="49">
        <v>1840996</v>
      </c>
      <c r="O223" s="49"/>
      <c r="P223" s="49"/>
      <c r="Q223" s="49"/>
      <c r="R223" s="49"/>
      <c r="S223" s="49"/>
      <c r="T223" s="49"/>
      <c r="U223" s="49"/>
      <c r="V223" s="87"/>
      <c r="W223" s="49"/>
      <c r="X223" s="49"/>
      <c r="Y223" s="49"/>
      <c r="Z223" s="49"/>
      <c r="AA223" s="49"/>
      <c r="AB223" s="49"/>
      <c r="AC223" s="86"/>
      <c r="AD223" s="49"/>
      <c r="AE223" s="49"/>
      <c r="AF223" s="186"/>
    </row>
    <row r="224" spans="1:32">
      <c r="A224" s="48" t="s">
        <v>644</v>
      </c>
      <c r="B224" s="72" t="s">
        <v>309</v>
      </c>
      <c r="C224" s="49">
        <v>1169223</v>
      </c>
      <c r="D224" s="87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>
        <v>1651.8</v>
      </c>
      <c r="R224" s="49">
        <v>1169223</v>
      </c>
      <c r="S224" s="49"/>
      <c r="T224" s="49"/>
      <c r="U224" s="49"/>
      <c r="V224" s="87"/>
      <c r="W224" s="49"/>
      <c r="X224" s="49"/>
      <c r="Y224" s="49"/>
      <c r="Z224" s="49"/>
      <c r="AA224" s="49"/>
      <c r="AB224" s="49"/>
      <c r="AC224" s="86"/>
      <c r="AD224" s="49"/>
      <c r="AE224" s="49"/>
      <c r="AF224" s="186"/>
    </row>
    <row r="225" spans="1:32">
      <c r="A225" s="48" t="s">
        <v>645</v>
      </c>
      <c r="B225" s="72" t="s">
        <v>310</v>
      </c>
      <c r="C225" s="49">
        <v>3355297</v>
      </c>
      <c r="D225" s="87">
        <v>1623610</v>
      </c>
      <c r="E225" s="49">
        <v>1623610</v>
      </c>
      <c r="F225" s="49"/>
      <c r="G225" s="49"/>
      <c r="H225" s="49"/>
      <c r="I225" s="49"/>
      <c r="J225" s="49"/>
      <c r="K225" s="49"/>
      <c r="L225" s="49"/>
      <c r="M225" s="49">
        <v>1450</v>
      </c>
      <c r="N225" s="49">
        <v>1731687</v>
      </c>
      <c r="O225" s="49"/>
      <c r="P225" s="49"/>
      <c r="Q225" s="49"/>
      <c r="R225" s="49"/>
      <c r="S225" s="49"/>
      <c r="T225" s="49"/>
      <c r="U225" s="49"/>
      <c r="V225" s="87"/>
      <c r="W225" s="49"/>
      <c r="X225" s="49"/>
      <c r="Y225" s="49"/>
      <c r="Z225" s="49"/>
      <c r="AA225" s="49"/>
      <c r="AB225" s="49"/>
      <c r="AC225" s="86"/>
      <c r="AD225" s="49"/>
      <c r="AE225" s="49"/>
      <c r="AF225" s="186"/>
    </row>
    <row r="226" spans="1:32">
      <c r="A226" s="48" t="s">
        <v>646</v>
      </c>
      <c r="B226" s="72" t="s">
        <v>492</v>
      </c>
      <c r="C226" s="49">
        <v>2508931</v>
      </c>
      <c r="D226" s="87"/>
      <c r="E226" s="49"/>
      <c r="F226" s="49"/>
      <c r="G226" s="49"/>
      <c r="H226" s="49"/>
      <c r="I226" s="49"/>
      <c r="J226" s="49"/>
      <c r="K226" s="45"/>
      <c r="L226" s="49"/>
      <c r="M226" s="49">
        <v>1833</v>
      </c>
      <c r="N226" s="49">
        <v>2508931</v>
      </c>
      <c r="O226" s="49"/>
      <c r="P226" s="49"/>
      <c r="Q226" s="49"/>
      <c r="R226" s="49"/>
      <c r="S226" s="49"/>
      <c r="T226" s="49"/>
      <c r="U226" s="49"/>
      <c r="V226" s="87"/>
      <c r="W226" s="49"/>
      <c r="X226" s="49"/>
      <c r="Y226" s="49"/>
      <c r="Z226" s="49"/>
      <c r="AA226" s="49"/>
      <c r="AB226" s="49"/>
      <c r="AC226" s="86"/>
      <c r="AD226" s="49"/>
      <c r="AE226" s="49"/>
      <c r="AF226" s="186"/>
    </row>
    <row r="227" spans="1:32">
      <c r="A227" s="48" t="s">
        <v>647</v>
      </c>
      <c r="B227" s="72" t="s">
        <v>493</v>
      </c>
      <c r="C227" s="49">
        <v>787180</v>
      </c>
      <c r="D227" s="87">
        <v>787180</v>
      </c>
      <c r="E227" s="49"/>
      <c r="F227" s="49">
        <v>402630</v>
      </c>
      <c r="G227" s="49">
        <v>384550</v>
      </c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87"/>
      <c r="W227" s="49"/>
      <c r="X227" s="49"/>
      <c r="Y227" s="49"/>
      <c r="Z227" s="49"/>
      <c r="AA227" s="49"/>
      <c r="AB227" s="49"/>
      <c r="AC227" s="86"/>
      <c r="AD227" s="49"/>
      <c r="AE227" s="49"/>
      <c r="AF227" s="186"/>
    </row>
    <row r="228" spans="1:32">
      <c r="A228" s="48" t="s">
        <v>648</v>
      </c>
      <c r="B228" s="72" t="s">
        <v>494</v>
      </c>
      <c r="C228" s="49">
        <v>1630241</v>
      </c>
      <c r="D228" s="87"/>
      <c r="E228" s="49"/>
      <c r="F228" s="49"/>
      <c r="G228" s="49"/>
      <c r="H228" s="49"/>
      <c r="I228" s="49"/>
      <c r="J228" s="49"/>
      <c r="K228" s="49"/>
      <c r="L228" s="49"/>
      <c r="M228" s="49">
        <v>1264</v>
      </c>
      <c r="N228" s="49">
        <v>1630241</v>
      </c>
      <c r="O228" s="49"/>
      <c r="P228" s="49"/>
      <c r="Q228" s="49"/>
      <c r="R228" s="49"/>
      <c r="S228" s="49"/>
      <c r="T228" s="49"/>
      <c r="U228" s="49"/>
      <c r="V228" s="87"/>
      <c r="W228" s="49"/>
      <c r="X228" s="49"/>
      <c r="Y228" s="49"/>
      <c r="Z228" s="49"/>
      <c r="AA228" s="49"/>
      <c r="AB228" s="49"/>
      <c r="AC228" s="86"/>
      <c r="AD228" s="49"/>
      <c r="AE228" s="49"/>
      <c r="AF228" s="186"/>
    </row>
    <row r="229" spans="1:32">
      <c r="A229" s="48" t="s">
        <v>649</v>
      </c>
      <c r="B229" s="72" t="s">
        <v>496</v>
      </c>
      <c r="C229" s="49">
        <v>157131</v>
      </c>
      <c r="D229" s="87">
        <v>155781</v>
      </c>
      <c r="E229" s="49"/>
      <c r="F229" s="49">
        <v>0</v>
      </c>
      <c r="G229" s="49">
        <v>155781</v>
      </c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87"/>
      <c r="W229" s="49"/>
      <c r="X229" s="49"/>
      <c r="Y229" s="49"/>
      <c r="Z229" s="49"/>
      <c r="AA229" s="49"/>
      <c r="AB229" s="49"/>
      <c r="AC229" s="86">
        <v>1350</v>
      </c>
      <c r="AD229" s="49">
        <v>1350</v>
      </c>
      <c r="AE229" s="49"/>
      <c r="AF229" s="186"/>
    </row>
    <row r="230" spans="1:32">
      <c r="A230" s="48" t="s">
        <v>650</v>
      </c>
      <c r="B230" s="72" t="s">
        <v>311</v>
      </c>
      <c r="C230" s="49">
        <v>484873</v>
      </c>
      <c r="D230" s="87">
        <v>484873</v>
      </c>
      <c r="E230" s="49"/>
      <c r="F230" s="49">
        <v>253364</v>
      </c>
      <c r="G230" s="49">
        <v>231509</v>
      </c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87"/>
      <c r="W230" s="49"/>
      <c r="X230" s="49"/>
      <c r="Y230" s="49"/>
      <c r="Z230" s="49"/>
      <c r="AA230" s="49"/>
      <c r="AB230" s="49"/>
      <c r="AC230" s="86"/>
      <c r="AD230" s="49"/>
      <c r="AE230" s="49"/>
      <c r="AF230" s="186"/>
    </row>
    <row r="231" spans="1:32">
      <c r="A231" s="48" t="s">
        <v>651</v>
      </c>
      <c r="B231" s="72" t="s">
        <v>495</v>
      </c>
      <c r="C231" s="49">
        <v>1109633</v>
      </c>
      <c r="D231" s="87">
        <v>1109633</v>
      </c>
      <c r="E231" s="49"/>
      <c r="F231" s="49"/>
      <c r="G231" s="49"/>
      <c r="H231" s="49">
        <v>1109633</v>
      </c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87"/>
      <c r="W231" s="49"/>
      <c r="X231" s="49"/>
      <c r="Y231" s="49"/>
      <c r="Z231" s="49"/>
      <c r="AA231" s="49"/>
      <c r="AB231" s="49"/>
      <c r="AC231" s="86"/>
      <c r="AD231" s="49"/>
      <c r="AE231" s="49"/>
      <c r="AF231" s="186"/>
    </row>
    <row r="232" spans="1:32">
      <c r="A232" s="48" t="s">
        <v>652</v>
      </c>
      <c r="B232" s="72" t="s">
        <v>497</v>
      </c>
      <c r="C232" s="49">
        <v>852620</v>
      </c>
      <c r="D232" s="87">
        <v>852620</v>
      </c>
      <c r="E232" s="49"/>
      <c r="F232" s="49">
        <v>346653</v>
      </c>
      <c r="G232" s="49">
        <v>203094</v>
      </c>
      <c r="H232" s="49">
        <v>0</v>
      </c>
      <c r="I232" s="49">
        <v>302873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87"/>
      <c r="W232" s="49"/>
      <c r="X232" s="49"/>
      <c r="Y232" s="49"/>
      <c r="Z232" s="49"/>
      <c r="AA232" s="49"/>
      <c r="AB232" s="49"/>
      <c r="AC232" s="86"/>
      <c r="AD232" s="49"/>
      <c r="AE232" s="49"/>
      <c r="AF232" s="186"/>
    </row>
    <row r="233" spans="1:32">
      <c r="A233" s="48" t="s">
        <v>653</v>
      </c>
      <c r="B233" s="72" t="s">
        <v>498</v>
      </c>
      <c r="C233" s="49">
        <v>2879270</v>
      </c>
      <c r="D233" s="87">
        <v>2879270</v>
      </c>
      <c r="E233" s="49"/>
      <c r="F233" s="49"/>
      <c r="G233" s="49"/>
      <c r="H233" s="49">
        <v>2879270</v>
      </c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87"/>
      <c r="W233" s="49"/>
      <c r="X233" s="49"/>
      <c r="Y233" s="49"/>
      <c r="Z233" s="49"/>
      <c r="AA233" s="49"/>
      <c r="AB233" s="49"/>
      <c r="AC233" s="86"/>
      <c r="AD233" s="49"/>
      <c r="AE233" s="49"/>
      <c r="AF233" s="186"/>
    </row>
    <row r="234" spans="1:32">
      <c r="A234" s="48" t="s">
        <v>654</v>
      </c>
      <c r="B234" s="72" t="s">
        <v>887</v>
      </c>
      <c r="C234" s="49">
        <v>2906446</v>
      </c>
      <c r="D234" s="87">
        <v>2906446</v>
      </c>
      <c r="E234" s="49"/>
      <c r="F234" s="49"/>
      <c r="G234" s="49"/>
      <c r="H234" s="49">
        <v>2906446</v>
      </c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87"/>
      <c r="W234" s="49"/>
      <c r="X234" s="49"/>
      <c r="Y234" s="49"/>
      <c r="Z234" s="49"/>
      <c r="AA234" s="49"/>
      <c r="AB234" s="49"/>
      <c r="AC234" s="86"/>
      <c r="AD234" s="49"/>
      <c r="AE234" s="49"/>
      <c r="AF234" s="186"/>
    </row>
    <row r="235" spans="1:32">
      <c r="A235" s="48" t="s">
        <v>655</v>
      </c>
      <c r="B235" s="72" t="s">
        <v>888</v>
      </c>
      <c r="C235" s="49">
        <v>1101747</v>
      </c>
      <c r="D235" s="87">
        <v>1101747</v>
      </c>
      <c r="E235" s="49">
        <v>1101747</v>
      </c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87"/>
      <c r="W235" s="49"/>
      <c r="X235" s="49"/>
      <c r="Y235" s="49"/>
      <c r="Z235" s="49"/>
      <c r="AA235" s="49"/>
      <c r="AB235" s="49"/>
      <c r="AC235" s="86"/>
      <c r="AD235" s="49"/>
      <c r="AE235" s="49"/>
      <c r="AF235" s="186"/>
    </row>
    <row r="236" spans="1:32">
      <c r="A236" s="48" t="s">
        <v>656</v>
      </c>
      <c r="B236" s="72" t="s">
        <v>312</v>
      </c>
      <c r="C236" s="49">
        <v>2140740</v>
      </c>
      <c r="D236" s="87"/>
      <c r="E236" s="49"/>
      <c r="F236" s="49"/>
      <c r="G236" s="49"/>
      <c r="H236" s="49"/>
      <c r="I236" s="49"/>
      <c r="J236" s="49"/>
      <c r="K236" s="49"/>
      <c r="L236" s="49"/>
      <c r="M236" s="49">
        <v>975</v>
      </c>
      <c r="N236" s="49">
        <v>2140740</v>
      </c>
      <c r="O236" s="49"/>
      <c r="P236" s="49"/>
      <c r="Q236" s="49"/>
      <c r="R236" s="49"/>
      <c r="S236" s="49"/>
      <c r="T236" s="49"/>
      <c r="U236" s="49"/>
      <c r="V236" s="87"/>
      <c r="W236" s="49"/>
      <c r="X236" s="49"/>
      <c r="Y236" s="49"/>
      <c r="Z236" s="49"/>
      <c r="AA236" s="49"/>
      <c r="AB236" s="49"/>
      <c r="AC236" s="86"/>
      <c r="AD236" s="49"/>
      <c r="AE236" s="49"/>
      <c r="AF236" s="186"/>
    </row>
    <row r="237" spans="1:32">
      <c r="A237" s="48" t="s">
        <v>657</v>
      </c>
      <c r="B237" s="72" t="s">
        <v>313</v>
      </c>
      <c r="C237" s="49">
        <v>2927240</v>
      </c>
      <c r="D237" s="87">
        <v>786500</v>
      </c>
      <c r="E237" s="49"/>
      <c r="F237" s="49">
        <v>400000</v>
      </c>
      <c r="G237" s="49">
        <v>386500</v>
      </c>
      <c r="H237" s="49"/>
      <c r="I237" s="49"/>
      <c r="J237" s="49"/>
      <c r="K237" s="49"/>
      <c r="L237" s="49"/>
      <c r="M237" s="49">
        <v>689.6</v>
      </c>
      <c r="N237" s="49">
        <v>2140740</v>
      </c>
      <c r="O237" s="49"/>
      <c r="P237" s="49"/>
      <c r="Q237" s="49"/>
      <c r="R237" s="49"/>
      <c r="S237" s="49"/>
      <c r="T237" s="49"/>
      <c r="U237" s="49"/>
      <c r="V237" s="87"/>
      <c r="W237" s="49"/>
      <c r="X237" s="49"/>
      <c r="Y237" s="49"/>
      <c r="Z237" s="49"/>
      <c r="AA237" s="49"/>
      <c r="AB237" s="49"/>
      <c r="AC237" s="86"/>
      <c r="AD237" s="49"/>
      <c r="AE237" s="49"/>
      <c r="AF237" s="186"/>
    </row>
    <row r="238" spans="1:32">
      <c r="A238" s="48" t="s">
        <v>658</v>
      </c>
      <c r="B238" s="72" t="s">
        <v>314</v>
      </c>
      <c r="C238" s="49">
        <v>1222838</v>
      </c>
      <c r="D238" s="87"/>
      <c r="E238" s="49"/>
      <c r="F238" s="49"/>
      <c r="G238" s="49"/>
      <c r="H238" s="49"/>
      <c r="I238" s="49"/>
      <c r="J238" s="49"/>
      <c r="K238" s="49"/>
      <c r="L238" s="49"/>
      <c r="M238" s="49">
        <v>677.3</v>
      </c>
      <c r="N238" s="49">
        <v>1222838</v>
      </c>
      <c r="O238" s="49"/>
      <c r="P238" s="49"/>
      <c r="Q238" s="49"/>
      <c r="R238" s="49"/>
      <c r="S238" s="49"/>
      <c r="T238" s="49"/>
      <c r="U238" s="49"/>
      <c r="V238" s="87"/>
      <c r="W238" s="49"/>
      <c r="X238" s="49"/>
      <c r="Y238" s="49"/>
      <c r="Z238" s="49"/>
      <c r="AA238" s="49"/>
      <c r="AB238" s="49"/>
      <c r="AC238" s="86"/>
      <c r="AD238" s="49"/>
      <c r="AE238" s="49"/>
      <c r="AF238" s="186"/>
    </row>
    <row r="239" spans="1:32">
      <c r="A239" s="48" t="s">
        <v>659</v>
      </c>
      <c r="B239" s="72" t="s">
        <v>315</v>
      </c>
      <c r="C239" s="49">
        <v>2278298</v>
      </c>
      <c r="D239" s="87"/>
      <c r="E239" s="49"/>
      <c r="F239" s="49"/>
      <c r="G239" s="49"/>
      <c r="H239" s="49"/>
      <c r="I239" s="49"/>
      <c r="J239" s="49"/>
      <c r="K239" s="49"/>
      <c r="L239" s="49"/>
      <c r="M239" s="49">
        <v>690.3</v>
      </c>
      <c r="N239" s="49">
        <v>1222838</v>
      </c>
      <c r="O239" s="49"/>
      <c r="P239" s="49"/>
      <c r="Q239" s="49">
        <v>1077</v>
      </c>
      <c r="R239" s="49">
        <v>1055460</v>
      </c>
      <c r="S239" s="49"/>
      <c r="T239" s="49"/>
      <c r="U239" s="49"/>
      <c r="V239" s="87"/>
      <c r="W239" s="49"/>
      <c r="X239" s="49"/>
      <c r="Y239" s="49"/>
      <c r="Z239" s="49"/>
      <c r="AA239" s="49"/>
      <c r="AB239" s="49"/>
      <c r="AC239" s="86"/>
      <c r="AD239" s="49"/>
      <c r="AE239" s="49"/>
      <c r="AF239" s="186"/>
    </row>
    <row r="240" spans="1:32">
      <c r="A240" s="48" t="s">
        <v>660</v>
      </c>
      <c r="B240" s="72" t="s">
        <v>316</v>
      </c>
      <c r="C240" s="49">
        <v>2129660</v>
      </c>
      <c r="D240" s="87"/>
      <c r="E240" s="49"/>
      <c r="F240" s="49"/>
      <c r="G240" s="49"/>
      <c r="H240" s="49"/>
      <c r="I240" s="49"/>
      <c r="J240" s="49"/>
      <c r="K240" s="49"/>
      <c r="L240" s="49"/>
      <c r="M240" s="49">
        <v>997.1</v>
      </c>
      <c r="N240" s="49">
        <v>2129660</v>
      </c>
      <c r="O240" s="49"/>
      <c r="P240" s="49"/>
      <c r="Q240" s="49"/>
      <c r="R240" s="49"/>
      <c r="S240" s="49"/>
      <c r="T240" s="49"/>
      <c r="U240" s="49"/>
      <c r="V240" s="87"/>
      <c r="W240" s="49"/>
      <c r="X240" s="49"/>
      <c r="Y240" s="49"/>
      <c r="Z240" s="49"/>
      <c r="AA240" s="49"/>
      <c r="AB240" s="49"/>
      <c r="AC240" s="86"/>
      <c r="AD240" s="49"/>
      <c r="AE240" s="49"/>
      <c r="AF240" s="186"/>
    </row>
    <row r="241" spans="1:32" ht="20.25" customHeight="1">
      <c r="A241" s="48" t="s">
        <v>661</v>
      </c>
      <c r="B241" s="72" t="s">
        <v>889</v>
      </c>
      <c r="C241" s="49">
        <v>1131436</v>
      </c>
      <c r="D241" s="87">
        <v>1131436</v>
      </c>
      <c r="E241" s="49"/>
      <c r="F241" s="49">
        <v>894452</v>
      </c>
      <c r="G241" s="49">
        <v>236984</v>
      </c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87"/>
      <c r="W241" s="49"/>
      <c r="X241" s="49"/>
      <c r="Y241" s="49"/>
      <c r="Z241" s="49"/>
      <c r="AA241" s="49"/>
      <c r="AB241" s="49"/>
      <c r="AC241" s="86"/>
      <c r="AD241" s="49"/>
      <c r="AE241" s="49"/>
      <c r="AF241" s="186"/>
    </row>
    <row r="242" spans="1:32">
      <c r="A242" s="48" t="s">
        <v>662</v>
      </c>
      <c r="B242" s="72" t="s">
        <v>890</v>
      </c>
      <c r="C242" s="49">
        <v>2075733</v>
      </c>
      <c r="D242" s="87"/>
      <c r="E242" s="49"/>
      <c r="F242" s="49"/>
      <c r="G242" s="49"/>
      <c r="H242" s="49"/>
      <c r="I242" s="49"/>
      <c r="J242" s="49"/>
      <c r="K242" s="45">
        <v>1</v>
      </c>
      <c r="L242" s="49">
        <v>2075733</v>
      </c>
      <c r="M242" s="49"/>
      <c r="N242" s="49"/>
      <c r="O242" s="49"/>
      <c r="P242" s="49"/>
      <c r="Q242" s="49"/>
      <c r="R242" s="49"/>
      <c r="S242" s="49"/>
      <c r="T242" s="49"/>
      <c r="U242" s="49"/>
      <c r="V242" s="87"/>
      <c r="W242" s="49"/>
      <c r="X242" s="49"/>
      <c r="Y242" s="49"/>
      <c r="Z242" s="49"/>
      <c r="AA242" s="49"/>
      <c r="AB242" s="49"/>
      <c r="AC242" s="86"/>
      <c r="AD242" s="49"/>
      <c r="AE242" s="49"/>
      <c r="AF242" s="186"/>
    </row>
    <row r="243" spans="1:32">
      <c r="A243" s="48" t="s">
        <v>663</v>
      </c>
      <c r="B243" s="72" t="s">
        <v>317</v>
      </c>
      <c r="C243" s="49">
        <v>8911112</v>
      </c>
      <c r="D243" s="87">
        <v>8911112</v>
      </c>
      <c r="E243" s="49"/>
      <c r="F243" s="49">
        <v>2145048</v>
      </c>
      <c r="G243" s="49">
        <v>801303</v>
      </c>
      <c r="H243" s="49">
        <v>5964761</v>
      </c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87"/>
      <c r="W243" s="49"/>
      <c r="X243" s="49"/>
      <c r="Y243" s="49"/>
      <c r="Z243" s="49"/>
      <c r="AA243" s="49"/>
      <c r="AB243" s="49"/>
      <c r="AC243" s="86"/>
      <c r="AD243" s="49"/>
      <c r="AE243" s="49"/>
      <c r="AF243" s="186"/>
    </row>
    <row r="244" spans="1:32">
      <c r="A244" s="48" t="s">
        <v>664</v>
      </c>
      <c r="B244" s="72" t="s">
        <v>891</v>
      </c>
      <c r="C244" s="49">
        <v>2973652</v>
      </c>
      <c r="D244" s="87">
        <v>2973652</v>
      </c>
      <c r="E244" s="49"/>
      <c r="F244" s="49"/>
      <c r="G244" s="49"/>
      <c r="H244" s="49">
        <v>2973652</v>
      </c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87"/>
      <c r="W244" s="49"/>
      <c r="X244" s="49"/>
      <c r="Y244" s="49"/>
      <c r="Z244" s="49"/>
      <c r="AA244" s="49"/>
      <c r="AB244" s="49"/>
      <c r="AC244" s="86"/>
      <c r="AD244" s="49"/>
      <c r="AE244" s="49"/>
      <c r="AF244" s="186"/>
    </row>
    <row r="245" spans="1:32">
      <c r="A245" s="48" t="s">
        <v>665</v>
      </c>
      <c r="B245" s="72" t="s">
        <v>892</v>
      </c>
      <c r="C245" s="49">
        <v>433138</v>
      </c>
      <c r="D245" s="87">
        <v>433138</v>
      </c>
      <c r="E245" s="49"/>
      <c r="F245" s="49">
        <v>216569</v>
      </c>
      <c r="G245" s="49">
        <v>216569</v>
      </c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87"/>
      <c r="W245" s="49"/>
      <c r="X245" s="49"/>
      <c r="Y245" s="49"/>
      <c r="Z245" s="49"/>
      <c r="AA245" s="49"/>
      <c r="AB245" s="49"/>
      <c r="AC245" s="86"/>
      <c r="AD245" s="49"/>
      <c r="AE245" s="49"/>
      <c r="AF245" s="186"/>
    </row>
    <row r="246" spans="1:32">
      <c r="A246" s="48" t="s">
        <v>666</v>
      </c>
      <c r="B246" s="72" t="s">
        <v>893</v>
      </c>
      <c r="C246" s="49">
        <v>1574027</v>
      </c>
      <c r="D246" s="87"/>
      <c r="E246" s="49"/>
      <c r="F246" s="49"/>
      <c r="G246" s="49"/>
      <c r="H246" s="49"/>
      <c r="I246" s="49"/>
      <c r="J246" s="49"/>
      <c r="K246" s="49"/>
      <c r="L246" s="49"/>
      <c r="M246" s="49">
        <v>1800.63</v>
      </c>
      <c r="N246" s="49">
        <v>1574027</v>
      </c>
      <c r="O246" s="49"/>
      <c r="P246" s="49"/>
      <c r="Q246" s="49"/>
      <c r="R246" s="49"/>
      <c r="S246" s="49"/>
      <c r="T246" s="49"/>
      <c r="U246" s="49"/>
      <c r="V246" s="87"/>
      <c r="W246" s="49"/>
      <c r="X246" s="49"/>
      <c r="Y246" s="49"/>
      <c r="Z246" s="49"/>
      <c r="AA246" s="49"/>
      <c r="AB246" s="49"/>
      <c r="AC246" s="86"/>
      <c r="AD246" s="49"/>
      <c r="AE246" s="49"/>
      <c r="AF246" s="186"/>
    </row>
    <row r="247" spans="1:32">
      <c r="A247" s="48" t="s">
        <v>667</v>
      </c>
      <c r="B247" s="72" t="s">
        <v>894</v>
      </c>
      <c r="C247" s="49">
        <v>700000</v>
      </c>
      <c r="D247" s="87">
        <v>700000</v>
      </c>
      <c r="E247" s="49"/>
      <c r="F247" s="49">
        <v>700000</v>
      </c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87"/>
      <c r="W247" s="49"/>
      <c r="X247" s="49"/>
      <c r="Y247" s="49"/>
      <c r="Z247" s="49"/>
      <c r="AA247" s="49"/>
      <c r="AB247" s="49"/>
      <c r="AC247" s="86"/>
      <c r="AD247" s="49"/>
      <c r="AE247" s="49"/>
      <c r="AF247" s="186"/>
    </row>
    <row r="248" spans="1:32">
      <c r="A248" s="48" t="s">
        <v>668</v>
      </c>
      <c r="B248" s="72" t="s">
        <v>895</v>
      </c>
      <c r="C248" s="49">
        <v>1062727</v>
      </c>
      <c r="D248" s="87"/>
      <c r="E248" s="49"/>
      <c r="F248" s="49"/>
      <c r="G248" s="49"/>
      <c r="H248" s="49"/>
      <c r="I248" s="49"/>
      <c r="J248" s="49"/>
      <c r="K248" s="49"/>
      <c r="L248" s="49"/>
      <c r="M248" s="49">
        <v>808.76</v>
      </c>
      <c r="N248" s="49">
        <v>1062727</v>
      </c>
      <c r="O248" s="49"/>
      <c r="P248" s="49"/>
      <c r="Q248" s="49"/>
      <c r="R248" s="49"/>
      <c r="S248" s="49"/>
      <c r="T248" s="49"/>
      <c r="U248" s="49"/>
      <c r="V248" s="87"/>
      <c r="W248" s="49"/>
      <c r="X248" s="49"/>
      <c r="Y248" s="49"/>
      <c r="Z248" s="49"/>
      <c r="AA248" s="49"/>
      <c r="AB248" s="49"/>
      <c r="AC248" s="86"/>
      <c r="AD248" s="49"/>
      <c r="AE248" s="49"/>
      <c r="AF248" s="186"/>
    </row>
    <row r="249" spans="1:32">
      <c r="A249" s="48" t="s">
        <v>669</v>
      </c>
      <c r="B249" s="72" t="s">
        <v>896</v>
      </c>
      <c r="C249" s="49">
        <v>309285</v>
      </c>
      <c r="D249" s="87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>
        <v>20</v>
      </c>
      <c r="T249" s="49">
        <v>309285</v>
      </c>
      <c r="U249" s="49"/>
      <c r="V249" s="87"/>
      <c r="W249" s="49"/>
      <c r="X249" s="49"/>
      <c r="Y249" s="49"/>
      <c r="Z249" s="49"/>
      <c r="AA249" s="49"/>
      <c r="AB249" s="49"/>
      <c r="AC249" s="86"/>
      <c r="AD249" s="49"/>
      <c r="AE249" s="49"/>
      <c r="AF249" s="186"/>
    </row>
    <row r="250" spans="1:32">
      <c r="A250" s="48" t="s">
        <v>670</v>
      </c>
      <c r="B250" s="72" t="s">
        <v>318</v>
      </c>
      <c r="C250" s="49">
        <v>94219</v>
      </c>
      <c r="D250" s="87">
        <v>0</v>
      </c>
      <c r="E250" s="49"/>
      <c r="F250" s="49"/>
      <c r="G250" s="49"/>
      <c r="H250" s="49">
        <v>0</v>
      </c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87"/>
      <c r="W250" s="49"/>
      <c r="X250" s="49"/>
      <c r="Y250" s="49"/>
      <c r="Z250" s="49"/>
      <c r="AA250" s="49"/>
      <c r="AB250" s="49"/>
      <c r="AC250" s="86">
        <v>94219</v>
      </c>
      <c r="AD250" s="49">
        <v>94219</v>
      </c>
      <c r="AE250" s="49"/>
      <c r="AF250" s="186"/>
    </row>
    <row r="251" spans="1:32">
      <c r="A251" s="48" t="s">
        <v>671</v>
      </c>
      <c r="B251" s="72" t="s">
        <v>319</v>
      </c>
      <c r="C251" s="49">
        <v>858681</v>
      </c>
      <c r="D251" s="87"/>
      <c r="E251" s="49"/>
      <c r="F251" s="49"/>
      <c r="G251" s="49"/>
      <c r="H251" s="49"/>
      <c r="I251" s="49"/>
      <c r="J251" s="49"/>
      <c r="K251" s="49"/>
      <c r="L251" s="49"/>
      <c r="M251" s="49">
        <v>592</v>
      </c>
      <c r="N251" s="49">
        <v>858681</v>
      </c>
      <c r="O251" s="49"/>
      <c r="P251" s="49"/>
      <c r="Q251" s="49"/>
      <c r="R251" s="49"/>
      <c r="S251" s="49"/>
      <c r="T251" s="49"/>
      <c r="U251" s="49"/>
      <c r="V251" s="87"/>
      <c r="W251" s="49"/>
      <c r="X251" s="49"/>
      <c r="Y251" s="49"/>
      <c r="Z251" s="49"/>
      <c r="AA251" s="49"/>
      <c r="AB251" s="49"/>
      <c r="AC251" s="86"/>
      <c r="AD251" s="49"/>
      <c r="AE251" s="49"/>
      <c r="AF251" s="186"/>
    </row>
    <row r="252" spans="1:32">
      <c r="A252" s="48" t="s">
        <v>672</v>
      </c>
      <c r="B252" s="72" t="s">
        <v>320</v>
      </c>
      <c r="C252" s="49">
        <v>858628</v>
      </c>
      <c r="D252" s="87"/>
      <c r="E252" s="49"/>
      <c r="F252" s="49"/>
      <c r="G252" s="49"/>
      <c r="H252" s="49"/>
      <c r="I252" s="49"/>
      <c r="J252" s="49"/>
      <c r="K252" s="49"/>
      <c r="L252" s="49"/>
      <c r="M252" s="49">
        <v>592</v>
      </c>
      <c r="N252" s="49">
        <v>858628</v>
      </c>
      <c r="O252" s="49"/>
      <c r="P252" s="49"/>
      <c r="Q252" s="49"/>
      <c r="R252" s="49"/>
      <c r="S252" s="49"/>
      <c r="T252" s="49"/>
      <c r="U252" s="49"/>
      <c r="V252" s="87"/>
      <c r="W252" s="49"/>
      <c r="X252" s="49"/>
      <c r="Y252" s="49"/>
      <c r="Z252" s="49"/>
      <c r="AA252" s="49"/>
      <c r="AB252" s="49"/>
      <c r="AC252" s="86"/>
      <c r="AD252" s="49"/>
      <c r="AE252" s="49"/>
      <c r="AF252" s="186"/>
    </row>
    <row r="253" spans="1:32">
      <c r="A253" s="48" t="s">
        <v>673</v>
      </c>
      <c r="B253" s="72" t="s">
        <v>321</v>
      </c>
      <c r="C253" s="49">
        <v>847186</v>
      </c>
      <c r="D253" s="87"/>
      <c r="E253" s="49"/>
      <c r="F253" s="49"/>
      <c r="G253" s="49"/>
      <c r="H253" s="49"/>
      <c r="I253" s="49"/>
      <c r="J253" s="49"/>
      <c r="K253" s="49"/>
      <c r="L253" s="49"/>
      <c r="M253" s="49">
        <v>592</v>
      </c>
      <c r="N253" s="49">
        <v>847186</v>
      </c>
      <c r="O253" s="49"/>
      <c r="P253" s="49"/>
      <c r="Q253" s="49"/>
      <c r="R253" s="49"/>
      <c r="S253" s="49"/>
      <c r="T253" s="49"/>
      <c r="U253" s="49"/>
      <c r="V253" s="87"/>
      <c r="W253" s="49"/>
      <c r="X253" s="49"/>
      <c r="Y253" s="49"/>
      <c r="Z253" s="49"/>
      <c r="AA253" s="49"/>
      <c r="AB253" s="49"/>
      <c r="AC253" s="86"/>
      <c r="AD253" s="49"/>
      <c r="AE253" s="49"/>
      <c r="AF253" s="186"/>
    </row>
    <row r="254" spans="1:32">
      <c r="A254" s="48" t="s">
        <v>674</v>
      </c>
      <c r="B254" s="72" t="s">
        <v>322</v>
      </c>
      <c r="C254" s="49">
        <v>6980704</v>
      </c>
      <c r="D254" s="87">
        <v>3999148</v>
      </c>
      <c r="E254" s="49">
        <v>505236</v>
      </c>
      <c r="F254" s="49"/>
      <c r="G254" s="49"/>
      <c r="H254" s="49">
        <v>3493912</v>
      </c>
      <c r="I254" s="49"/>
      <c r="J254" s="49"/>
      <c r="K254" s="49"/>
      <c r="L254" s="49"/>
      <c r="M254" s="49">
        <v>1011</v>
      </c>
      <c r="N254" s="49">
        <v>1238603</v>
      </c>
      <c r="O254" s="49"/>
      <c r="P254" s="49"/>
      <c r="Q254" s="49">
        <v>1532</v>
      </c>
      <c r="R254" s="49">
        <v>1733637</v>
      </c>
      <c r="S254" s="49"/>
      <c r="T254" s="49"/>
      <c r="U254" s="49">
        <v>1</v>
      </c>
      <c r="V254" s="188">
        <v>0</v>
      </c>
      <c r="W254" s="49"/>
      <c r="X254" s="49"/>
      <c r="Y254" s="49"/>
      <c r="Z254" s="49"/>
      <c r="AA254" s="49"/>
      <c r="AB254" s="49"/>
      <c r="AC254" s="86">
        <v>9316</v>
      </c>
      <c r="AD254" s="49">
        <v>9316</v>
      </c>
      <c r="AE254" s="49"/>
      <c r="AF254" s="186"/>
    </row>
    <row r="255" spans="1:32">
      <c r="A255" s="48" t="s">
        <v>675</v>
      </c>
      <c r="B255" s="72" t="s">
        <v>323</v>
      </c>
      <c r="C255" s="49">
        <v>1403711</v>
      </c>
      <c r="D255" s="87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>
        <v>458.6</v>
      </c>
      <c r="R255" s="49">
        <v>1403711</v>
      </c>
      <c r="S255" s="49"/>
      <c r="T255" s="49"/>
      <c r="U255" s="49"/>
      <c r="V255" s="136"/>
      <c r="W255" s="49"/>
      <c r="X255" s="49"/>
      <c r="Y255" s="49"/>
      <c r="Z255" s="49"/>
      <c r="AA255" s="49"/>
      <c r="AB255" s="49"/>
      <c r="AC255" s="86"/>
      <c r="AD255" s="49"/>
      <c r="AE255" s="49"/>
      <c r="AF255" s="186"/>
    </row>
    <row r="256" spans="1:32">
      <c r="A256" s="48" t="s">
        <v>676</v>
      </c>
      <c r="B256" s="72" t="s">
        <v>897</v>
      </c>
      <c r="C256" s="49">
        <v>4491061</v>
      </c>
      <c r="D256" s="87">
        <v>4491061</v>
      </c>
      <c r="E256" s="49"/>
      <c r="F256" s="49"/>
      <c r="G256" s="49"/>
      <c r="H256" s="49">
        <v>4491061</v>
      </c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136"/>
      <c r="W256" s="49"/>
      <c r="X256" s="49"/>
      <c r="Y256" s="49"/>
      <c r="Z256" s="49"/>
      <c r="AA256" s="49"/>
      <c r="AB256" s="49"/>
      <c r="AC256" s="86"/>
      <c r="AD256" s="49"/>
      <c r="AE256" s="49"/>
      <c r="AF256" s="186"/>
    </row>
    <row r="257" spans="1:32">
      <c r="A257" s="48" t="s">
        <v>677</v>
      </c>
      <c r="B257" s="72" t="s">
        <v>898</v>
      </c>
      <c r="C257" s="49">
        <v>973134</v>
      </c>
      <c r="D257" s="87">
        <v>973134</v>
      </c>
      <c r="E257" s="49"/>
      <c r="F257" s="49">
        <v>459212</v>
      </c>
      <c r="G257" s="49">
        <v>513922</v>
      </c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136"/>
      <c r="W257" s="49"/>
      <c r="X257" s="49"/>
      <c r="Y257" s="49"/>
      <c r="Z257" s="49"/>
      <c r="AA257" s="49"/>
      <c r="AB257" s="49"/>
      <c r="AC257" s="86"/>
      <c r="AD257" s="49"/>
      <c r="AE257" s="49"/>
      <c r="AF257" s="186"/>
    </row>
    <row r="258" spans="1:32">
      <c r="A258" s="48" t="s">
        <v>678</v>
      </c>
      <c r="B258" s="72" t="s">
        <v>899</v>
      </c>
      <c r="C258" s="49">
        <v>1764424</v>
      </c>
      <c r="D258" s="87">
        <v>1764424</v>
      </c>
      <c r="E258" s="49">
        <v>500000</v>
      </c>
      <c r="F258" s="49">
        <v>500000</v>
      </c>
      <c r="G258" s="49">
        <v>364424</v>
      </c>
      <c r="H258" s="49"/>
      <c r="I258" s="49">
        <v>400000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136"/>
      <c r="W258" s="49"/>
      <c r="X258" s="49"/>
      <c r="Y258" s="49"/>
      <c r="Z258" s="49"/>
      <c r="AA258" s="49"/>
      <c r="AB258" s="49"/>
      <c r="AC258" s="86"/>
      <c r="AD258" s="49"/>
      <c r="AE258" s="49"/>
      <c r="AF258" s="186"/>
    </row>
    <row r="259" spans="1:32">
      <c r="A259" s="48" t="s">
        <v>679</v>
      </c>
      <c r="B259" s="72" t="s">
        <v>324</v>
      </c>
      <c r="C259" s="49">
        <v>640581</v>
      </c>
      <c r="D259" s="87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>
        <v>590.4</v>
      </c>
      <c r="R259" s="49">
        <v>640581</v>
      </c>
      <c r="S259" s="49"/>
      <c r="T259" s="49"/>
      <c r="U259" s="49"/>
      <c r="V259" s="136"/>
      <c r="W259" s="49"/>
      <c r="X259" s="49"/>
      <c r="Y259" s="49"/>
      <c r="Z259" s="49"/>
      <c r="AA259" s="49"/>
      <c r="AB259" s="49"/>
      <c r="AC259" s="86"/>
      <c r="AD259" s="49"/>
      <c r="AE259" s="49"/>
      <c r="AF259" s="186"/>
    </row>
    <row r="260" spans="1:32">
      <c r="A260" s="48" t="s">
        <v>680</v>
      </c>
      <c r="B260" s="72" t="s">
        <v>900</v>
      </c>
      <c r="C260" s="49">
        <v>271508</v>
      </c>
      <c r="D260" s="87">
        <v>271508</v>
      </c>
      <c r="E260" s="49">
        <v>271508</v>
      </c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136"/>
      <c r="W260" s="49"/>
      <c r="X260" s="49"/>
      <c r="Y260" s="49"/>
      <c r="Z260" s="49"/>
      <c r="AA260" s="49"/>
      <c r="AB260" s="49"/>
      <c r="AC260" s="86"/>
      <c r="AD260" s="49"/>
      <c r="AE260" s="49"/>
      <c r="AF260" s="186"/>
    </row>
    <row r="261" spans="1:32">
      <c r="A261" s="48" t="s">
        <v>681</v>
      </c>
      <c r="B261" s="72" t="s">
        <v>325</v>
      </c>
      <c r="C261" s="49">
        <v>2276610</v>
      </c>
      <c r="D261" s="87">
        <v>2276610</v>
      </c>
      <c r="E261" s="49">
        <v>524812</v>
      </c>
      <c r="F261" s="49"/>
      <c r="G261" s="49"/>
      <c r="H261" s="49">
        <v>1751798</v>
      </c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136"/>
      <c r="W261" s="49"/>
      <c r="X261" s="49"/>
      <c r="Y261" s="49"/>
      <c r="Z261" s="49"/>
      <c r="AA261" s="49"/>
      <c r="AB261" s="49"/>
      <c r="AC261" s="86"/>
      <c r="AD261" s="49"/>
      <c r="AE261" s="49"/>
      <c r="AF261" s="186"/>
    </row>
    <row r="262" spans="1:32">
      <c r="A262" s="48" t="s">
        <v>682</v>
      </c>
      <c r="B262" s="72" t="s">
        <v>901</v>
      </c>
      <c r="C262" s="49">
        <v>598088</v>
      </c>
      <c r="D262" s="87">
        <v>598088</v>
      </c>
      <c r="E262" s="49">
        <v>598088</v>
      </c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136"/>
      <c r="W262" s="49"/>
      <c r="X262" s="49"/>
      <c r="Y262" s="49"/>
      <c r="Z262" s="49"/>
      <c r="AA262" s="49"/>
      <c r="AB262" s="49"/>
      <c r="AC262" s="86"/>
      <c r="AD262" s="49"/>
      <c r="AE262" s="49"/>
      <c r="AF262" s="186"/>
    </row>
    <row r="263" spans="1:32">
      <c r="A263" s="48" t="s">
        <v>683</v>
      </c>
      <c r="B263" s="72" t="s">
        <v>326</v>
      </c>
      <c r="C263" s="49">
        <v>43680</v>
      </c>
      <c r="D263" s="87">
        <v>0</v>
      </c>
      <c r="E263" s="49">
        <v>0</v>
      </c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>
        <v>1</v>
      </c>
      <c r="V263" s="188">
        <v>0</v>
      </c>
      <c r="W263" s="49"/>
      <c r="X263" s="49"/>
      <c r="Y263" s="49"/>
      <c r="Z263" s="49"/>
      <c r="AA263" s="49"/>
      <c r="AB263" s="49"/>
      <c r="AC263" s="86">
        <v>43680</v>
      </c>
      <c r="AD263" s="49">
        <v>43680</v>
      </c>
      <c r="AE263" s="49"/>
      <c r="AF263" s="186"/>
    </row>
    <row r="264" spans="1:32">
      <c r="A264" s="48" t="s">
        <v>684</v>
      </c>
      <c r="B264" s="72" t="s">
        <v>902</v>
      </c>
      <c r="C264" s="49">
        <v>1282814</v>
      </c>
      <c r="D264" s="87"/>
      <c r="E264" s="49"/>
      <c r="F264" s="49"/>
      <c r="G264" s="49"/>
      <c r="H264" s="49"/>
      <c r="I264" s="49"/>
      <c r="J264" s="49"/>
      <c r="K264" s="49"/>
      <c r="L264" s="49"/>
      <c r="M264" s="49">
        <v>900</v>
      </c>
      <c r="N264" s="49">
        <v>1282814</v>
      </c>
      <c r="O264" s="49"/>
      <c r="P264" s="49"/>
      <c r="Q264" s="49"/>
      <c r="R264" s="49"/>
      <c r="S264" s="49"/>
      <c r="T264" s="49"/>
      <c r="U264" s="49"/>
      <c r="V264" s="87"/>
      <c r="W264" s="49"/>
      <c r="X264" s="49"/>
      <c r="Y264" s="49"/>
      <c r="Z264" s="49"/>
      <c r="AA264" s="49"/>
      <c r="AB264" s="49"/>
      <c r="AC264" s="86"/>
      <c r="AD264" s="49"/>
      <c r="AE264" s="49"/>
      <c r="AF264" s="186"/>
    </row>
    <row r="265" spans="1:32">
      <c r="A265" s="48" t="s">
        <v>685</v>
      </c>
      <c r="B265" s="72" t="s">
        <v>327</v>
      </c>
      <c r="C265" s="49">
        <v>3486478</v>
      </c>
      <c r="D265" s="87">
        <v>3486478</v>
      </c>
      <c r="E265" s="49"/>
      <c r="F265" s="49">
        <v>2188620</v>
      </c>
      <c r="G265" s="49">
        <v>1297858</v>
      </c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87"/>
      <c r="W265" s="49"/>
      <c r="X265" s="49"/>
      <c r="Y265" s="49"/>
      <c r="Z265" s="49"/>
      <c r="AA265" s="49"/>
      <c r="AB265" s="49"/>
      <c r="AC265" s="86"/>
      <c r="AD265" s="49"/>
      <c r="AE265" s="49"/>
      <c r="AF265" s="186"/>
    </row>
    <row r="266" spans="1:32">
      <c r="A266" s="48" t="s">
        <v>686</v>
      </c>
      <c r="B266" s="72" t="s">
        <v>328</v>
      </c>
      <c r="C266" s="49">
        <v>56000</v>
      </c>
      <c r="D266" s="87">
        <v>0</v>
      </c>
      <c r="E266" s="49"/>
      <c r="F266" s="49">
        <v>0</v>
      </c>
      <c r="G266" s="49">
        <v>0</v>
      </c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87"/>
      <c r="W266" s="49"/>
      <c r="X266" s="49"/>
      <c r="Y266" s="49"/>
      <c r="Z266" s="49"/>
      <c r="AA266" s="49"/>
      <c r="AB266" s="49"/>
      <c r="AC266" s="86">
        <v>56000</v>
      </c>
      <c r="AD266" s="49">
        <v>56000</v>
      </c>
      <c r="AE266" s="49"/>
      <c r="AF266" s="186"/>
    </row>
    <row r="267" spans="1:32">
      <c r="A267" s="48" t="s">
        <v>687</v>
      </c>
      <c r="B267" s="72" t="s">
        <v>903</v>
      </c>
      <c r="C267" s="49">
        <v>537000</v>
      </c>
      <c r="D267" s="87">
        <v>537000</v>
      </c>
      <c r="E267" s="49"/>
      <c r="F267" s="49">
        <v>280000</v>
      </c>
      <c r="G267" s="49">
        <v>257000</v>
      </c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87"/>
      <c r="W267" s="49"/>
      <c r="X267" s="49"/>
      <c r="Y267" s="49"/>
      <c r="Z267" s="49"/>
      <c r="AA267" s="49"/>
      <c r="AB267" s="49"/>
      <c r="AC267" s="86"/>
      <c r="AD267" s="49"/>
      <c r="AE267" s="49"/>
      <c r="AF267" s="186"/>
    </row>
    <row r="268" spans="1:32">
      <c r="A268" s="48" t="s">
        <v>688</v>
      </c>
      <c r="B268" s="72" t="s">
        <v>329</v>
      </c>
      <c r="C268" s="49">
        <v>6720814</v>
      </c>
      <c r="D268" s="87">
        <v>6720814</v>
      </c>
      <c r="E268" s="49">
        <v>1240406</v>
      </c>
      <c r="F268" s="49">
        <v>1555452</v>
      </c>
      <c r="G268" s="49">
        <v>598416</v>
      </c>
      <c r="H268" s="49">
        <v>3326540</v>
      </c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87"/>
      <c r="W268" s="49"/>
      <c r="X268" s="49"/>
      <c r="Y268" s="49"/>
      <c r="Z268" s="49"/>
      <c r="AA268" s="49"/>
      <c r="AB268" s="49"/>
      <c r="AC268" s="86"/>
      <c r="AD268" s="49"/>
      <c r="AE268" s="49"/>
      <c r="AF268" s="186"/>
    </row>
    <row r="269" spans="1:32">
      <c r="A269" s="48" t="s">
        <v>689</v>
      </c>
      <c r="B269" s="72" t="s">
        <v>904</v>
      </c>
      <c r="C269" s="49">
        <v>1798271</v>
      </c>
      <c r="D269" s="87">
        <v>629728</v>
      </c>
      <c r="E269" s="49">
        <v>629728</v>
      </c>
      <c r="F269" s="49"/>
      <c r="G269" s="49"/>
      <c r="H269" s="49"/>
      <c r="I269" s="49"/>
      <c r="J269" s="49"/>
      <c r="K269" s="49"/>
      <c r="L269" s="49"/>
      <c r="M269" s="49">
        <v>1244.2</v>
      </c>
      <c r="N269" s="49">
        <v>1168543</v>
      </c>
      <c r="O269" s="49"/>
      <c r="P269" s="49"/>
      <c r="Q269" s="49"/>
      <c r="R269" s="49"/>
      <c r="S269" s="49"/>
      <c r="T269" s="49"/>
      <c r="U269" s="49"/>
      <c r="V269" s="87"/>
      <c r="W269" s="49"/>
      <c r="X269" s="49"/>
      <c r="Y269" s="49"/>
      <c r="Z269" s="49"/>
      <c r="AA269" s="49"/>
      <c r="AB269" s="49"/>
      <c r="AC269" s="86"/>
      <c r="AD269" s="49"/>
      <c r="AE269" s="49"/>
      <c r="AF269" s="186"/>
    </row>
    <row r="270" spans="1:32">
      <c r="A270" s="48" t="s">
        <v>690</v>
      </c>
      <c r="B270" s="72" t="s">
        <v>330</v>
      </c>
      <c r="C270" s="49">
        <v>444497</v>
      </c>
      <c r="D270" s="87">
        <v>444497</v>
      </c>
      <c r="E270" s="49">
        <v>242028</v>
      </c>
      <c r="F270" s="49">
        <v>101275</v>
      </c>
      <c r="G270" s="49">
        <v>101194</v>
      </c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87"/>
      <c r="W270" s="49"/>
      <c r="X270" s="49"/>
      <c r="Y270" s="49"/>
      <c r="Z270" s="49"/>
      <c r="AA270" s="49"/>
      <c r="AB270" s="49"/>
      <c r="AC270" s="86"/>
      <c r="AD270" s="49"/>
      <c r="AE270" s="49"/>
      <c r="AF270" s="186"/>
    </row>
    <row r="271" spans="1:32">
      <c r="A271" s="48" t="s">
        <v>691</v>
      </c>
      <c r="B271" s="72" t="s">
        <v>331</v>
      </c>
      <c r="C271" s="49">
        <v>1335431</v>
      </c>
      <c r="D271" s="87"/>
      <c r="E271" s="49"/>
      <c r="F271" s="49"/>
      <c r="G271" s="49"/>
      <c r="H271" s="49"/>
      <c r="I271" s="49"/>
      <c r="J271" s="49"/>
      <c r="K271" s="49"/>
      <c r="L271" s="49"/>
      <c r="M271" s="49">
        <v>690</v>
      </c>
      <c r="N271" s="49">
        <v>1335431</v>
      </c>
      <c r="O271" s="49"/>
      <c r="P271" s="49"/>
      <c r="Q271" s="49"/>
      <c r="R271" s="49"/>
      <c r="S271" s="49"/>
      <c r="T271" s="49"/>
      <c r="U271" s="49"/>
      <c r="V271" s="87"/>
      <c r="W271" s="49"/>
      <c r="X271" s="49"/>
      <c r="Y271" s="49"/>
      <c r="Z271" s="49"/>
      <c r="AA271" s="49"/>
      <c r="AB271" s="49"/>
      <c r="AC271" s="86"/>
      <c r="AD271" s="49"/>
      <c r="AE271" s="49"/>
      <c r="AF271" s="186"/>
    </row>
    <row r="272" spans="1:32">
      <c r="A272" s="48" t="s">
        <v>692</v>
      </c>
      <c r="B272" s="72" t="s">
        <v>332</v>
      </c>
      <c r="C272" s="49">
        <v>680578</v>
      </c>
      <c r="D272" s="87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>
        <v>561</v>
      </c>
      <c r="R272" s="49">
        <v>680578</v>
      </c>
      <c r="S272" s="49"/>
      <c r="T272" s="49"/>
      <c r="U272" s="49"/>
      <c r="V272" s="87"/>
      <c r="W272" s="49"/>
      <c r="X272" s="49"/>
      <c r="Y272" s="49"/>
      <c r="Z272" s="49"/>
      <c r="AA272" s="49"/>
      <c r="AB272" s="49"/>
      <c r="AC272" s="86"/>
      <c r="AD272" s="49"/>
      <c r="AE272" s="49"/>
      <c r="AF272" s="186"/>
    </row>
    <row r="273" spans="1:32">
      <c r="A273" s="48" t="s">
        <v>693</v>
      </c>
      <c r="B273" s="72" t="s">
        <v>333</v>
      </c>
      <c r="C273" s="49">
        <v>692202</v>
      </c>
      <c r="D273" s="87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>
        <v>580</v>
      </c>
      <c r="R273" s="49">
        <v>692202</v>
      </c>
      <c r="S273" s="49"/>
      <c r="T273" s="49"/>
      <c r="U273" s="49"/>
      <c r="V273" s="87"/>
      <c r="W273" s="49"/>
      <c r="X273" s="49"/>
      <c r="Y273" s="49"/>
      <c r="Z273" s="49"/>
      <c r="AA273" s="49"/>
      <c r="AB273" s="49"/>
      <c r="AC273" s="86"/>
      <c r="AD273" s="49"/>
      <c r="AE273" s="49"/>
      <c r="AF273" s="186"/>
    </row>
    <row r="274" spans="1:32">
      <c r="A274" s="48" t="s">
        <v>694</v>
      </c>
      <c r="B274" s="72" t="s">
        <v>334</v>
      </c>
      <c r="C274" s="49">
        <v>471603</v>
      </c>
      <c r="D274" s="87">
        <v>471603</v>
      </c>
      <c r="E274" s="49"/>
      <c r="F274" s="49"/>
      <c r="G274" s="49"/>
      <c r="H274" s="49">
        <v>471603</v>
      </c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87"/>
      <c r="W274" s="49"/>
      <c r="X274" s="49"/>
      <c r="Y274" s="49"/>
      <c r="Z274" s="49"/>
      <c r="AA274" s="49"/>
      <c r="AB274" s="49"/>
      <c r="AC274" s="86"/>
      <c r="AD274" s="49"/>
      <c r="AE274" s="49"/>
      <c r="AF274" s="186"/>
    </row>
    <row r="275" spans="1:32">
      <c r="A275" s="48" t="s">
        <v>695</v>
      </c>
      <c r="B275" s="72" t="s">
        <v>335</v>
      </c>
      <c r="C275" s="49">
        <v>3248738</v>
      </c>
      <c r="D275" s="87">
        <v>3248738</v>
      </c>
      <c r="E275" s="49"/>
      <c r="F275" s="49"/>
      <c r="G275" s="49"/>
      <c r="H275" s="49">
        <v>3248738</v>
      </c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87"/>
      <c r="W275" s="49"/>
      <c r="X275" s="49"/>
      <c r="Y275" s="49"/>
      <c r="Z275" s="49"/>
      <c r="AA275" s="49"/>
      <c r="AB275" s="49"/>
      <c r="AC275" s="86"/>
      <c r="AD275" s="49"/>
      <c r="AE275" s="49"/>
      <c r="AF275" s="186"/>
    </row>
    <row r="276" spans="1:32">
      <c r="A276" s="48" t="s">
        <v>696</v>
      </c>
      <c r="B276" s="72" t="s">
        <v>905</v>
      </c>
      <c r="C276" s="49">
        <v>1400000</v>
      </c>
      <c r="D276" s="87"/>
      <c r="E276" s="49"/>
      <c r="F276" s="49"/>
      <c r="G276" s="49"/>
      <c r="H276" s="49"/>
      <c r="I276" s="49"/>
      <c r="J276" s="49"/>
      <c r="K276" s="49"/>
      <c r="L276" s="49"/>
      <c r="M276" s="49">
        <v>1101</v>
      </c>
      <c r="N276" s="49">
        <v>1400000</v>
      </c>
      <c r="O276" s="49"/>
      <c r="P276" s="49"/>
      <c r="Q276" s="49"/>
      <c r="R276" s="49"/>
      <c r="S276" s="49"/>
      <c r="T276" s="49"/>
      <c r="U276" s="49"/>
      <c r="V276" s="87"/>
      <c r="W276" s="49"/>
      <c r="X276" s="49"/>
      <c r="Y276" s="49"/>
      <c r="Z276" s="49"/>
      <c r="AA276" s="49"/>
      <c r="AB276" s="49"/>
      <c r="AC276" s="86"/>
      <c r="AD276" s="49"/>
      <c r="AE276" s="49"/>
      <c r="AF276" s="186"/>
    </row>
    <row r="277" spans="1:32">
      <c r="A277" s="48" t="s">
        <v>697</v>
      </c>
      <c r="B277" s="72" t="s">
        <v>336</v>
      </c>
      <c r="C277" s="49">
        <v>4471979</v>
      </c>
      <c r="D277" s="87">
        <v>4471979</v>
      </c>
      <c r="E277" s="49"/>
      <c r="F277" s="49">
        <v>1027533</v>
      </c>
      <c r="G277" s="49">
        <v>750000</v>
      </c>
      <c r="H277" s="49">
        <v>2694446</v>
      </c>
      <c r="I277" s="49"/>
      <c r="J277" s="49"/>
      <c r="K277" s="45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87"/>
      <c r="W277" s="49"/>
      <c r="X277" s="49"/>
      <c r="Y277" s="49"/>
      <c r="Z277" s="49"/>
      <c r="AA277" s="49"/>
      <c r="AB277" s="49"/>
      <c r="AC277" s="86"/>
      <c r="AD277" s="49"/>
      <c r="AE277" s="49"/>
      <c r="AF277" s="186"/>
    </row>
    <row r="278" spans="1:32">
      <c r="A278" s="48" t="s">
        <v>698</v>
      </c>
      <c r="B278" s="72" t="s">
        <v>337</v>
      </c>
      <c r="C278" s="49">
        <v>2265998</v>
      </c>
      <c r="D278" s="87">
        <v>1929209</v>
      </c>
      <c r="E278" s="49">
        <v>694114</v>
      </c>
      <c r="F278" s="49"/>
      <c r="G278" s="49"/>
      <c r="H278" s="49">
        <v>1235095</v>
      </c>
      <c r="I278" s="49"/>
      <c r="J278" s="49"/>
      <c r="K278" s="45"/>
      <c r="L278" s="49"/>
      <c r="M278" s="49"/>
      <c r="N278" s="49"/>
      <c r="O278" s="49">
        <v>70</v>
      </c>
      <c r="P278" s="49">
        <v>336789</v>
      </c>
      <c r="Q278" s="49"/>
      <c r="R278" s="49"/>
      <c r="S278" s="49"/>
      <c r="T278" s="49"/>
      <c r="U278" s="49"/>
      <c r="V278" s="87"/>
      <c r="W278" s="49"/>
      <c r="X278" s="49"/>
      <c r="Y278" s="49"/>
      <c r="Z278" s="49"/>
      <c r="AA278" s="49"/>
      <c r="AB278" s="49"/>
      <c r="AC278" s="86"/>
      <c r="AD278" s="49"/>
      <c r="AE278" s="49"/>
      <c r="AF278" s="186"/>
    </row>
    <row r="279" spans="1:32">
      <c r="A279" s="48" t="s">
        <v>699</v>
      </c>
      <c r="B279" s="72" t="s">
        <v>338</v>
      </c>
      <c r="C279" s="49">
        <v>1828547</v>
      </c>
      <c r="D279" s="87">
        <v>0</v>
      </c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>
        <v>2309</v>
      </c>
      <c r="R279" s="49">
        <v>1828547</v>
      </c>
      <c r="S279" s="49"/>
      <c r="T279" s="49"/>
      <c r="U279" s="49"/>
      <c r="V279" s="87"/>
      <c r="W279" s="49"/>
      <c r="X279" s="49"/>
      <c r="Y279" s="49"/>
      <c r="Z279" s="49"/>
      <c r="AA279" s="49"/>
      <c r="AB279" s="49"/>
      <c r="AC279" s="86"/>
      <c r="AD279" s="49"/>
      <c r="AE279" s="49"/>
      <c r="AF279" s="186"/>
    </row>
    <row r="280" spans="1:32">
      <c r="A280" s="41" t="s">
        <v>700</v>
      </c>
      <c r="B280" s="72" t="s">
        <v>339</v>
      </c>
      <c r="C280" s="49">
        <v>1200000</v>
      </c>
      <c r="D280" s="87">
        <v>1200000</v>
      </c>
      <c r="E280" s="49"/>
      <c r="F280" s="49">
        <v>300000</v>
      </c>
      <c r="G280" s="49">
        <v>300000</v>
      </c>
      <c r="H280" s="49">
        <v>0</v>
      </c>
      <c r="I280" s="49">
        <v>600000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87"/>
      <c r="W280" s="49"/>
      <c r="X280" s="49"/>
      <c r="Y280" s="49"/>
      <c r="Z280" s="49"/>
      <c r="AA280" s="49"/>
      <c r="AB280" s="49"/>
      <c r="AC280" s="86"/>
      <c r="AD280" s="49"/>
      <c r="AE280" s="49"/>
      <c r="AF280" s="186"/>
    </row>
    <row r="281" spans="1:32">
      <c r="A281" s="41" t="s">
        <v>701</v>
      </c>
      <c r="B281" s="72" t="s">
        <v>340</v>
      </c>
      <c r="C281" s="49">
        <v>600000</v>
      </c>
      <c r="D281" s="87">
        <v>600000</v>
      </c>
      <c r="E281" s="49"/>
      <c r="F281" s="49">
        <v>0</v>
      </c>
      <c r="G281" s="49">
        <v>0</v>
      </c>
      <c r="H281" s="49">
        <v>0</v>
      </c>
      <c r="I281" s="49">
        <v>600000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87"/>
      <c r="W281" s="49"/>
      <c r="X281" s="49"/>
      <c r="Y281" s="49"/>
      <c r="Z281" s="49"/>
      <c r="AA281" s="49"/>
      <c r="AB281" s="49"/>
      <c r="AC281" s="86"/>
      <c r="AD281" s="49"/>
      <c r="AE281" s="49"/>
      <c r="AF281" s="186"/>
    </row>
    <row r="282" spans="1:32">
      <c r="A282" s="48" t="s">
        <v>702</v>
      </c>
      <c r="B282" s="72" t="s">
        <v>341</v>
      </c>
      <c r="C282" s="49">
        <v>82555</v>
      </c>
      <c r="D282" s="87">
        <v>0</v>
      </c>
      <c r="E282" s="49"/>
      <c r="F282" s="49">
        <v>0</v>
      </c>
      <c r="G282" s="49">
        <v>0</v>
      </c>
      <c r="H282" s="49">
        <v>0</v>
      </c>
      <c r="I282" s="49">
        <v>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87"/>
      <c r="W282" s="49"/>
      <c r="X282" s="49"/>
      <c r="Y282" s="49"/>
      <c r="Z282" s="49"/>
      <c r="AA282" s="49"/>
      <c r="AB282" s="49"/>
      <c r="AC282" s="86">
        <v>82555</v>
      </c>
      <c r="AD282" s="49">
        <v>82555</v>
      </c>
      <c r="AE282" s="49"/>
      <c r="AF282" s="186"/>
    </row>
    <row r="283" spans="1:32">
      <c r="A283" s="48" t="s">
        <v>703</v>
      </c>
      <c r="B283" s="72" t="s">
        <v>342</v>
      </c>
      <c r="C283" s="49">
        <v>3581414</v>
      </c>
      <c r="D283" s="87">
        <v>3581414</v>
      </c>
      <c r="E283" s="49"/>
      <c r="F283" s="49">
        <v>500000</v>
      </c>
      <c r="G283" s="49">
        <v>500000</v>
      </c>
      <c r="H283" s="49">
        <v>1848248</v>
      </c>
      <c r="I283" s="49">
        <v>733166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87"/>
      <c r="W283" s="49"/>
      <c r="X283" s="49"/>
      <c r="Y283" s="49"/>
      <c r="Z283" s="49"/>
      <c r="AA283" s="49"/>
      <c r="AB283" s="49"/>
      <c r="AC283" s="86"/>
      <c r="AD283" s="49"/>
      <c r="AE283" s="49"/>
      <c r="AF283" s="186"/>
    </row>
    <row r="284" spans="1:32">
      <c r="A284" s="48" t="s">
        <v>704</v>
      </c>
      <c r="B284" s="72" t="s">
        <v>906</v>
      </c>
      <c r="C284" s="49">
        <v>2377569</v>
      </c>
      <c r="D284" s="87">
        <v>2377569</v>
      </c>
      <c r="E284" s="49"/>
      <c r="F284" s="49">
        <v>300000</v>
      </c>
      <c r="G284" s="49">
        <v>300000</v>
      </c>
      <c r="H284" s="49">
        <v>1401960</v>
      </c>
      <c r="I284" s="49">
        <v>375609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87"/>
      <c r="W284" s="49"/>
      <c r="X284" s="49"/>
      <c r="Y284" s="49"/>
      <c r="Z284" s="49"/>
      <c r="AA284" s="49"/>
      <c r="AB284" s="49"/>
      <c r="AC284" s="86"/>
      <c r="AD284" s="49"/>
      <c r="AE284" s="49"/>
      <c r="AF284" s="186"/>
    </row>
    <row r="285" spans="1:32">
      <c r="A285" s="48" t="s">
        <v>705</v>
      </c>
      <c r="B285" s="72" t="s">
        <v>343</v>
      </c>
      <c r="C285" s="49">
        <v>1766501</v>
      </c>
      <c r="D285" s="87">
        <v>1766501</v>
      </c>
      <c r="E285" s="49"/>
      <c r="F285" s="49">
        <v>250000</v>
      </c>
      <c r="G285" s="49">
        <v>250000</v>
      </c>
      <c r="H285" s="49">
        <v>1266501</v>
      </c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87"/>
      <c r="W285" s="49"/>
      <c r="X285" s="49"/>
      <c r="Y285" s="49"/>
      <c r="Z285" s="49"/>
      <c r="AA285" s="49"/>
      <c r="AB285" s="49"/>
      <c r="AC285" s="86"/>
      <c r="AD285" s="49"/>
      <c r="AE285" s="49"/>
      <c r="AF285" s="186"/>
    </row>
    <row r="286" spans="1:32">
      <c r="A286" s="48" t="s">
        <v>706</v>
      </c>
      <c r="B286" s="72" t="s">
        <v>344</v>
      </c>
      <c r="C286" s="49">
        <v>1700783</v>
      </c>
      <c r="D286" s="87">
        <v>1700783</v>
      </c>
      <c r="E286" s="49"/>
      <c r="F286" s="49">
        <v>250000</v>
      </c>
      <c r="G286" s="49">
        <v>250000</v>
      </c>
      <c r="H286" s="49">
        <v>1200783</v>
      </c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87"/>
      <c r="W286" s="49"/>
      <c r="X286" s="49"/>
      <c r="Y286" s="49"/>
      <c r="Z286" s="49"/>
      <c r="AA286" s="49"/>
      <c r="AB286" s="49"/>
      <c r="AC286" s="86"/>
      <c r="AD286" s="49"/>
      <c r="AE286" s="49"/>
      <c r="AF286" s="186"/>
    </row>
    <row r="287" spans="1:32">
      <c r="A287" s="48" t="s">
        <v>707</v>
      </c>
      <c r="B287" s="72" t="s">
        <v>907</v>
      </c>
      <c r="C287" s="49">
        <v>736475</v>
      </c>
      <c r="D287" s="87">
        <v>736475</v>
      </c>
      <c r="E287" s="49"/>
      <c r="F287" s="49">
        <v>372014</v>
      </c>
      <c r="G287" s="49">
        <v>364461</v>
      </c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87"/>
      <c r="W287" s="49"/>
      <c r="X287" s="49"/>
      <c r="Y287" s="49"/>
      <c r="Z287" s="49"/>
      <c r="AA287" s="49"/>
      <c r="AB287" s="49"/>
      <c r="AC287" s="86"/>
      <c r="AD287" s="49"/>
      <c r="AE287" s="49"/>
      <c r="AF287" s="186"/>
    </row>
    <row r="288" spans="1:32">
      <c r="A288" s="48" t="s">
        <v>708</v>
      </c>
      <c r="B288" s="72" t="s">
        <v>908</v>
      </c>
      <c r="C288" s="49">
        <v>5771921</v>
      </c>
      <c r="D288" s="87"/>
      <c r="E288" s="49"/>
      <c r="F288" s="49"/>
      <c r="G288" s="49"/>
      <c r="H288" s="49"/>
      <c r="I288" s="49"/>
      <c r="J288" s="49"/>
      <c r="K288" s="49"/>
      <c r="L288" s="49"/>
      <c r="M288" s="49">
        <v>3852</v>
      </c>
      <c r="N288" s="49">
        <v>5771921</v>
      </c>
      <c r="O288" s="49"/>
      <c r="P288" s="49"/>
      <c r="Q288" s="49"/>
      <c r="R288" s="49"/>
      <c r="S288" s="49"/>
      <c r="T288" s="49"/>
      <c r="U288" s="49"/>
      <c r="V288" s="87"/>
      <c r="W288" s="49"/>
      <c r="X288" s="49"/>
      <c r="Y288" s="49"/>
      <c r="Z288" s="49"/>
      <c r="AA288" s="49"/>
      <c r="AB288" s="49"/>
      <c r="AC288" s="86"/>
      <c r="AD288" s="49"/>
      <c r="AE288" s="49"/>
      <c r="AF288" s="186"/>
    </row>
    <row r="289" spans="1:32">
      <c r="A289" s="48" t="s">
        <v>709</v>
      </c>
      <c r="B289" s="72" t="s">
        <v>909</v>
      </c>
      <c r="C289" s="49">
        <v>2179125</v>
      </c>
      <c r="D289" s="87"/>
      <c r="E289" s="49"/>
      <c r="F289" s="49"/>
      <c r="G289" s="49"/>
      <c r="H289" s="49"/>
      <c r="I289" s="49"/>
      <c r="J289" s="49"/>
      <c r="K289" s="49"/>
      <c r="L289" s="49"/>
      <c r="M289" s="49">
        <v>895</v>
      </c>
      <c r="N289" s="49">
        <v>2179125</v>
      </c>
      <c r="O289" s="49"/>
      <c r="P289" s="49"/>
      <c r="Q289" s="49"/>
      <c r="R289" s="49"/>
      <c r="S289" s="49"/>
      <c r="T289" s="49"/>
      <c r="U289" s="49"/>
      <c r="V289" s="87"/>
      <c r="W289" s="49"/>
      <c r="X289" s="49"/>
      <c r="Y289" s="49"/>
      <c r="Z289" s="49"/>
      <c r="AA289" s="49"/>
      <c r="AB289" s="49"/>
      <c r="AC289" s="86"/>
      <c r="AD289" s="49"/>
      <c r="AE289" s="49"/>
      <c r="AF289" s="186"/>
    </row>
    <row r="290" spans="1:32">
      <c r="A290" s="48" t="s">
        <v>710</v>
      </c>
      <c r="B290" s="72" t="s">
        <v>910</v>
      </c>
      <c r="C290" s="49">
        <v>601061</v>
      </c>
      <c r="D290" s="87"/>
      <c r="E290" s="49"/>
      <c r="F290" s="49"/>
      <c r="G290" s="49"/>
      <c r="H290" s="49"/>
      <c r="I290" s="49"/>
      <c r="J290" s="49"/>
      <c r="K290" s="49"/>
      <c r="L290" s="49"/>
      <c r="M290" s="49">
        <v>612</v>
      </c>
      <c r="N290" s="49">
        <v>601061</v>
      </c>
      <c r="O290" s="49"/>
      <c r="P290" s="49"/>
      <c r="Q290" s="49"/>
      <c r="R290" s="49"/>
      <c r="S290" s="49"/>
      <c r="T290" s="49"/>
      <c r="U290" s="49"/>
      <c r="V290" s="87"/>
      <c r="W290" s="49"/>
      <c r="X290" s="49"/>
      <c r="Y290" s="49"/>
      <c r="Z290" s="49"/>
      <c r="AA290" s="49"/>
      <c r="AB290" s="49"/>
      <c r="AC290" s="86"/>
      <c r="AD290" s="49"/>
      <c r="AE290" s="49"/>
      <c r="AF290" s="186"/>
    </row>
    <row r="291" spans="1:32">
      <c r="A291" s="48" t="s">
        <v>711</v>
      </c>
      <c r="B291" s="72" t="s">
        <v>345</v>
      </c>
      <c r="C291" s="49">
        <v>3230488</v>
      </c>
      <c r="D291" s="87">
        <v>3230488</v>
      </c>
      <c r="E291" s="49">
        <v>1240337</v>
      </c>
      <c r="F291" s="49">
        <v>1461059</v>
      </c>
      <c r="G291" s="49">
        <v>529092</v>
      </c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87"/>
      <c r="W291" s="49"/>
      <c r="X291" s="49"/>
      <c r="Y291" s="49"/>
      <c r="Z291" s="49"/>
      <c r="AA291" s="49"/>
      <c r="AB291" s="49"/>
      <c r="AC291" s="86"/>
      <c r="AD291" s="49"/>
      <c r="AE291" s="49"/>
      <c r="AF291" s="186"/>
    </row>
    <row r="292" spans="1:32">
      <c r="A292" s="48" t="s">
        <v>712</v>
      </c>
      <c r="B292" s="72" t="s">
        <v>911</v>
      </c>
      <c r="C292" s="49">
        <v>1285730</v>
      </c>
      <c r="D292" s="87">
        <v>1285730</v>
      </c>
      <c r="E292" s="49">
        <v>1285730</v>
      </c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87"/>
      <c r="W292" s="49"/>
      <c r="X292" s="49"/>
      <c r="Y292" s="49"/>
      <c r="Z292" s="49"/>
      <c r="AA292" s="49"/>
      <c r="AB292" s="49"/>
      <c r="AC292" s="86"/>
      <c r="AD292" s="49"/>
      <c r="AE292" s="49"/>
      <c r="AF292" s="186"/>
    </row>
    <row r="293" spans="1:32">
      <c r="A293" s="48" t="s">
        <v>713</v>
      </c>
      <c r="B293" s="72" t="s">
        <v>912</v>
      </c>
      <c r="C293" s="49">
        <v>1169255</v>
      </c>
      <c r="D293" s="87">
        <v>1169255</v>
      </c>
      <c r="E293" s="49">
        <v>1169255</v>
      </c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87"/>
      <c r="W293" s="49"/>
      <c r="X293" s="49"/>
      <c r="Y293" s="49"/>
      <c r="Z293" s="49"/>
      <c r="AA293" s="49"/>
      <c r="AB293" s="49"/>
      <c r="AC293" s="86"/>
      <c r="AD293" s="49"/>
      <c r="AE293" s="49"/>
      <c r="AF293" s="186"/>
    </row>
    <row r="294" spans="1:32">
      <c r="A294" s="48" t="s">
        <v>714</v>
      </c>
      <c r="B294" s="72" t="s">
        <v>346</v>
      </c>
      <c r="C294" s="49">
        <v>4109762</v>
      </c>
      <c r="D294" s="87"/>
      <c r="E294" s="49"/>
      <c r="F294" s="49"/>
      <c r="G294" s="49"/>
      <c r="H294" s="49"/>
      <c r="I294" s="49"/>
      <c r="J294" s="49"/>
      <c r="K294" s="45">
        <v>2</v>
      </c>
      <c r="L294" s="49">
        <v>4109762</v>
      </c>
      <c r="M294" s="49"/>
      <c r="N294" s="49"/>
      <c r="O294" s="49"/>
      <c r="P294" s="49"/>
      <c r="Q294" s="49"/>
      <c r="R294" s="49"/>
      <c r="S294" s="49"/>
      <c r="T294" s="49"/>
      <c r="U294" s="49"/>
      <c r="V294" s="87"/>
      <c r="W294" s="49"/>
      <c r="X294" s="49"/>
      <c r="Y294" s="49"/>
      <c r="Z294" s="49"/>
      <c r="AA294" s="49"/>
      <c r="AB294" s="49"/>
      <c r="AC294" s="86"/>
      <c r="AD294" s="49"/>
      <c r="AE294" s="49"/>
      <c r="AF294" s="186"/>
    </row>
    <row r="295" spans="1:32">
      <c r="A295" s="48" t="s">
        <v>715</v>
      </c>
      <c r="B295" s="72" t="s">
        <v>347</v>
      </c>
      <c r="C295" s="49">
        <v>1800000</v>
      </c>
      <c r="D295" s="87"/>
      <c r="E295" s="49"/>
      <c r="F295" s="49"/>
      <c r="G295" s="49"/>
      <c r="H295" s="49"/>
      <c r="I295" s="49"/>
      <c r="J295" s="49"/>
      <c r="K295" s="45">
        <v>1</v>
      </c>
      <c r="L295" s="49">
        <v>1800000</v>
      </c>
      <c r="M295" s="49"/>
      <c r="N295" s="49"/>
      <c r="O295" s="49"/>
      <c r="P295" s="49"/>
      <c r="Q295" s="49"/>
      <c r="R295" s="49"/>
      <c r="S295" s="49"/>
      <c r="T295" s="49"/>
      <c r="U295" s="49"/>
      <c r="V295" s="87"/>
      <c r="W295" s="49"/>
      <c r="X295" s="49"/>
      <c r="Y295" s="49"/>
      <c r="Z295" s="49"/>
      <c r="AA295" s="49"/>
      <c r="AB295" s="49"/>
      <c r="AC295" s="86"/>
      <c r="AD295" s="49"/>
      <c r="AE295" s="49"/>
      <c r="AF295" s="186"/>
    </row>
    <row r="296" spans="1:32">
      <c r="A296" s="48" t="s">
        <v>716</v>
      </c>
      <c r="B296" s="72" t="s">
        <v>913</v>
      </c>
      <c r="C296" s="49">
        <v>5936</v>
      </c>
      <c r="D296" s="87">
        <v>0</v>
      </c>
      <c r="E296" s="49"/>
      <c r="F296" s="49"/>
      <c r="G296" s="49"/>
      <c r="H296" s="49"/>
      <c r="I296" s="49">
        <v>0</v>
      </c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87"/>
      <c r="W296" s="49"/>
      <c r="X296" s="49"/>
      <c r="Y296" s="49"/>
      <c r="Z296" s="49"/>
      <c r="AA296" s="49"/>
      <c r="AB296" s="49"/>
      <c r="AC296" s="86">
        <v>5936</v>
      </c>
      <c r="AD296" s="49">
        <v>5936</v>
      </c>
      <c r="AE296" s="49"/>
      <c r="AF296" s="186"/>
    </row>
    <row r="297" spans="1:32">
      <c r="A297" s="48" t="s">
        <v>717</v>
      </c>
      <c r="B297" s="72" t="s">
        <v>914</v>
      </c>
      <c r="C297" s="49">
        <v>1140592</v>
      </c>
      <c r="D297" s="87">
        <v>1140592</v>
      </c>
      <c r="E297" s="49">
        <v>1140592</v>
      </c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87"/>
      <c r="W297" s="49"/>
      <c r="X297" s="49"/>
      <c r="Y297" s="49"/>
      <c r="Z297" s="49"/>
      <c r="AA297" s="49"/>
      <c r="AB297" s="49"/>
      <c r="AC297" s="86"/>
      <c r="AD297" s="49"/>
      <c r="AE297" s="49"/>
      <c r="AF297" s="186"/>
    </row>
    <row r="298" spans="1:32">
      <c r="A298" s="48" t="s">
        <v>718</v>
      </c>
      <c r="B298" s="72" t="s">
        <v>915</v>
      </c>
      <c r="C298" s="49">
        <v>3035464</v>
      </c>
      <c r="D298" s="87">
        <v>3035464</v>
      </c>
      <c r="E298" s="49"/>
      <c r="F298" s="49"/>
      <c r="G298" s="49"/>
      <c r="H298" s="49">
        <v>3035464</v>
      </c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87"/>
      <c r="W298" s="49"/>
      <c r="X298" s="49"/>
      <c r="Y298" s="49"/>
      <c r="Z298" s="49"/>
      <c r="AA298" s="49"/>
      <c r="AB298" s="49"/>
      <c r="AC298" s="86"/>
      <c r="AD298" s="49"/>
      <c r="AE298" s="49"/>
      <c r="AF298" s="186"/>
    </row>
    <row r="299" spans="1:32">
      <c r="A299" s="48" t="s">
        <v>719</v>
      </c>
      <c r="B299" s="72" t="s">
        <v>349</v>
      </c>
      <c r="C299" s="49">
        <v>1073205</v>
      </c>
      <c r="D299" s="87">
        <v>1073205</v>
      </c>
      <c r="E299" s="49"/>
      <c r="F299" s="49">
        <v>0</v>
      </c>
      <c r="G299" s="49">
        <v>200000</v>
      </c>
      <c r="H299" s="49">
        <v>873205</v>
      </c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87"/>
      <c r="W299" s="49"/>
      <c r="X299" s="49"/>
      <c r="Y299" s="49"/>
      <c r="Z299" s="49"/>
      <c r="AA299" s="49"/>
      <c r="AB299" s="49"/>
      <c r="AC299" s="86"/>
      <c r="AD299" s="49"/>
      <c r="AE299" s="49"/>
      <c r="AF299" s="186"/>
    </row>
    <row r="300" spans="1:32">
      <c r="A300" s="48" t="s">
        <v>720</v>
      </c>
      <c r="B300" s="72" t="s">
        <v>350</v>
      </c>
      <c r="C300" s="49">
        <v>1404174</v>
      </c>
      <c r="D300" s="87">
        <v>0</v>
      </c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>
        <v>881</v>
      </c>
      <c r="R300" s="49">
        <v>1404174</v>
      </c>
      <c r="S300" s="49"/>
      <c r="T300" s="49"/>
      <c r="U300" s="49"/>
      <c r="V300" s="87"/>
      <c r="W300" s="49"/>
      <c r="X300" s="49"/>
      <c r="Y300" s="49"/>
      <c r="Z300" s="49"/>
      <c r="AA300" s="49"/>
      <c r="AB300" s="49"/>
      <c r="AC300" s="86"/>
      <c r="AD300" s="49"/>
      <c r="AE300" s="49"/>
      <c r="AF300" s="186"/>
    </row>
    <row r="301" spans="1:32">
      <c r="A301" s="48" t="s">
        <v>721</v>
      </c>
      <c r="B301" s="72" t="s">
        <v>351</v>
      </c>
      <c r="C301" s="49">
        <v>910400</v>
      </c>
      <c r="D301" s="87">
        <v>0</v>
      </c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>
        <v>575</v>
      </c>
      <c r="R301" s="49">
        <v>910400</v>
      </c>
      <c r="S301" s="49"/>
      <c r="T301" s="49"/>
      <c r="U301" s="49"/>
      <c r="V301" s="87"/>
      <c r="W301" s="49"/>
      <c r="X301" s="49"/>
      <c r="Y301" s="49"/>
      <c r="Z301" s="49"/>
      <c r="AA301" s="49"/>
      <c r="AB301" s="49"/>
      <c r="AC301" s="86"/>
      <c r="AD301" s="49"/>
      <c r="AE301" s="49"/>
      <c r="AF301" s="186"/>
    </row>
    <row r="302" spans="1:32">
      <c r="A302" s="48" t="s">
        <v>722</v>
      </c>
      <c r="B302" s="72" t="s">
        <v>348</v>
      </c>
      <c r="C302" s="49">
        <v>743453</v>
      </c>
      <c r="D302" s="87">
        <v>743453</v>
      </c>
      <c r="E302" s="49"/>
      <c r="F302" s="49"/>
      <c r="G302" s="49"/>
      <c r="H302" s="49">
        <v>743453</v>
      </c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87"/>
      <c r="W302" s="49"/>
      <c r="X302" s="49"/>
      <c r="Y302" s="49"/>
      <c r="Z302" s="49"/>
      <c r="AA302" s="49"/>
      <c r="AB302" s="49"/>
      <c r="AC302" s="86"/>
      <c r="AD302" s="49"/>
      <c r="AE302" s="49"/>
      <c r="AF302" s="186"/>
    </row>
    <row r="303" spans="1:32">
      <c r="A303" s="48" t="s">
        <v>723</v>
      </c>
      <c r="B303" s="72" t="s">
        <v>352</v>
      </c>
      <c r="C303" s="49">
        <v>254404</v>
      </c>
      <c r="D303" s="87">
        <v>0</v>
      </c>
      <c r="E303" s="49"/>
      <c r="F303" s="49"/>
      <c r="G303" s="49"/>
      <c r="H303" s="49">
        <v>0</v>
      </c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87"/>
      <c r="W303" s="49"/>
      <c r="X303" s="49"/>
      <c r="Y303" s="49"/>
      <c r="Z303" s="49"/>
      <c r="AA303" s="49"/>
      <c r="AB303" s="49"/>
      <c r="AC303" s="86">
        <v>254404</v>
      </c>
      <c r="AD303" s="49">
        <v>254404</v>
      </c>
      <c r="AE303" s="49"/>
      <c r="AF303" s="186"/>
    </row>
    <row r="304" spans="1:32">
      <c r="A304" s="48" t="s">
        <v>724</v>
      </c>
      <c r="B304" s="72" t="s">
        <v>353</v>
      </c>
      <c r="C304" s="49">
        <v>1650000</v>
      </c>
      <c r="D304" s="87">
        <v>0</v>
      </c>
      <c r="E304" s="49"/>
      <c r="F304" s="49"/>
      <c r="G304" s="49"/>
      <c r="H304" s="49"/>
      <c r="I304" s="49"/>
      <c r="J304" s="49"/>
      <c r="K304" s="49"/>
      <c r="L304" s="49"/>
      <c r="M304" s="49">
        <v>610</v>
      </c>
      <c r="N304" s="49">
        <v>1650000</v>
      </c>
      <c r="O304" s="49"/>
      <c r="P304" s="49"/>
      <c r="Q304" s="49"/>
      <c r="R304" s="49"/>
      <c r="S304" s="49"/>
      <c r="T304" s="49"/>
      <c r="U304" s="49"/>
      <c r="V304" s="87"/>
      <c r="W304" s="49"/>
      <c r="X304" s="49"/>
      <c r="Y304" s="49"/>
      <c r="Z304" s="49"/>
      <c r="AA304" s="49"/>
      <c r="AB304" s="49"/>
      <c r="AC304" s="86"/>
      <c r="AD304" s="49"/>
      <c r="AE304" s="49"/>
      <c r="AF304" s="186"/>
    </row>
    <row r="305" spans="1:32">
      <c r="A305" s="48" t="s">
        <v>725</v>
      </c>
      <c r="B305" s="72" t="s">
        <v>354</v>
      </c>
      <c r="C305" s="49">
        <v>3988916</v>
      </c>
      <c r="D305" s="87">
        <v>1789607</v>
      </c>
      <c r="E305" s="49"/>
      <c r="F305" s="49"/>
      <c r="G305" s="49"/>
      <c r="H305" s="49">
        <v>1789607</v>
      </c>
      <c r="I305" s="49"/>
      <c r="J305" s="49"/>
      <c r="K305" s="49"/>
      <c r="L305" s="49"/>
      <c r="M305" s="49"/>
      <c r="N305" s="49"/>
      <c r="O305" s="49"/>
      <c r="P305" s="49"/>
      <c r="Q305" s="49">
        <v>2760</v>
      </c>
      <c r="R305" s="49">
        <v>2199309</v>
      </c>
      <c r="S305" s="49"/>
      <c r="T305" s="49"/>
      <c r="U305" s="49"/>
      <c r="V305" s="87"/>
      <c r="W305" s="49"/>
      <c r="X305" s="49"/>
      <c r="Y305" s="49"/>
      <c r="Z305" s="49"/>
      <c r="AA305" s="49"/>
      <c r="AB305" s="49"/>
      <c r="AC305" s="86"/>
      <c r="AD305" s="49"/>
      <c r="AE305" s="49"/>
      <c r="AF305" s="186"/>
    </row>
    <row r="306" spans="1:32">
      <c r="A306" s="48" t="s">
        <v>726</v>
      </c>
      <c r="B306" s="72" t="s">
        <v>916</v>
      </c>
      <c r="C306" s="49">
        <v>1759209</v>
      </c>
      <c r="D306" s="87">
        <v>0</v>
      </c>
      <c r="E306" s="49"/>
      <c r="F306" s="49"/>
      <c r="G306" s="49"/>
      <c r="H306" s="49"/>
      <c r="I306" s="49"/>
      <c r="J306" s="49"/>
      <c r="K306" s="49"/>
      <c r="L306" s="49"/>
      <c r="M306" s="49">
        <v>1950</v>
      </c>
      <c r="N306" s="49">
        <v>1759209</v>
      </c>
      <c r="O306" s="49"/>
      <c r="P306" s="49"/>
      <c r="Q306" s="49"/>
      <c r="R306" s="49"/>
      <c r="S306" s="49"/>
      <c r="T306" s="49"/>
      <c r="U306" s="49"/>
      <c r="V306" s="87"/>
      <c r="W306" s="49"/>
      <c r="X306" s="49"/>
      <c r="Y306" s="49"/>
      <c r="Z306" s="49"/>
      <c r="AA306" s="49"/>
      <c r="AB306" s="49"/>
      <c r="AC306" s="86"/>
      <c r="AD306" s="49"/>
      <c r="AE306" s="49"/>
      <c r="AF306" s="186"/>
    </row>
    <row r="307" spans="1:32">
      <c r="A307" s="48" t="s">
        <v>727</v>
      </c>
      <c r="B307" s="72" t="s">
        <v>355</v>
      </c>
      <c r="C307" s="49">
        <v>2327234</v>
      </c>
      <c r="D307" s="87">
        <v>2327234</v>
      </c>
      <c r="E307" s="49"/>
      <c r="F307" s="49">
        <v>1669191</v>
      </c>
      <c r="G307" s="49">
        <v>658043</v>
      </c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87"/>
      <c r="W307" s="49"/>
      <c r="X307" s="49"/>
      <c r="Y307" s="49"/>
      <c r="Z307" s="49"/>
      <c r="AA307" s="49"/>
      <c r="AB307" s="49"/>
      <c r="AC307" s="86"/>
      <c r="AD307" s="49"/>
      <c r="AE307" s="49"/>
      <c r="AF307" s="186"/>
    </row>
    <row r="308" spans="1:32">
      <c r="A308" s="41" t="s">
        <v>728</v>
      </c>
      <c r="B308" s="72" t="s">
        <v>917</v>
      </c>
      <c r="C308" s="49">
        <v>794345</v>
      </c>
      <c r="D308" s="87">
        <v>794345</v>
      </c>
      <c r="E308" s="49"/>
      <c r="F308" s="49">
        <v>0</v>
      </c>
      <c r="G308" s="49">
        <v>0</v>
      </c>
      <c r="H308" s="49"/>
      <c r="I308" s="49">
        <v>794345</v>
      </c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87"/>
      <c r="W308" s="49"/>
      <c r="X308" s="49"/>
      <c r="Y308" s="49"/>
      <c r="Z308" s="49"/>
      <c r="AA308" s="49"/>
      <c r="AB308" s="49"/>
      <c r="AC308" s="86"/>
      <c r="AD308" s="49"/>
      <c r="AE308" s="49"/>
      <c r="AF308" s="186"/>
    </row>
    <row r="309" spans="1:32">
      <c r="A309" s="48" t="s">
        <v>729</v>
      </c>
      <c r="B309" s="72" t="s">
        <v>918</v>
      </c>
      <c r="C309" s="49">
        <v>1300000</v>
      </c>
      <c r="D309" s="87">
        <v>1300000</v>
      </c>
      <c r="E309" s="49">
        <v>1300000</v>
      </c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87"/>
      <c r="W309" s="49"/>
      <c r="X309" s="49"/>
      <c r="Y309" s="49"/>
      <c r="Z309" s="49"/>
      <c r="AA309" s="49"/>
      <c r="AB309" s="49"/>
      <c r="AC309" s="86"/>
      <c r="AD309" s="49"/>
      <c r="AE309" s="49"/>
      <c r="AF309" s="186"/>
    </row>
    <row r="310" spans="1:32">
      <c r="A310" s="48" t="s">
        <v>730</v>
      </c>
      <c r="B310" s="72" t="s">
        <v>919</v>
      </c>
      <c r="C310" s="49">
        <v>794574</v>
      </c>
      <c r="D310" s="87">
        <v>794574</v>
      </c>
      <c r="E310" s="49">
        <v>794574</v>
      </c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87"/>
      <c r="W310" s="49"/>
      <c r="X310" s="49"/>
      <c r="Y310" s="49"/>
      <c r="Z310" s="49"/>
      <c r="AA310" s="49"/>
      <c r="AB310" s="49"/>
      <c r="AC310" s="86"/>
      <c r="AD310" s="49"/>
      <c r="AE310" s="49"/>
      <c r="AF310" s="186"/>
    </row>
    <row r="311" spans="1:32">
      <c r="A311" s="48" t="s">
        <v>731</v>
      </c>
      <c r="B311" s="72" t="s">
        <v>920</v>
      </c>
      <c r="C311" s="49">
        <v>973889</v>
      </c>
      <c r="D311" s="87">
        <v>973889</v>
      </c>
      <c r="E311" s="49">
        <v>973889</v>
      </c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87"/>
      <c r="W311" s="49"/>
      <c r="X311" s="49"/>
      <c r="Y311" s="49"/>
      <c r="Z311" s="49"/>
      <c r="AA311" s="49"/>
      <c r="AB311" s="49"/>
      <c r="AC311" s="86"/>
      <c r="AD311" s="49"/>
      <c r="AE311" s="49"/>
      <c r="AF311" s="186"/>
    </row>
    <row r="312" spans="1:32">
      <c r="A312" s="48" t="s">
        <v>732</v>
      </c>
      <c r="B312" s="72" t="s">
        <v>921</v>
      </c>
      <c r="C312" s="49">
        <v>3092539</v>
      </c>
      <c r="D312" s="87">
        <v>3092539</v>
      </c>
      <c r="E312" s="49">
        <v>3092539</v>
      </c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87"/>
      <c r="W312" s="49"/>
      <c r="X312" s="49"/>
      <c r="Y312" s="49"/>
      <c r="Z312" s="49"/>
      <c r="AA312" s="49"/>
      <c r="AB312" s="49"/>
      <c r="AC312" s="86"/>
      <c r="AD312" s="49"/>
      <c r="AE312" s="49"/>
      <c r="AF312" s="186"/>
    </row>
    <row r="313" spans="1:32">
      <c r="A313" s="48" t="s">
        <v>733</v>
      </c>
      <c r="B313" s="72" t="s">
        <v>922</v>
      </c>
      <c r="C313" s="49">
        <v>516557</v>
      </c>
      <c r="D313" s="87">
        <v>516557</v>
      </c>
      <c r="E313" s="49">
        <v>516557</v>
      </c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87"/>
      <c r="W313" s="49"/>
      <c r="X313" s="49"/>
      <c r="Y313" s="49"/>
      <c r="Z313" s="49"/>
      <c r="AA313" s="49"/>
      <c r="AB313" s="49"/>
      <c r="AC313" s="86"/>
      <c r="AD313" s="49"/>
      <c r="AE313" s="49"/>
      <c r="AF313" s="186"/>
    </row>
    <row r="314" spans="1:32">
      <c r="A314" s="48" t="s">
        <v>734</v>
      </c>
      <c r="B314" s="72" t="s">
        <v>923</v>
      </c>
      <c r="C314" s="49">
        <v>2306841</v>
      </c>
      <c r="D314" s="87">
        <v>2306841</v>
      </c>
      <c r="E314" s="49">
        <v>1207817</v>
      </c>
      <c r="F314" s="49">
        <v>543634</v>
      </c>
      <c r="G314" s="49">
        <v>555390</v>
      </c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87"/>
      <c r="W314" s="49"/>
      <c r="X314" s="49"/>
      <c r="Y314" s="49"/>
      <c r="Z314" s="49"/>
      <c r="AA314" s="49"/>
      <c r="AB314" s="49"/>
      <c r="AC314" s="86"/>
      <c r="AD314" s="49"/>
      <c r="AE314" s="49"/>
      <c r="AF314" s="186"/>
    </row>
    <row r="315" spans="1:32">
      <c r="A315" s="48" t="s">
        <v>735</v>
      </c>
      <c r="B315" s="72" t="s">
        <v>924</v>
      </c>
      <c r="C315" s="49">
        <v>2359819</v>
      </c>
      <c r="D315" s="87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>
        <v>1932</v>
      </c>
      <c r="R315" s="49">
        <v>2359819</v>
      </c>
      <c r="S315" s="49"/>
      <c r="T315" s="49"/>
      <c r="U315" s="49"/>
      <c r="V315" s="87"/>
      <c r="W315" s="49"/>
      <c r="X315" s="49"/>
      <c r="Y315" s="49"/>
      <c r="Z315" s="49"/>
      <c r="AA315" s="49"/>
      <c r="AB315" s="49"/>
      <c r="AC315" s="86"/>
      <c r="AD315" s="49"/>
      <c r="AE315" s="49"/>
      <c r="AF315" s="186"/>
    </row>
    <row r="316" spans="1:32">
      <c r="A316" s="48" t="s">
        <v>736</v>
      </c>
      <c r="B316" s="72" t="s">
        <v>925</v>
      </c>
      <c r="C316" s="49">
        <v>15120</v>
      </c>
      <c r="D316" s="87">
        <v>0</v>
      </c>
      <c r="E316" s="49">
        <v>0</v>
      </c>
      <c r="F316" s="49"/>
      <c r="G316" s="49"/>
      <c r="H316" s="49"/>
      <c r="I316" s="49"/>
      <c r="J316" s="49"/>
      <c r="K316" s="49"/>
      <c r="L316" s="49"/>
      <c r="M316" s="49">
        <v>360</v>
      </c>
      <c r="N316" s="49">
        <v>0</v>
      </c>
      <c r="O316" s="49"/>
      <c r="P316" s="49"/>
      <c r="Q316" s="49"/>
      <c r="R316" s="49"/>
      <c r="S316" s="49"/>
      <c r="T316" s="49"/>
      <c r="U316" s="49"/>
      <c r="V316" s="87"/>
      <c r="W316" s="49"/>
      <c r="X316" s="49"/>
      <c r="Y316" s="49"/>
      <c r="Z316" s="49"/>
      <c r="AA316" s="49"/>
      <c r="AB316" s="49"/>
      <c r="AC316" s="86">
        <v>15120</v>
      </c>
      <c r="AD316" s="49">
        <v>15120</v>
      </c>
      <c r="AE316" s="49"/>
      <c r="AF316" s="186"/>
    </row>
    <row r="317" spans="1:32">
      <c r="A317" s="48" t="s">
        <v>737</v>
      </c>
      <c r="B317" s="72" t="s">
        <v>926</v>
      </c>
      <c r="C317" s="49">
        <v>790159</v>
      </c>
      <c r="D317" s="87">
        <v>270000</v>
      </c>
      <c r="E317" s="49">
        <v>270000</v>
      </c>
      <c r="F317" s="49"/>
      <c r="G317" s="49"/>
      <c r="H317" s="49"/>
      <c r="I317" s="49"/>
      <c r="J317" s="49"/>
      <c r="K317" s="49"/>
      <c r="L317" s="49"/>
      <c r="M317" s="49">
        <v>360</v>
      </c>
      <c r="N317" s="49">
        <v>520159</v>
      </c>
      <c r="O317" s="49"/>
      <c r="P317" s="49"/>
      <c r="Q317" s="49"/>
      <c r="R317" s="49"/>
      <c r="S317" s="49"/>
      <c r="T317" s="49"/>
      <c r="U317" s="49"/>
      <c r="V317" s="87"/>
      <c r="W317" s="49"/>
      <c r="X317" s="49"/>
      <c r="Y317" s="49"/>
      <c r="Z317" s="49"/>
      <c r="AA317" s="49"/>
      <c r="AB317" s="49"/>
      <c r="AC317" s="86"/>
      <c r="AD317" s="49"/>
      <c r="AE317" s="49"/>
      <c r="AF317" s="186"/>
    </row>
    <row r="318" spans="1:32">
      <c r="A318" s="48" t="s">
        <v>738</v>
      </c>
      <c r="B318" s="72" t="s">
        <v>357</v>
      </c>
      <c r="C318" s="49">
        <v>2161125</v>
      </c>
      <c r="D318" s="87">
        <v>2161125</v>
      </c>
      <c r="E318" s="49"/>
      <c r="F318" s="49"/>
      <c r="G318" s="49"/>
      <c r="H318" s="49">
        <v>2161125</v>
      </c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87"/>
      <c r="W318" s="49"/>
      <c r="X318" s="49"/>
      <c r="Y318" s="49"/>
      <c r="Z318" s="49"/>
      <c r="AA318" s="49"/>
      <c r="AB318" s="49"/>
      <c r="AC318" s="86"/>
      <c r="AD318" s="49"/>
      <c r="AE318" s="49"/>
      <c r="AF318" s="186"/>
    </row>
    <row r="319" spans="1:32">
      <c r="A319" s="48" t="s">
        <v>739</v>
      </c>
      <c r="B319" s="72" t="s">
        <v>356</v>
      </c>
      <c r="C319" s="49">
        <v>738321</v>
      </c>
      <c r="D319" s="87">
        <v>738321</v>
      </c>
      <c r="E319" s="49"/>
      <c r="F319" s="49">
        <v>0</v>
      </c>
      <c r="G319" s="49">
        <v>0</v>
      </c>
      <c r="H319" s="49">
        <v>738321</v>
      </c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87"/>
      <c r="W319" s="49"/>
      <c r="X319" s="49"/>
      <c r="Y319" s="49"/>
      <c r="Z319" s="49"/>
      <c r="AA319" s="49"/>
      <c r="AB319" s="49"/>
      <c r="AC319" s="86"/>
      <c r="AD319" s="49"/>
      <c r="AE319" s="49"/>
      <c r="AF319" s="186"/>
    </row>
    <row r="320" spans="1:32">
      <c r="A320" s="48" t="s">
        <v>740</v>
      </c>
      <c r="B320" s="72" t="s">
        <v>358</v>
      </c>
      <c r="C320" s="49">
        <v>3989386</v>
      </c>
      <c r="D320" s="87">
        <v>3989386</v>
      </c>
      <c r="E320" s="49"/>
      <c r="F320" s="49"/>
      <c r="G320" s="49"/>
      <c r="H320" s="49">
        <v>3989386</v>
      </c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87"/>
      <c r="W320" s="49"/>
      <c r="X320" s="49"/>
      <c r="Y320" s="49"/>
      <c r="Z320" s="49"/>
      <c r="AA320" s="49"/>
      <c r="AB320" s="49"/>
      <c r="AC320" s="86"/>
      <c r="AD320" s="49"/>
      <c r="AE320" s="49"/>
      <c r="AF320" s="186"/>
    </row>
    <row r="321" spans="1:32">
      <c r="A321" s="48" t="s">
        <v>741</v>
      </c>
      <c r="B321" s="72" t="s">
        <v>927</v>
      </c>
      <c r="C321" s="49">
        <v>1908350</v>
      </c>
      <c r="D321" s="87"/>
      <c r="E321" s="49"/>
      <c r="F321" s="49"/>
      <c r="G321" s="49"/>
      <c r="H321" s="49"/>
      <c r="I321" s="49"/>
      <c r="J321" s="49"/>
      <c r="K321" s="49"/>
      <c r="L321" s="49"/>
      <c r="M321" s="49">
        <v>1236</v>
      </c>
      <c r="N321" s="49">
        <v>830512</v>
      </c>
      <c r="O321" s="49"/>
      <c r="P321" s="49"/>
      <c r="Q321" s="49">
        <v>1236</v>
      </c>
      <c r="R321" s="49">
        <v>1077838</v>
      </c>
      <c r="S321" s="49"/>
      <c r="T321" s="49"/>
      <c r="U321" s="49"/>
      <c r="V321" s="87"/>
      <c r="W321" s="49"/>
      <c r="X321" s="49"/>
      <c r="Y321" s="49"/>
      <c r="Z321" s="49"/>
      <c r="AA321" s="49"/>
      <c r="AB321" s="49"/>
      <c r="AC321" s="86"/>
      <c r="AD321" s="49"/>
      <c r="AE321" s="49"/>
      <c r="AF321" s="186"/>
    </row>
    <row r="322" spans="1:32">
      <c r="A322" s="48" t="s">
        <v>742</v>
      </c>
      <c r="B322" s="72" t="s">
        <v>928</v>
      </c>
      <c r="C322" s="49">
        <v>2507256</v>
      </c>
      <c r="D322" s="87"/>
      <c r="E322" s="49"/>
      <c r="F322" s="49"/>
      <c r="G322" s="49"/>
      <c r="H322" s="49"/>
      <c r="I322" s="49"/>
      <c r="J322" s="49"/>
      <c r="K322" s="49"/>
      <c r="L322" s="49"/>
      <c r="M322" s="49">
        <v>1994</v>
      </c>
      <c r="N322" s="49">
        <v>2507256</v>
      </c>
      <c r="O322" s="49"/>
      <c r="P322" s="49"/>
      <c r="Q322" s="49"/>
      <c r="R322" s="49"/>
      <c r="S322" s="49"/>
      <c r="T322" s="49"/>
      <c r="U322" s="49"/>
      <c r="V322" s="87"/>
      <c r="W322" s="49"/>
      <c r="X322" s="49"/>
      <c r="Y322" s="49"/>
      <c r="Z322" s="49"/>
      <c r="AA322" s="49"/>
      <c r="AB322" s="49"/>
      <c r="AC322" s="86"/>
      <c r="AD322" s="49"/>
      <c r="AE322" s="49"/>
      <c r="AF322" s="186"/>
    </row>
    <row r="323" spans="1:32">
      <c r="A323" s="48" t="s">
        <v>743</v>
      </c>
      <c r="B323" s="72" t="s">
        <v>929</v>
      </c>
      <c r="C323" s="49">
        <v>710926</v>
      </c>
      <c r="D323" s="87">
        <v>710926</v>
      </c>
      <c r="E323" s="49"/>
      <c r="F323" s="49">
        <v>509995</v>
      </c>
      <c r="G323" s="49">
        <v>200931</v>
      </c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87"/>
      <c r="W323" s="49"/>
      <c r="X323" s="49"/>
      <c r="Y323" s="49"/>
      <c r="Z323" s="49"/>
      <c r="AA323" s="49"/>
      <c r="AB323" s="49"/>
      <c r="AC323" s="86"/>
      <c r="AD323" s="49"/>
      <c r="AE323" s="49"/>
      <c r="AF323" s="186"/>
    </row>
    <row r="324" spans="1:32">
      <c r="A324" s="48" t="s">
        <v>744</v>
      </c>
      <c r="B324" s="72" t="s">
        <v>359</v>
      </c>
      <c r="C324" s="49">
        <v>1023900</v>
      </c>
      <c r="D324" s="87">
        <v>0</v>
      </c>
      <c r="E324" s="49"/>
      <c r="F324" s="49"/>
      <c r="G324" s="49"/>
      <c r="H324" s="49"/>
      <c r="I324" s="49"/>
      <c r="J324" s="49"/>
      <c r="K324" s="49"/>
      <c r="L324" s="49"/>
      <c r="M324" s="49">
        <v>595.70000000000005</v>
      </c>
      <c r="N324" s="49">
        <v>1023900</v>
      </c>
      <c r="O324" s="49"/>
      <c r="P324" s="49"/>
      <c r="Q324" s="49"/>
      <c r="R324" s="49"/>
      <c r="S324" s="49"/>
      <c r="T324" s="49"/>
      <c r="U324" s="49"/>
      <c r="V324" s="87"/>
      <c r="W324" s="49"/>
      <c r="X324" s="49"/>
      <c r="Y324" s="49"/>
      <c r="Z324" s="49"/>
      <c r="AA324" s="49"/>
      <c r="AB324" s="49"/>
      <c r="AC324" s="86"/>
      <c r="AD324" s="49"/>
      <c r="AE324" s="49"/>
      <c r="AF324" s="186"/>
    </row>
    <row r="325" spans="1:32">
      <c r="A325" s="48" t="s">
        <v>745</v>
      </c>
      <c r="B325" s="72" t="s">
        <v>360</v>
      </c>
      <c r="C325" s="49">
        <v>2259731</v>
      </c>
      <c r="D325" s="87">
        <v>2259731</v>
      </c>
      <c r="E325" s="49"/>
      <c r="F325" s="49"/>
      <c r="G325" s="49"/>
      <c r="H325" s="49">
        <v>2259731</v>
      </c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87"/>
      <c r="W325" s="49"/>
      <c r="X325" s="49"/>
      <c r="Y325" s="49"/>
      <c r="Z325" s="49"/>
      <c r="AA325" s="49"/>
      <c r="AB325" s="49"/>
      <c r="AC325" s="86"/>
      <c r="AD325" s="49"/>
      <c r="AE325" s="49"/>
      <c r="AF325" s="186"/>
    </row>
    <row r="326" spans="1:32">
      <c r="A326" s="48" t="s">
        <v>746</v>
      </c>
      <c r="B326" s="72" t="s">
        <v>930</v>
      </c>
      <c r="C326" s="49">
        <v>971765</v>
      </c>
      <c r="D326" s="87">
        <v>971765</v>
      </c>
      <c r="E326" s="49">
        <v>971765</v>
      </c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87"/>
      <c r="W326" s="49"/>
      <c r="X326" s="49"/>
      <c r="Y326" s="49"/>
      <c r="Z326" s="49"/>
      <c r="AA326" s="49"/>
      <c r="AB326" s="49"/>
      <c r="AC326" s="86"/>
      <c r="AD326" s="49"/>
      <c r="AE326" s="49"/>
      <c r="AF326" s="186"/>
    </row>
    <row r="327" spans="1:32">
      <c r="A327" s="48" t="s">
        <v>747</v>
      </c>
      <c r="B327" s="72" t="s">
        <v>931</v>
      </c>
      <c r="C327" s="49">
        <v>1283344</v>
      </c>
      <c r="D327" s="87">
        <v>1283344</v>
      </c>
      <c r="E327" s="49">
        <v>1283344</v>
      </c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87"/>
      <c r="W327" s="49"/>
      <c r="X327" s="49"/>
      <c r="Y327" s="49"/>
      <c r="Z327" s="49"/>
      <c r="AA327" s="49"/>
      <c r="AB327" s="49"/>
      <c r="AC327" s="86"/>
      <c r="AD327" s="49"/>
      <c r="AE327" s="49"/>
      <c r="AF327" s="186"/>
    </row>
    <row r="328" spans="1:32">
      <c r="A328" s="48" t="s">
        <v>748</v>
      </c>
      <c r="B328" s="72" t="s">
        <v>932</v>
      </c>
      <c r="C328" s="49">
        <v>667822</v>
      </c>
      <c r="D328" s="87">
        <v>667822</v>
      </c>
      <c r="E328" s="49">
        <v>667822</v>
      </c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87"/>
      <c r="W328" s="49"/>
      <c r="X328" s="49"/>
      <c r="Y328" s="49"/>
      <c r="Z328" s="49"/>
      <c r="AA328" s="49"/>
      <c r="AB328" s="49"/>
      <c r="AC328" s="86"/>
      <c r="AD328" s="49"/>
      <c r="AE328" s="49"/>
      <c r="AF328" s="186"/>
    </row>
    <row r="329" spans="1:32" ht="19.5" customHeight="1">
      <c r="A329" s="48" t="s">
        <v>749</v>
      </c>
      <c r="B329" s="72" t="s">
        <v>933</v>
      </c>
      <c r="C329" s="49">
        <v>79632</v>
      </c>
      <c r="D329" s="87">
        <v>0</v>
      </c>
      <c r="E329" s="49">
        <v>0</v>
      </c>
      <c r="F329" s="62"/>
      <c r="G329" s="62"/>
      <c r="H329" s="62"/>
      <c r="I329" s="62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87"/>
      <c r="W329" s="49"/>
      <c r="X329" s="49"/>
      <c r="Y329" s="49"/>
      <c r="Z329" s="49"/>
      <c r="AA329" s="49"/>
      <c r="AB329" s="49"/>
      <c r="AC329" s="86">
        <v>79632</v>
      </c>
      <c r="AD329" s="49">
        <v>79632</v>
      </c>
      <c r="AE329" s="49"/>
      <c r="AF329" s="186"/>
    </row>
    <row r="330" spans="1:32">
      <c r="A330" s="48" t="s">
        <v>750</v>
      </c>
      <c r="B330" s="72" t="s">
        <v>934</v>
      </c>
      <c r="C330" s="49">
        <v>1583852</v>
      </c>
      <c r="D330" s="87">
        <v>1583852</v>
      </c>
      <c r="E330" s="49">
        <v>1583852</v>
      </c>
      <c r="F330" s="62"/>
      <c r="G330" s="62"/>
      <c r="H330" s="62"/>
      <c r="I330" s="62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87"/>
      <c r="W330" s="49"/>
      <c r="X330" s="49"/>
      <c r="Y330" s="49"/>
      <c r="Z330" s="49"/>
      <c r="AA330" s="49"/>
      <c r="AB330" s="49"/>
      <c r="AC330" s="86"/>
      <c r="AD330" s="49"/>
      <c r="AE330" s="49"/>
      <c r="AF330" s="186"/>
    </row>
    <row r="331" spans="1:32">
      <c r="A331" s="48" t="s">
        <v>751</v>
      </c>
      <c r="B331" s="72" t="s">
        <v>361</v>
      </c>
      <c r="C331" s="49">
        <v>2372220</v>
      </c>
      <c r="D331" s="87"/>
      <c r="E331" s="49"/>
      <c r="F331" s="49"/>
      <c r="G331" s="49"/>
      <c r="H331" s="49"/>
      <c r="I331" s="49"/>
      <c r="J331" s="49"/>
      <c r="K331" s="49"/>
      <c r="L331" s="49"/>
      <c r="M331" s="49" t="s">
        <v>510</v>
      </c>
      <c r="N331" s="49">
        <v>2372220</v>
      </c>
      <c r="O331" s="49"/>
      <c r="P331" s="49"/>
      <c r="Q331" s="49"/>
      <c r="R331" s="49"/>
      <c r="S331" s="49"/>
      <c r="T331" s="49"/>
      <c r="U331" s="49"/>
      <c r="V331" s="87"/>
      <c r="W331" s="49"/>
      <c r="X331" s="49"/>
      <c r="Y331" s="49"/>
      <c r="Z331" s="49"/>
      <c r="AA331" s="49"/>
      <c r="AB331" s="49"/>
      <c r="AC331" s="86"/>
      <c r="AD331" s="49"/>
      <c r="AE331" s="49"/>
      <c r="AF331" s="186"/>
    </row>
    <row r="332" spans="1:32">
      <c r="A332" s="48" t="s">
        <v>752</v>
      </c>
      <c r="B332" s="72" t="s">
        <v>362</v>
      </c>
      <c r="C332" s="49">
        <v>1221930</v>
      </c>
      <c r="D332" s="87">
        <v>1221930</v>
      </c>
      <c r="E332" s="49">
        <v>1221930</v>
      </c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87"/>
      <c r="W332" s="49"/>
      <c r="X332" s="49"/>
      <c r="Y332" s="49"/>
      <c r="Z332" s="49"/>
      <c r="AA332" s="49"/>
      <c r="AB332" s="49"/>
      <c r="AC332" s="86"/>
      <c r="AD332" s="49"/>
      <c r="AE332" s="49"/>
      <c r="AF332" s="186"/>
    </row>
    <row r="333" spans="1:32">
      <c r="A333" s="48" t="s">
        <v>753</v>
      </c>
      <c r="B333" s="72" t="s">
        <v>363</v>
      </c>
      <c r="C333" s="49">
        <v>205574</v>
      </c>
      <c r="D333" s="87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>
        <v>1</v>
      </c>
      <c r="V333" s="62">
        <v>205574</v>
      </c>
      <c r="W333" s="49"/>
      <c r="X333" s="49"/>
      <c r="Y333" s="49"/>
      <c r="Z333" s="49"/>
      <c r="AA333" s="49"/>
      <c r="AB333" s="49"/>
      <c r="AC333" s="86"/>
      <c r="AD333" s="49"/>
      <c r="AE333" s="49"/>
      <c r="AF333" s="186"/>
    </row>
    <row r="334" spans="1:32">
      <c r="A334" s="48" t="s">
        <v>754</v>
      </c>
      <c r="B334" s="72" t="s">
        <v>364</v>
      </c>
      <c r="C334" s="49">
        <v>212453</v>
      </c>
      <c r="D334" s="87">
        <v>212453</v>
      </c>
      <c r="E334" s="49"/>
      <c r="F334" s="49"/>
      <c r="G334" s="49">
        <v>212453</v>
      </c>
      <c r="H334" s="49">
        <v>0</v>
      </c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87"/>
      <c r="W334" s="49"/>
      <c r="X334" s="49"/>
      <c r="Y334" s="49"/>
      <c r="Z334" s="49"/>
      <c r="AA334" s="49"/>
      <c r="AB334" s="49"/>
      <c r="AC334" s="86"/>
      <c r="AD334" s="49"/>
      <c r="AE334" s="49"/>
      <c r="AF334" s="186"/>
    </row>
    <row r="335" spans="1:32">
      <c r="A335" s="48" t="s">
        <v>755</v>
      </c>
      <c r="B335" s="72" t="s">
        <v>365</v>
      </c>
      <c r="C335" s="49">
        <v>618645</v>
      </c>
      <c r="D335" s="87">
        <v>618645</v>
      </c>
      <c r="E335" s="49"/>
      <c r="F335" s="49"/>
      <c r="G335" s="49">
        <v>64807</v>
      </c>
      <c r="H335" s="49">
        <v>553838</v>
      </c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87"/>
      <c r="W335" s="49"/>
      <c r="X335" s="49"/>
      <c r="Y335" s="49"/>
      <c r="Z335" s="49"/>
      <c r="AA335" s="49"/>
      <c r="AB335" s="49"/>
      <c r="AC335" s="86"/>
      <c r="AD335" s="49"/>
      <c r="AE335" s="49"/>
      <c r="AF335" s="186"/>
    </row>
    <row r="336" spans="1:32">
      <c r="A336" s="48" t="s">
        <v>756</v>
      </c>
      <c r="B336" s="72" t="s">
        <v>366</v>
      </c>
      <c r="C336" s="49">
        <v>788320</v>
      </c>
      <c r="D336" s="87">
        <v>788320</v>
      </c>
      <c r="E336" s="49"/>
      <c r="F336" s="49"/>
      <c r="G336" s="49"/>
      <c r="H336" s="49">
        <v>788320</v>
      </c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87"/>
      <c r="W336" s="49"/>
      <c r="X336" s="49"/>
      <c r="Y336" s="49"/>
      <c r="Z336" s="49"/>
      <c r="AA336" s="49"/>
      <c r="AB336" s="49"/>
      <c r="AC336" s="86"/>
      <c r="AD336" s="49"/>
      <c r="AE336" s="49"/>
      <c r="AF336" s="186"/>
    </row>
    <row r="337" spans="1:32">
      <c r="A337" s="48" t="s">
        <v>757</v>
      </c>
      <c r="B337" s="72" t="s">
        <v>367</v>
      </c>
      <c r="C337" s="49">
        <v>614153</v>
      </c>
      <c r="D337" s="87">
        <v>614153</v>
      </c>
      <c r="E337" s="49"/>
      <c r="F337" s="49"/>
      <c r="G337" s="49">
        <v>64807</v>
      </c>
      <c r="H337" s="49">
        <v>549346</v>
      </c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87"/>
      <c r="W337" s="49"/>
      <c r="X337" s="49"/>
      <c r="Y337" s="49"/>
      <c r="Z337" s="49"/>
      <c r="AA337" s="49"/>
      <c r="AB337" s="49"/>
      <c r="AC337" s="86"/>
      <c r="AD337" s="49"/>
      <c r="AE337" s="49"/>
      <c r="AF337" s="186"/>
    </row>
    <row r="338" spans="1:32">
      <c r="A338" s="48" t="s">
        <v>758</v>
      </c>
      <c r="B338" s="72" t="s">
        <v>368</v>
      </c>
      <c r="C338" s="49">
        <v>701181</v>
      </c>
      <c r="D338" s="87">
        <v>701181</v>
      </c>
      <c r="E338" s="49"/>
      <c r="F338" s="49"/>
      <c r="G338" s="49"/>
      <c r="H338" s="49">
        <v>701181</v>
      </c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87"/>
      <c r="W338" s="49"/>
      <c r="X338" s="49"/>
      <c r="Y338" s="49"/>
      <c r="Z338" s="49"/>
      <c r="AA338" s="49"/>
      <c r="AB338" s="49"/>
      <c r="AC338" s="86"/>
      <c r="AD338" s="49"/>
      <c r="AE338" s="49"/>
      <c r="AF338" s="186"/>
    </row>
    <row r="339" spans="1:32">
      <c r="A339" s="48" t="s">
        <v>759</v>
      </c>
      <c r="B339" s="72" t="s">
        <v>369</v>
      </c>
      <c r="C339" s="49">
        <v>708000</v>
      </c>
      <c r="D339" s="87">
        <v>708000</v>
      </c>
      <c r="E339" s="49"/>
      <c r="F339" s="49"/>
      <c r="G339" s="49"/>
      <c r="H339" s="49">
        <v>708000</v>
      </c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87"/>
      <c r="W339" s="49"/>
      <c r="X339" s="49"/>
      <c r="Y339" s="49"/>
      <c r="Z339" s="49"/>
      <c r="AA339" s="49"/>
      <c r="AB339" s="49"/>
      <c r="AC339" s="86"/>
      <c r="AD339" s="49"/>
      <c r="AE339" s="49"/>
      <c r="AF339" s="186"/>
    </row>
    <row r="340" spans="1:32">
      <c r="A340" s="48" t="s">
        <v>760</v>
      </c>
      <c r="B340" s="72" t="s">
        <v>935</v>
      </c>
      <c r="C340" s="49">
        <v>1730288</v>
      </c>
      <c r="D340" s="87">
        <v>1730288</v>
      </c>
      <c r="E340" s="49">
        <v>1730288</v>
      </c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87"/>
      <c r="W340" s="49"/>
      <c r="X340" s="49"/>
      <c r="Y340" s="49"/>
      <c r="Z340" s="49"/>
      <c r="AA340" s="49"/>
      <c r="AB340" s="49"/>
      <c r="AC340" s="86"/>
      <c r="AD340" s="49"/>
      <c r="AE340" s="49"/>
      <c r="AF340" s="186"/>
    </row>
    <row r="341" spans="1:32">
      <c r="A341" s="48" t="s">
        <v>761</v>
      </c>
      <c r="B341" s="72" t="s">
        <v>936</v>
      </c>
      <c r="C341" s="49">
        <v>461203</v>
      </c>
      <c r="D341" s="87">
        <v>461203</v>
      </c>
      <c r="E341" s="49"/>
      <c r="F341" s="49">
        <v>440485</v>
      </c>
      <c r="G341" s="49">
        <v>20718</v>
      </c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87"/>
      <c r="W341" s="49"/>
      <c r="X341" s="49"/>
      <c r="Y341" s="49"/>
      <c r="Z341" s="49"/>
      <c r="AA341" s="49"/>
      <c r="AB341" s="49"/>
      <c r="AC341" s="86"/>
      <c r="AD341" s="49"/>
      <c r="AE341" s="49"/>
      <c r="AF341" s="186"/>
    </row>
    <row r="342" spans="1:32">
      <c r="A342" s="48" t="s">
        <v>762</v>
      </c>
      <c r="B342" s="72" t="s">
        <v>937</v>
      </c>
      <c r="C342" s="49">
        <v>3816236</v>
      </c>
      <c r="D342" s="87">
        <v>3816236</v>
      </c>
      <c r="E342" s="49"/>
      <c r="F342" s="49"/>
      <c r="G342" s="49"/>
      <c r="H342" s="49">
        <v>3816236</v>
      </c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87"/>
      <c r="W342" s="49"/>
      <c r="X342" s="49"/>
      <c r="Y342" s="49"/>
      <c r="Z342" s="49"/>
      <c r="AA342" s="49"/>
      <c r="AB342" s="49"/>
      <c r="AC342" s="86"/>
      <c r="AD342" s="49"/>
      <c r="AE342" s="49"/>
      <c r="AF342" s="186"/>
    </row>
    <row r="343" spans="1:32">
      <c r="A343" s="48" t="s">
        <v>763</v>
      </c>
      <c r="B343" s="72" t="s">
        <v>370</v>
      </c>
      <c r="C343" s="49">
        <v>4030174</v>
      </c>
      <c r="D343" s="87">
        <v>4030174</v>
      </c>
      <c r="E343" s="49"/>
      <c r="F343" s="49">
        <v>460150</v>
      </c>
      <c r="G343" s="49">
        <v>374802</v>
      </c>
      <c r="H343" s="49">
        <v>3195222</v>
      </c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87"/>
      <c r="W343" s="49"/>
      <c r="X343" s="49"/>
      <c r="Y343" s="49"/>
      <c r="Z343" s="49"/>
      <c r="AA343" s="49"/>
      <c r="AB343" s="49"/>
      <c r="AC343" s="86"/>
      <c r="AD343" s="49"/>
      <c r="AE343" s="49"/>
      <c r="AF343" s="186"/>
    </row>
    <row r="344" spans="1:32">
      <c r="A344" s="48" t="s">
        <v>764</v>
      </c>
      <c r="B344" s="72" t="s">
        <v>938</v>
      </c>
      <c r="C344" s="49">
        <v>3000783</v>
      </c>
      <c r="D344" s="87">
        <v>3000783</v>
      </c>
      <c r="E344" s="49"/>
      <c r="F344" s="49"/>
      <c r="G344" s="49"/>
      <c r="H344" s="49">
        <v>3000783</v>
      </c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87"/>
      <c r="W344" s="49"/>
      <c r="X344" s="49"/>
      <c r="Y344" s="49"/>
      <c r="Z344" s="49"/>
      <c r="AA344" s="49"/>
      <c r="AB344" s="49"/>
      <c r="AC344" s="86"/>
      <c r="AD344" s="49"/>
      <c r="AE344" s="49"/>
      <c r="AF344" s="186"/>
    </row>
    <row r="345" spans="1:32">
      <c r="A345" s="48" t="s">
        <v>765</v>
      </c>
      <c r="B345" s="72" t="s">
        <v>371</v>
      </c>
      <c r="C345" s="49">
        <v>1655247</v>
      </c>
      <c r="D345" s="87"/>
      <c r="E345" s="49"/>
      <c r="F345" s="49"/>
      <c r="G345" s="49"/>
      <c r="H345" s="49"/>
      <c r="I345" s="49"/>
      <c r="J345" s="49"/>
      <c r="K345" s="49"/>
      <c r="L345" s="49"/>
      <c r="M345" s="49">
        <v>940</v>
      </c>
      <c r="N345" s="49">
        <v>1655247</v>
      </c>
      <c r="O345" s="49"/>
      <c r="P345" s="49"/>
      <c r="Q345" s="49"/>
      <c r="R345" s="49"/>
      <c r="S345" s="49"/>
      <c r="T345" s="49"/>
      <c r="U345" s="49"/>
      <c r="V345" s="87"/>
      <c r="W345" s="49"/>
      <c r="X345" s="49"/>
      <c r="Y345" s="49"/>
      <c r="Z345" s="49"/>
      <c r="AA345" s="49"/>
      <c r="AB345" s="49"/>
      <c r="AC345" s="86"/>
      <c r="AD345" s="49"/>
      <c r="AE345" s="49"/>
      <c r="AF345" s="186"/>
    </row>
    <row r="346" spans="1:32">
      <c r="A346" s="48" t="s">
        <v>766</v>
      </c>
      <c r="B346" s="72" t="s">
        <v>501</v>
      </c>
      <c r="C346" s="49">
        <v>1305520</v>
      </c>
      <c r="D346" s="87"/>
      <c r="E346" s="49"/>
      <c r="F346" s="49"/>
      <c r="G346" s="49"/>
      <c r="H346" s="49"/>
      <c r="I346" s="49"/>
      <c r="J346" s="49"/>
      <c r="K346" s="49"/>
      <c r="L346" s="49"/>
      <c r="M346" s="49">
        <v>1279</v>
      </c>
      <c r="N346" s="49">
        <v>1305520</v>
      </c>
      <c r="O346" s="49"/>
      <c r="P346" s="49"/>
      <c r="Q346" s="49"/>
      <c r="R346" s="49"/>
      <c r="S346" s="49"/>
      <c r="T346" s="49"/>
      <c r="U346" s="49"/>
      <c r="V346" s="87"/>
      <c r="W346" s="49"/>
      <c r="X346" s="49"/>
      <c r="Y346" s="49"/>
      <c r="Z346" s="49"/>
      <c r="AA346" s="49"/>
      <c r="AB346" s="49"/>
      <c r="AC346" s="86"/>
      <c r="AD346" s="49"/>
      <c r="AE346" s="49"/>
      <c r="AF346" s="186"/>
    </row>
    <row r="347" spans="1:32">
      <c r="A347" s="48" t="s">
        <v>767</v>
      </c>
      <c r="B347" s="72" t="s">
        <v>502</v>
      </c>
      <c r="C347" s="49">
        <v>1245666</v>
      </c>
      <c r="D347" s="87"/>
      <c r="E347" s="49"/>
      <c r="F347" s="49"/>
      <c r="G347" s="49"/>
      <c r="H347" s="49"/>
      <c r="I347" s="49"/>
      <c r="J347" s="49"/>
      <c r="K347" s="49"/>
      <c r="L347" s="49"/>
      <c r="M347" s="49">
        <v>1528.8</v>
      </c>
      <c r="N347" s="49">
        <v>1245666</v>
      </c>
      <c r="O347" s="49"/>
      <c r="P347" s="49"/>
      <c r="Q347" s="49"/>
      <c r="R347" s="49"/>
      <c r="S347" s="49"/>
      <c r="T347" s="49"/>
      <c r="U347" s="49"/>
      <c r="V347" s="87"/>
      <c r="W347" s="49"/>
      <c r="X347" s="49"/>
      <c r="Y347" s="49"/>
      <c r="Z347" s="49"/>
      <c r="AA347" s="49"/>
      <c r="AB347" s="49"/>
      <c r="AC347" s="86"/>
      <c r="AD347" s="49"/>
      <c r="AE347" s="49"/>
      <c r="AF347" s="186"/>
    </row>
    <row r="348" spans="1:32">
      <c r="A348" s="48" t="s">
        <v>768</v>
      </c>
      <c r="B348" s="72" t="s">
        <v>500</v>
      </c>
      <c r="C348" s="49">
        <v>1975673</v>
      </c>
      <c r="D348" s="87">
        <v>1115723</v>
      </c>
      <c r="E348" s="49">
        <v>1115723</v>
      </c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>
        <v>1460</v>
      </c>
      <c r="R348" s="49">
        <v>859950</v>
      </c>
      <c r="S348" s="49"/>
      <c r="T348" s="49"/>
      <c r="U348" s="49"/>
      <c r="V348" s="87"/>
      <c r="W348" s="49"/>
      <c r="X348" s="49"/>
      <c r="Y348" s="49"/>
      <c r="Z348" s="49"/>
      <c r="AA348" s="49"/>
      <c r="AB348" s="49"/>
      <c r="AC348" s="86"/>
      <c r="AD348" s="49"/>
      <c r="AE348" s="49"/>
      <c r="AF348" s="186"/>
    </row>
    <row r="349" spans="1:32">
      <c r="A349" s="48" t="s">
        <v>769</v>
      </c>
      <c r="B349" s="72" t="s">
        <v>372</v>
      </c>
      <c r="C349" s="49">
        <v>282028</v>
      </c>
      <c r="D349" s="87">
        <v>282028</v>
      </c>
      <c r="E349" s="49">
        <v>282028</v>
      </c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>
        <v>575</v>
      </c>
      <c r="R349" s="49">
        <v>0</v>
      </c>
      <c r="S349" s="49"/>
      <c r="T349" s="49"/>
      <c r="U349" s="49"/>
      <c r="V349" s="87"/>
      <c r="W349" s="49"/>
      <c r="X349" s="49"/>
      <c r="Y349" s="49"/>
      <c r="Z349" s="49"/>
      <c r="AA349" s="49"/>
      <c r="AB349" s="49"/>
      <c r="AC349" s="86"/>
      <c r="AD349" s="49"/>
      <c r="AE349" s="49"/>
      <c r="AF349" s="186"/>
    </row>
    <row r="350" spans="1:32">
      <c r="A350" s="48" t="s">
        <v>770</v>
      </c>
      <c r="B350" s="72" t="s">
        <v>373</v>
      </c>
      <c r="C350" s="49">
        <v>282028</v>
      </c>
      <c r="D350" s="87">
        <v>282028</v>
      </c>
      <c r="E350" s="49">
        <v>282028</v>
      </c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>
        <v>588</v>
      </c>
      <c r="R350" s="49">
        <v>0</v>
      </c>
      <c r="S350" s="49"/>
      <c r="T350" s="49"/>
      <c r="U350" s="49"/>
      <c r="V350" s="87"/>
      <c r="W350" s="49"/>
      <c r="X350" s="49"/>
      <c r="Y350" s="49"/>
      <c r="Z350" s="49"/>
      <c r="AA350" s="49"/>
      <c r="AB350" s="49"/>
      <c r="AC350" s="86"/>
      <c r="AD350" s="49"/>
      <c r="AE350" s="49"/>
      <c r="AF350" s="186"/>
    </row>
    <row r="351" spans="1:32">
      <c r="A351" s="48" t="s">
        <v>771</v>
      </c>
      <c r="B351" s="72" t="s">
        <v>374</v>
      </c>
      <c r="C351" s="49">
        <v>245200</v>
      </c>
      <c r="D351" s="87">
        <v>245200</v>
      </c>
      <c r="E351" s="49"/>
      <c r="F351" s="49">
        <v>0</v>
      </c>
      <c r="G351" s="49">
        <v>245200</v>
      </c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87"/>
      <c r="W351" s="49"/>
      <c r="X351" s="49"/>
      <c r="Y351" s="49"/>
      <c r="Z351" s="49"/>
      <c r="AA351" s="49"/>
      <c r="AB351" s="49"/>
      <c r="AC351" s="86"/>
      <c r="AD351" s="49"/>
      <c r="AE351" s="49"/>
      <c r="AF351" s="186"/>
    </row>
    <row r="352" spans="1:32">
      <c r="A352" s="48" t="s">
        <v>772</v>
      </c>
      <c r="B352" s="72" t="s">
        <v>375</v>
      </c>
      <c r="C352" s="49">
        <v>1206587</v>
      </c>
      <c r="D352" s="87"/>
      <c r="E352" s="49"/>
      <c r="F352" s="49"/>
      <c r="G352" s="49"/>
      <c r="H352" s="49"/>
      <c r="I352" s="49"/>
      <c r="J352" s="49"/>
      <c r="K352" s="49"/>
      <c r="L352" s="49"/>
      <c r="M352" s="49">
        <v>571</v>
      </c>
      <c r="N352" s="49">
        <v>1206587</v>
      </c>
      <c r="O352" s="49"/>
      <c r="P352" s="49"/>
      <c r="Q352" s="49">
        <v>711</v>
      </c>
      <c r="R352" s="49">
        <v>0</v>
      </c>
      <c r="S352" s="49"/>
      <c r="T352" s="49"/>
      <c r="U352" s="49"/>
      <c r="V352" s="87"/>
      <c r="W352" s="49"/>
      <c r="X352" s="49"/>
      <c r="Y352" s="49"/>
      <c r="Z352" s="49"/>
      <c r="AA352" s="49"/>
      <c r="AB352" s="49"/>
      <c r="AC352" s="86"/>
      <c r="AD352" s="49"/>
      <c r="AE352" s="49"/>
      <c r="AF352" s="186"/>
    </row>
    <row r="353" spans="1:32">
      <c r="A353" s="48" t="s">
        <v>773</v>
      </c>
      <c r="B353" s="72" t="s">
        <v>939</v>
      </c>
      <c r="C353" s="49">
        <v>530794</v>
      </c>
      <c r="D353" s="87">
        <v>530794</v>
      </c>
      <c r="E353" s="49">
        <v>530794</v>
      </c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87"/>
      <c r="W353" s="49"/>
      <c r="X353" s="49"/>
      <c r="Y353" s="49"/>
      <c r="Z353" s="49"/>
      <c r="AA353" s="49"/>
      <c r="AB353" s="49"/>
      <c r="AC353" s="86"/>
      <c r="AD353" s="49"/>
      <c r="AE353" s="49"/>
      <c r="AF353" s="186"/>
    </row>
    <row r="354" spans="1:32">
      <c r="A354" s="48" t="s">
        <v>774</v>
      </c>
      <c r="B354" s="72" t="s">
        <v>940</v>
      </c>
      <c r="C354" s="49">
        <v>5428607</v>
      </c>
      <c r="D354" s="87">
        <v>2070429</v>
      </c>
      <c r="E354" s="62">
        <v>1570429</v>
      </c>
      <c r="F354" s="62"/>
      <c r="G354" s="62"/>
      <c r="H354" s="62"/>
      <c r="I354" s="62"/>
      <c r="J354" s="49">
        <v>500000</v>
      </c>
      <c r="K354" s="49"/>
      <c r="L354" s="49"/>
      <c r="M354" s="49"/>
      <c r="N354" s="49"/>
      <c r="O354" s="49"/>
      <c r="P354" s="49"/>
      <c r="Q354" s="49">
        <v>1080</v>
      </c>
      <c r="R354" s="49">
        <v>3358178</v>
      </c>
      <c r="S354" s="49"/>
      <c r="T354" s="49"/>
      <c r="U354" s="49"/>
      <c r="V354" s="87"/>
      <c r="W354" s="49"/>
      <c r="X354" s="49"/>
      <c r="Y354" s="49"/>
      <c r="Z354" s="49"/>
      <c r="AA354" s="49"/>
      <c r="AB354" s="49"/>
      <c r="AC354" s="86"/>
      <c r="AD354" s="49"/>
      <c r="AE354" s="49"/>
      <c r="AF354" s="186"/>
    </row>
    <row r="355" spans="1:32">
      <c r="A355" s="48" t="s">
        <v>775</v>
      </c>
      <c r="B355" s="72" t="s">
        <v>499</v>
      </c>
      <c r="C355" s="49">
        <v>270401</v>
      </c>
      <c r="D355" s="87">
        <v>270401</v>
      </c>
      <c r="E355" s="49">
        <v>270401</v>
      </c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87"/>
      <c r="W355" s="49"/>
      <c r="X355" s="49"/>
      <c r="Y355" s="49"/>
      <c r="Z355" s="49"/>
      <c r="AA355" s="49"/>
      <c r="AB355" s="49"/>
      <c r="AC355" s="86"/>
      <c r="AD355" s="49"/>
      <c r="AE355" s="49"/>
      <c r="AF355" s="186"/>
    </row>
    <row r="356" spans="1:32">
      <c r="A356" s="96" t="s">
        <v>776</v>
      </c>
      <c r="B356" s="116" t="s">
        <v>941</v>
      </c>
      <c r="C356" s="49">
        <v>599315</v>
      </c>
      <c r="D356" s="87">
        <v>599315</v>
      </c>
      <c r="E356" s="98">
        <v>599315</v>
      </c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87"/>
      <c r="W356" s="98"/>
      <c r="X356" s="98"/>
      <c r="Y356" s="98"/>
      <c r="Z356" s="98"/>
      <c r="AA356" s="98"/>
      <c r="AB356" s="98"/>
      <c r="AC356" s="86"/>
      <c r="AD356" s="98"/>
      <c r="AE356" s="98"/>
      <c r="AF356" s="186"/>
    </row>
    <row r="357" spans="1:32">
      <c r="A357" s="761" t="s">
        <v>85</v>
      </c>
      <c r="B357" s="761"/>
      <c r="C357" s="50">
        <v>263775553</v>
      </c>
      <c r="D357" s="50">
        <v>160494449</v>
      </c>
      <c r="E357" s="50">
        <v>43384150</v>
      </c>
      <c r="F357" s="50">
        <v>20146431</v>
      </c>
      <c r="G357" s="50">
        <v>13075835</v>
      </c>
      <c r="H357" s="50">
        <v>79582040</v>
      </c>
      <c r="I357" s="50">
        <v>3805993</v>
      </c>
      <c r="J357" s="50">
        <v>500000</v>
      </c>
      <c r="K357" s="50">
        <v>4</v>
      </c>
      <c r="L357" s="50">
        <v>7985495</v>
      </c>
      <c r="M357" s="50">
        <v>52629.139999999992</v>
      </c>
      <c r="N357" s="50">
        <v>67287344</v>
      </c>
      <c r="O357" s="50">
        <v>70</v>
      </c>
      <c r="P357" s="50">
        <v>336789</v>
      </c>
      <c r="Q357" s="50">
        <v>24791.8</v>
      </c>
      <c r="R357" s="50">
        <v>26376428</v>
      </c>
      <c r="S357" s="50">
        <v>96</v>
      </c>
      <c r="T357" s="50">
        <v>443262</v>
      </c>
      <c r="U357" s="50">
        <v>3</v>
      </c>
      <c r="V357" s="50">
        <v>205574</v>
      </c>
      <c r="W357" s="50">
        <v>0</v>
      </c>
      <c r="X357" s="50">
        <v>0</v>
      </c>
      <c r="Y357" s="50">
        <v>0</v>
      </c>
      <c r="Z357" s="50">
        <v>0</v>
      </c>
      <c r="AA357" s="50">
        <v>0</v>
      </c>
      <c r="AB357" s="50">
        <v>0</v>
      </c>
      <c r="AC357" s="50">
        <v>646212</v>
      </c>
      <c r="AD357" s="50">
        <v>646212</v>
      </c>
      <c r="AE357" s="50"/>
      <c r="AF357" s="186"/>
    </row>
    <row r="358" spans="1:32" s="73" customFormat="1">
      <c r="A358" s="163" t="s">
        <v>42</v>
      </c>
      <c r="B358" s="172"/>
      <c r="C358" s="170"/>
      <c r="D358" s="170"/>
      <c r="E358" s="170"/>
      <c r="F358" s="170"/>
      <c r="G358" s="170"/>
      <c r="H358" s="170"/>
      <c r="I358" s="170"/>
      <c r="J358" s="170"/>
      <c r="K358" s="172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  <c r="AA358" s="170"/>
      <c r="AB358" s="170"/>
      <c r="AC358" s="165"/>
      <c r="AD358" s="170"/>
      <c r="AE358" s="171"/>
      <c r="AF358" s="187"/>
    </row>
    <row r="359" spans="1:32">
      <c r="A359" s="124" t="s">
        <v>777</v>
      </c>
      <c r="B359" s="92" t="s">
        <v>376</v>
      </c>
      <c r="C359" s="49">
        <v>841169</v>
      </c>
      <c r="D359" s="87">
        <v>779569</v>
      </c>
      <c r="E359" s="87">
        <v>24069</v>
      </c>
      <c r="F359" s="87"/>
      <c r="G359" s="87">
        <v>198000</v>
      </c>
      <c r="H359" s="87">
        <v>275500</v>
      </c>
      <c r="I359" s="87">
        <v>282000</v>
      </c>
      <c r="J359" s="87"/>
      <c r="K359" s="142"/>
      <c r="L359" s="87"/>
      <c r="M359" s="87"/>
      <c r="N359" s="87"/>
      <c r="O359" s="87"/>
      <c r="P359" s="87"/>
      <c r="Q359" s="87"/>
      <c r="R359" s="87"/>
      <c r="S359" s="87">
        <v>39</v>
      </c>
      <c r="T359" s="87">
        <v>61600</v>
      </c>
      <c r="U359" s="87"/>
      <c r="V359" s="87"/>
      <c r="W359" s="87"/>
      <c r="X359" s="87"/>
      <c r="Y359" s="87"/>
      <c r="Z359" s="87"/>
      <c r="AA359" s="87"/>
      <c r="AB359" s="87"/>
      <c r="AC359" s="86"/>
      <c r="AD359" s="87"/>
      <c r="AE359" s="87"/>
      <c r="AF359" s="186"/>
    </row>
    <row r="360" spans="1:32">
      <c r="A360" s="96" t="s">
        <v>778</v>
      </c>
      <c r="B360" s="105" t="s">
        <v>377</v>
      </c>
      <c r="C360" s="49">
        <v>712655</v>
      </c>
      <c r="D360" s="98">
        <v>480162</v>
      </c>
      <c r="E360" s="98">
        <v>25350</v>
      </c>
      <c r="F360" s="98"/>
      <c r="G360" s="98">
        <v>151932</v>
      </c>
      <c r="H360" s="98">
        <v>232145</v>
      </c>
      <c r="I360" s="98">
        <v>70735</v>
      </c>
      <c r="J360" s="98"/>
      <c r="K360" s="94"/>
      <c r="L360" s="98"/>
      <c r="M360" s="98"/>
      <c r="N360" s="98"/>
      <c r="O360" s="98"/>
      <c r="P360" s="98"/>
      <c r="Q360" s="98">
        <v>230.1</v>
      </c>
      <c r="R360" s="98">
        <v>232493</v>
      </c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9"/>
      <c r="AD360" s="98"/>
      <c r="AE360" s="98"/>
      <c r="AF360" s="186"/>
    </row>
    <row r="361" spans="1:32" s="73" customFormat="1">
      <c r="A361" s="762" t="s">
        <v>71</v>
      </c>
      <c r="B361" s="762"/>
      <c r="C361" s="50">
        <v>1553824</v>
      </c>
      <c r="D361" s="50">
        <v>1259731</v>
      </c>
      <c r="E361" s="50">
        <v>49419</v>
      </c>
      <c r="F361" s="50"/>
      <c r="G361" s="50">
        <v>349932</v>
      </c>
      <c r="H361" s="50">
        <v>507645</v>
      </c>
      <c r="I361" s="50">
        <v>352735</v>
      </c>
      <c r="J361" s="50"/>
      <c r="K361" s="50"/>
      <c r="L361" s="50"/>
      <c r="M361" s="50"/>
      <c r="N361" s="50"/>
      <c r="O361" s="50"/>
      <c r="P361" s="50"/>
      <c r="Q361" s="50">
        <v>230.1</v>
      </c>
      <c r="R361" s="50">
        <v>232493</v>
      </c>
      <c r="S361" s="50">
        <v>39</v>
      </c>
      <c r="T361" s="50">
        <v>61600</v>
      </c>
      <c r="U361" s="50"/>
      <c r="V361" s="50"/>
      <c r="W361" s="50"/>
      <c r="X361" s="50"/>
      <c r="Y361" s="50"/>
      <c r="Z361" s="50"/>
      <c r="AA361" s="50"/>
      <c r="AB361" s="50"/>
      <c r="AC361" s="93"/>
      <c r="AD361" s="50"/>
      <c r="AE361" s="50"/>
      <c r="AF361" s="187"/>
    </row>
    <row r="362" spans="1:32" s="73" customFormat="1">
      <c r="A362" s="766" t="s">
        <v>44</v>
      </c>
      <c r="B362" s="767"/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65"/>
      <c r="AD362" s="170"/>
      <c r="AE362" s="171"/>
      <c r="AF362" s="187"/>
    </row>
    <row r="363" spans="1:32">
      <c r="A363" s="124" t="s">
        <v>779</v>
      </c>
      <c r="B363" s="143" t="s">
        <v>378</v>
      </c>
      <c r="C363" s="49">
        <v>1403029</v>
      </c>
      <c r="D363" s="87">
        <v>368154</v>
      </c>
      <c r="E363" s="87">
        <v>21627</v>
      </c>
      <c r="F363" s="87">
        <v>58948</v>
      </c>
      <c r="G363" s="87">
        <v>47746</v>
      </c>
      <c r="H363" s="87">
        <v>190216</v>
      </c>
      <c r="I363" s="87">
        <v>49617</v>
      </c>
      <c r="J363" s="87"/>
      <c r="K363" s="87"/>
      <c r="L363" s="87"/>
      <c r="M363" s="87">
        <v>353.3</v>
      </c>
      <c r="N363" s="87">
        <v>618616</v>
      </c>
      <c r="O363" s="87"/>
      <c r="P363" s="87"/>
      <c r="Q363" s="87">
        <v>361.1</v>
      </c>
      <c r="R363" s="87">
        <v>375544</v>
      </c>
      <c r="S363" s="87">
        <v>47.9</v>
      </c>
      <c r="T363" s="87">
        <v>40715</v>
      </c>
      <c r="U363" s="87"/>
      <c r="V363" s="87"/>
      <c r="W363" s="87"/>
      <c r="X363" s="87"/>
      <c r="Y363" s="87"/>
      <c r="Z363" s="87"/>
      <c r="AA363" s="87"/>
      <c r="AB363" s="87"/>
      <c r="AC363" s="86"/>
      <c r="AD363" s="87"/>
      <c r="AE363" s="87"/>
      <c r="AF363" s="186"/>
    </row>
    <row r="364" spans="1:32">
      <c r="A364" s="48" t="s">
        <v>780</v>
      </c>
      <c r="B364" s="67" t="s">
        <v>379</v>
      </c>
      <c r="C364" s="49">
        <v>622425</v>
      </c>
      <c r="D364" s="49">
        <v>318537</v>
      </c>
      <c r="E364" s="49">
        <v>21627</v>
      </c>
      <c r="F364" s="49">
        <v>58948</v>
      </c>
      <c r="G364" s="49">
        <v>47746</v>
      </c>
      <c r="H364" s="49">
        <v>190216</v>
      </c>
      <c r="I364" s="49"/>
      <c r="J364" s="49"/>
      <c r="K364" s="49"/>
      <c r="L364" s="49"/>
      <c r="M364" s="49"/>
      <c r="N364" s="49"/>
      <c r="O364" s="49"/>
      <c r="P364" s="49"/>
      <c r="Q364" s="49">
        <v>244.43</v>
      </c>
      <c r="R364" s="49">
        <v>261957</v>
      </c>
      <c r="S364" s="49">
        <v>47.9</v>
      </c>
      <c r="T364" s="49">
        <v>41931</v>
      </c>
      <c r="U364" s="49"/>
      <c r="V364" s="49"/>
      <c r="W364" s="49"/>
      <c r="X364" s="49"/>
      <c r="Y364" s="49"/>
      <c r="Z364" s="49"/>
      <c r="AA364" s="49"/>
      <c r="AB364" s="49"/>
      <c r="AC364" s="56"/>
      <c r="AD364" s="49"/>
      <c r="AE364" s="49"/>
      <c r="AF364" s="186"/>
    </row>
    <row r="365" spans="1:32">
      <c r="A365" s="48" t="s">
        <v>781</v>
      </c>
      <c r="B365" s="59" t="s">
        <v>380</v>
      </c>
      <c r="C365" s="49">
        <v>16511</v>
      </c>
      <c r="D365" s="49">
        <v>0</v>
      </c>
      <c r="E365" s="49">
        <v>0</v>
      </c>
      <c r="F365" s="49">
        <v>0</v>
      </c>
      <c r="G365" s="49">
        <v>0</v>
      </c>
      <c r="H365" s="49">
        <v>0</v>
      </c>
      <c r="I365" s="49">
        <v>0</v>
      </c>
      <c r="J365" s="49"/>
      <c r="K365" s="49"/>
      <c r="L365" s="49"/>
      <c r="M365" s="49"/>
      <c r="N365" s="49"/>
      <c r="O365" s="49"/>
      <c r="P365" s="49"/>
      <c r="Q365" s="49">
        <v>329.8</v>
      </c>
      <c r="R365" s="49">
        <v>0</v>
      </c>
      <c r="S365" s="49">
        <v>42.1</v>
      </c>
      <c r="T365" s="49">
        <v>0</v>
      </c>
      <c r="U365" s="49"/>
      <c r="V365" s="49"/>
      <c r="W365" s="49"/>
      <c r="X365" s="49"/>
      <c r="Y365" s="49"/>
      <c r="Z365" s="49"/>
      <c r="AA365" s="49"/>
      <c r="AB365" s="49"/>
      <c r="AC365" s="56">
        <v>16511</v>
      </c>
      <c r="AD365" s="49">
        <v>16511</v>
      </c>
      <c r="AE365" s="49"/>
      <c r="AF365" s="186"/>
    </row>
    <row r="366" spans="1:32">
      <c r="A366" s="48" t="s">
        <v>782</v>
      </c>
      <c r="B366" s="59" t="s">
        <v>381</v>
      </c>
      <c r="C366" s="49">
        <v>2206176</v>
      </c>
      <c r="D366" s="49">
        <v>730476</v>
      </c>
      <c r="E366" s="49">
        <v>84855</v>
      </c>
      <c r="F366" s="49">
        <v>66066</v>
      </c>
      <c r="G366" s="49">
        <v>53771</v>
      </c>
      <c r="H366" s="49">
        <v>473074</v>
      </c>
      <c r="I366" s="49">
        <v>52710</v>
      </c>
      <c r="J366" s="49"/>
      <c r="K366" s="49"/>
      <c r="L366" s="49"/>
      <c r="M366" s="49">
        <v>501.3</v>
      </c>
      <c r="N366" s="49">
        <v>801317</v>
      </c>
      <c r="O366" s="49">
        <v>112.3</v>
      </c>
      <c r="P366" s="49">
        <v>57273</v>
      </c>
      <c r="Q366" s="49">
        <v>536</v>
      </c>
      <c r="R366" s="49">
        <v>557440</v>
      </c>
      <c r="S366" s="49">
        <v>70.2</v>
      </c>
      <c r="T366" s="49">
        <v>59670</v>
      </c>
      <c r="U366" s="49"/>
      <c r="V366" s="49"/>
      <c r="W366" s="49"/>
      <c r="X366" s="49"/>
      <c r="Y366" s="49"/>
      <c r="Z366" s="49"/>
      <c r="AA366" s="49"/>
      <c r="AB366" s="49"/>
      <c r="AC366" s="56"/>
      <c r="AD366" s="49"/>
      <c r="AE366" s="49"/>
      <c r="AF366" s="186"/>
    </row>
    <row r="367" spans="1:32">
      <c r="A367" s="48" t="s">
        <v>783</v>
      </c>
      <c r="B367" s="67" t="s">
        <v>382</v>
      </c>
      <c r="C367" s="49">
        <v>580097</v>
      </c>
      <c r="D367" s="49">
        <v>232344</v>
      </c>
      <c r="E367" s="49">
        <v>21654</v>
      </c>
      <c r="F367" s="49">
        <v>42294</v>
      </c>
      <c r="G367" s="49">
        <v>34181</v>
      </c>
      <c r="H367" s="49">
        <v>134215</v>
      </c>
      <c r="I367" s="49"/>
      <c r="J367" s="49"/>
      <c r="K367" s="49"/>
      <c r="L367" s="49"/>
      <c r="M367" s="49"/>
      <c r="N367" s="49"/>
      <c r="O367" s="49"/>
      <c r="P367" s="49"/>
      <c r="Q367" s="49">
        <v>285.5</v>
      </c>
      <c r="R367" s="49">
        <v>305886</v>
      </c>
      <c r="S367" s="49">
        <v>40.299999999999997</v>
      </c>
      <c r="T367" s="49">
        <v>41867</v>
      </c>
      <c r="U367" s="49"/>
      <c r="V367" s="49"/>
      <c r="W367" s="49"/>
      <c r="X367" s="49"/>
      <c r="Y367" s="49"/>
      <c r="Z367" s="49"/>
      <c r="AA367" s="49"/>
      <c r="AB367" s="49"/>
      <c r="AC367" s="56"/>
      <c r="AD367" s="49"/>
      <c r="AE367" s="49"/>
      <c r="AF367" s="186"/>
    </row>
    <row r="368" spans="1:32">
      <c r="A368" s="48" t="s">
        <v>784</v>
      </c>
      <c r="B368" s="59" t="s">
        <v>973</v>
      </c>
      <c r="C368" s="49">
        <v>1426591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>
        <v>834</v>
      </c>
      <c r="N368" s="49">
        <v>1332750</v>
      </c>
      <c r="O368" s="49"/>
      <c r="P368" s="49"/>
      <c r="Q368" s="49"/>
      <c r="R368" s="49"/>
      <c r="S368" s="49">
        <v>107.36</v>
      </c>
      <c r="T368" s="49">
        <v>93841</v>
      </c>
      <c r="U368" s="49"/>
      <c r="V368" s="49"/>
      <c r="W368" s="49"/>
      <c r="X368" s="49"/>
      <c r="Y368" s="49"/>
      <c r="Z368" s="49"/>
      <c r="AA368" s="49"/>
      <c r="AB368" s="49"/>
      <c r="AC368" s="56"/>
      <c r="AD368" s="49"/>
      <c r="AE368" s="49"/>
      <c r="AF368" s="186"/>
    </row>
    <row r="369" spans="1:32">
      <c r="A369" s="48" t="s">
        <v>785</v>
      </c>
      <c r="B369" s="59" t="s">
        <v>974</v>
      </c>
      <c r="C369" s="49">
        <v>1198273</v>
      </c>
      <c r="D369" s="49">
        <v>1198273</v>
      </c>
      <c r="E369" s="49"/>
      <c r="F369" s="49">
        <v>220851</v>
      </c>
      <c r="G369" s="49">
        <v>211719</v>
      </c>
      <c r="H369" s="49">
        <v>765703</v>
      </c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56"/>
      <c r="AD369" s="49"/>
      <c r="AE369" s="49"/>
      <c r="AF369" s="186"/>
    </row>
    <row r="370" spans="1:32">
      <c r="A370" s="48" t="s">
        <v>786</v>
      </c>
      <c r="B370" s="59" t="s">
        <v>383</v>
      </c>
      <c r="C370" s="49">
        <v>915577</v>
      </c>
      <c r="D370" s="49">
        <v>915577</v>
      </c>
      <c r="E370" s="49">
        <v>38723</v>
      </c>
      <c r="F370" s="49"/>
      <c r="G370" s="49">
        <v>111151</v>
      </c>
      <c r="H370" s="49">
        <v>765703</v>
      </c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56"/>
      <c r="AD370" s="49"/>
      <c r="AE370" s="49"/>
      <c r="AF370" s="186"/>
    </row>
    <row r="371" spans="1:32">
      <c r="A371" s="48" t="s">
        <v>787</v>
      </c>
      <c r="B371" s="59" t="s">
        <v>384</v>
      </c>
      <c r="C371" s="49">
        <v>1013141</v>
      </c>
      <c r="D371" s="49">
        <v>1013141</v>
      </c>
      <c r="E371" s="49">
        <v>38723</v>
      </c>
      <c r="F371" s="49"/>
      <c r="G371" s="49">
        <v>113116</v>
      </c>
      <c r="H371" s="49">
        <v>861302</v>
      </c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56"/>
      <c r="AD371" s="49"/>
      <c r="AE371" s="49"/>
      <c r="AF371" s="186"/>
    </row>
    <row r="372" spans="1:32">
      <c r="A372" s="48" t="s">
        <v>788</v>
      </c>
      <c r="B372" s="59" t="s">
        <v>385</v>
      </c>
      <c r="C372" s="49">
        <v>252707</v>
      </c>
      <c r="D372" s="49">
        <v>252707</v>
      </c>
      <c r="E372" s="49">
        <v>51868</v>
      </c>
      <c r="F372" s="49"/>
      <c r="G372" s="49">
        <v>200839</v>
      </c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56"/>
      <c r="AD372" s="49"/>
      <c r="AE372" s="49"/>
      <c r="AF372" s="186"/>
    </row>
    <row r="373" spans="1:32">
      <c r="A373" s="96" t="s">
        <v>789</v>
      </c>
      <c r="B373" s="111" t="s">
        <v>386</v>
      </c>
      <c r="C373" s="49">
        <v>575973</v>
      </c>
      <c r="D373" s="98">
        <v>123469</v>
      </c>
      <c r="E373" s="98"/>
      <c r="F373" s="98"/>
      <c r="G373" s="98">
        <v>12690</v>
      </c>
      <c r="H373" s="98">
        <v>110779</v>
      </c>
      <c r="I373" s="98"/>
      <c r="J373" s="98"/>
      <c r="K373" s="98"/>
      <c r="L373" s="98"/>
      <c r="M373" s="98">
        <v>256</v>
      </c>
      <c r="N373" s="98">
        <v>409202</v>
      </c>
      <c r="O373" s="98"/>
      <c r="P373" s="98"/>
      <c r="Q373" s="98"/>
      <c r="R373" s="98"/>
      <c r="S373" s="98">
        <v>49.68</v>
      </c>
      <c r="T373" s="98">
        <v>43302</v>
      </c>
      <c r="U373" s="98"/>
      <c r="V373" s="98"/>
      <c r="W373" s="98"/>
      <c r="X373" s="98"/>
      <c r="Y373" s="98"/>
      <c r="Z373" s="98"/>
      <c r="AA373" s="98"/>
      <c r="AB373" s="98"/>
      <c r="AC373" s="99"/>
      <c r="AD373" s="98"/>
      <c r="AE373" s="98"/>
      <c r="AF373" s="186"/>
    </row>
    <row r="374" spans="1:32" s="73" customFormat="1">
      <c r="A374" s="761" t="s">
        <v>86</v>
      </c>
      <c r="B374" s="761"/>
      <c r="C374" s="50">
        <v>10210500</v>
      </c>
      <c r="D374" s="50">
        <v>5152678</v>
      </c>
      <c r="E374" s="50">
        <v>279077</v>
      </c>
      <c r="F374" s="50">
        <v>447107</v>
      </c>
      <c r="G374" s="50">
        <v>832959</v>
      </c>
      <c r="H374" s="50">
        <v>3491208</v>
      </c>
      <c r="I374" s="50">
        <v>102327</v>
      </c>
      <c r="J374" s="50">
        <v>0</v>
      </c>
      <c r="K374" s="50">
        <v>0</v>
      </c>
      <c r="L374" s="50">
        <v>0</v>
      </c>
      <c r="M374" s="50">
        <v>1944.6</v>
      </c>
      <c r="N374" s="50">
        <v>3161885</v>
      </c>
      <c r="O374" s="50">
        <v>112.3</v>
      </c>
      <c r="P374" s="50">
        <v>57273</v>
      </c>
      <c r="Q374" s="50">
        <v>1756.83</v>
      </c>
      <c r="R374" s="50">
        <v>1500827</v>
      </c>
      <c r="S374" s="50">
        <v>405.44000000000005</v>
      </c>
      <c r="T374" s="50">
        <v>321326</v>
      </c>
      <c r="U374" s="50"/>
      <c r="V374" s="50"/>
      <c r="W374" s="50"/>
      <c r="X374" s="50"/>
      <c r="Y374" s="50"/>
      <c r="Z374" s="50"/>
      <c r="AA374" s="50"/>
      <c r="AB374" s="50"/>
      <c r="AC374" s="50">
        <v>16511</v>
      </c>
      <c r="AD374" s="50">
        <v>16511</v>
      </c>
      <c r="AE374" s="50"/>
      <c r="AF374" s="187"/>
    </row>
    <row r="375" spans="1:32" s="73" customFormat="1">
      <c r="A375" s="176" t="s">
        <v>45</v>
      </c>
      <c r="B375" s="177"/>
      <c r="C375" s="170"/>
      <c r="D375" s="170"/>
      <c r="E375" s="170"/>
      <c r="F375" s="170"/>
      <c r="G375" s="170"/>
      <c r="H375" s="170"/>
      <c r="I375" s="170"/>
      <c r="J375" s="170"/>
      <c r="K375" s="178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  <c r="AA375" s="170"/>
      <c r="AB375" s="170"/>
      <c r="AC375" s="165"/>
      <c r="AD375" s="170"/>
      <c r="AE375" s="171"/>
      <c r="AF375" s="187"/>
    </row>
    <row r="376" spans="1:32">
      <c r="A376" s="144" t="s">
        <v>790</v>
      </c>
      <c r="B376" s="145" t="s">
        <v>387</v>
      </c>
      <c r="C376" s="49">
        <v>1075564</v>
      </c>
      <c r="D376" s="146">
        <v>157530</v>
      </c>
      <c r="E376" s="146">
        <v>15120</v>
      </c>
      <c r="F376" s="146"/>
      <c r="G376" s="146">
        <v>142410</v>
      </c>
      <c r="H376" s="146"/>
      <c r="I376" s="146"/>
      <c r="J376" s="146"/>
      <c r="K376" s="146"/>
      <c r="L376" s="146"/>
      <c r="M376" s="146">
        <v>356</v>
      </c>
      <c r="N376" s="146">
        <v>560021</v>
      </c>
      <c r="O376" s="146"/>
      <c r="P376" s="146"/>
      <c r="Q376" s="146">
        <v>274</v>
      </c>
      <c r="R376" s="146">
        <v>291959</v>
      </c>
      <c r="S376" s="146">
        <v>67.5</v>
      </c>
      <c r="T376" s="146">
        <v>66054</v>
      </c>
      <c r="U376" s="146"/>
      <c r="V376" s="147"/>
      <c r="W376" s="146"/>
      <c r="X376" s="146"/>
      <c r="Y376" s="146"/>
      <c r="Z376" s="146"/>
      <c r="AA376" s="146"/>
      <c r="AB376" s="146"/>
      <c r="AC376" s="148"/>
      <c r="AD376" s="146"/>
      <c r="AE376" s="146"/>
      <c r="AF376" s="186"/>
    </row>
    <row r="377" spans="1:32" s="73" customFormat="1">
      <c r="A377" s="761" t="s">
        <v>87</v>
      </c>
      <c r="B377" s="761"/>
      <c r="C377" s="50">
        <v>1075564</v>
      </c>
      <c r="D377" s="50">
        <v>157530</v>
      </c>
      <c r="E377" s="50">
        <v>15120</v>
      </c>
      <c r="F377" s="50"/>
      <c r="G377" s="50">
        <v>142410</v>
      </c>
      <c r="H377" s="50"/>
      <c r="I377" s="50"/>
      <c r="J377" s="50"/>
      <c r="K377" s="50"/>
      <c r="L377" s="50"/>
      <c r="M377" s="50">
        <v>356</v>
      </c>
      <c r="N377" s="50">
        <v>560021</v>
      </c>
      <c r="O377" s="50"/>
      <c r="P377" s="50"/>
      <c r="Q377" s="50">
        <v>274</v>
      </c>
      <c r="R377" s="50">
        <v>291959</v>
      </c>
      <c r="S377" s="50">
        <v>67.5</v>
      </c>
      <c r="T377" s="50">
        <v>66054</v>
      </c>
      <c r="U377" s="50"/>
      <c r="V377" s="50"/>
      <c r="W377" s="50"/>
      <c r="X377" s="50"/>
      <c r="Y377" s="50"/>
      <c r="Z377" s="50"/>
      <c r="AA377" s="50"/>
      <c r="AB377" s="50"/>
      <c r="AC377" s="93"/>
      <c r="AD377" s="50"/>
      <c r="AE377" s="50"/>
      <c r="AF377" s="187"/>
    </row>
    <row r="378" spans="1:32" s="73" customFormat="1">
      <c r="A378" s="766" t="s">
        <v>46</v>
      </c>
      <c r="B378" s="767"/>
      <c r="C378" s="170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  <c r="AA378" s="170"/>
      <c r="AB378" s="170"/>
      <c r="AC378" s="165"/>
      <c r="AD378" s="170"/>
      <c r="AE378" s="171"/>
      <c r="AF378" s="187"/>
    </row>
    <row r="379" spans="1:32">
      <c r="A379" s="144" t="s">
        <v>791</v>
      </c>
      <c r="B379" s="145" t="s">
        <v>388</v>
      </c>
      <c r="C379" s="49">
        <v>625009</v>
      </c>
      <c r="D379" s="146"/>
      <c r="E379" s="146"/>
      <c r="F379" s="146"/>
      <c r="G379" s="146"/>
      <c r="H379" s="146"/>
      <c r="I379" s="146"/>
      <c r="J379" s="146"/>
      <c r="K379" s="146"/>
      <c r="L379" s="146"/>
      <c r="M379" s="146">
        <v>508</v>
      </c>
      <c r="N379" s="146">
        <v>625009</v>
      </c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8"/>
      <c r="AD379" s="146"/>
      <c r="AE379" s="146"/>
      <c r="AF379" s="186"/>
    </row>
    <row r="380" spans="1:32" s="73" customFormat="1">
      <c r="A380" s="761" t="s">
        <v>88</v>
      </c>
      <c r="B380" s="761"/>
      <c r="C380" s="50">
        <v>625009</v>
      </c>
      <c r="D380" s="50"/>
      <c r="E380" s="50"/>
      <c r="F380" s="50"/>
      <c r="G380" s="50"/>
      <c r="H380" s="50"/>
      <c r="I380" s="50"/>
      <c r="J380" s="50"/>
      <c r="K380" s="50"/>
      <c r="L380" s="50"/>
      <c r="M380" s="50">
        <v>508</v>
      </c>
      <c r="N380" s="50">
        <v>625009</v>
      </c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93"/>
      <c r="AD380" s="50"/>
      <c r="AE380" s="50"/>
      <c r="AF380" s="187"/>
    </row>
    <row r="381" spans="1:32" s="73" customFormat="1">
      <c r="A381" s="766" t="s">
        <v>47</v>
      </c>
      <c r="B381" s="767"/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65"/>
      <c r="AD381" s="170"/>
      <c r="AE381" s="171"/>
      <c r="AF381" s="187"/>
    </row>
    <row r="382" spans="1:32">
      <c r="A382" s="124" t="s">
        <v>792</v>
      </c>
      <c r="B382" s="149" t="s">
        <v>389</v>
      </c>
      <c r="C382" s="49">
        <v>573750</v>
      </c>
      <c r="D382" s="87"/>
      <c r="E382" s="87"/>
      <c r="F382" s="87"/>
      <c r="G382" s="87"/>
      <c r="H382" s="87"/>
      <c r="I382" s="87"/>
      <c r="J382" s="87"/>
      <c r="K382" s="87"/>
      <c r="L382" s="87"/>
      <c r="M382" s="87">
        <v>650</v>
      </c>
      <c r="N382" s="87">
        <v>501510</v>
      </c>
      <c r="O382" s="87"/>
      <c r="P382" s="87"/>
      <c r="Q382" s="87">
        <v>950</v>
      </c>
      <c r="R382" s="87">
        <v>72240</v>
      </c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6"/>
      <c r="AD382" s="87"/>
      <c r="AE382" s="87"/>
      <c r="AF382" s="186"/>
    </row>
    <row r="383" spans="1:32">
      <c r="A383" s="96" t="s">
        <v>793</v>
      </c>
      <c r="B383" s="117" t="s">
        <v>472</v>
      </c>
      <c r="C383" s="49">
        <v>1998253</v>
      </c>
      <c r="D383" s="98">
        <v>0</v>
      </c>
      <c r="E383" s="98">
        <v>0</v>
      </c>
      <c r="F383" s="74"/>
      <c r="G383" s="98">
        <v>0</v>
      </c>
      <c r="H383" s="98">
        <v>0</v>
      </c>
      <c r="I383" s="98">
        <v>0</v>
      </c>
      <c r="J383" s="98"/>
      <c r="K383" s="98"/>
      <c r="L383" s="98"/>
      <c r="M383" s="98">
        <v>650</v>
      </c>
      <c r="N383" s="98">
        <v>1041857</v>
      </c>
      <c r="O383" s="98"/>
      <c r="P383" s="98"/>
      <c r="Q383" s="98">
        <v>950</v>
      </c>
      <c r="R383" s="98">
        <v>853647</v>
      </c>
      <c r="S383" s="98">
        <v>63</v>
      </c>
      <c r="T383" s="98">
        <v>102749</v>
      </c>
      <c r="U383" s="98"/>
      <c r="V383" s="98"/>
      <c r="W383" s="98"/>
      <c r="X383" s="98"/>
      <c r="Y383" s="98"/>
      <c r="Z383" s="98"/>
      <c r="AA383" s="98"/>
      <c r="AB383" s="98"/>
      <c r="AC383" s="99"/>
      <c r="AD383" s="98"/>
      <c r="AE383" s="98"/>
      <c r="AF383" s="186"/>
    </row>
    <row r="384" spans="1:32" s="73" customFormat="1">
      <c r="A384" s="761" t="s">
        <v>89</v>
      </c>
      <c r="B384" s="761"/>
      <c r="C384" s="50">
        <v>2572003</v>
      </c>
      <c r="D384" s="50">
        <v>0</v>
      </c>
      <c r="E384" s="50">
        <v>0</v>
      </c>
      <c r="F384" s="50"/>
      <c r="G384" s="50">
        <v>0</v>
      </c>
      <c r="H384" s="50">
        <v>0</v>
      </c>
      <c r="I384" s="50">
        <v>0</v>
      </c>
      <c r="J384" s="50"/>
      <c r="K384" s="50"/>
      <c r="L384" s="50"/>
      <c r="M384" s="50">
        <v>1300</v>
      </c>
      <c r="N384" s="50">
        <v>1543367</v>
      </c>
      <c r="O384" s="50"/>
      <c r="P384" s="50"/>
      <c r="Q384" s="50">
        <v>1900</v>
      </c>
      <c r="R384" s="50">
        <v>925887</v>
      </c>
      <c r="S384" s="50">
        <v>63</v>
      </c>
      <c r="T384" s="50">
        <v>102749</v>
      </c>
      <c r="U384" s="50"/>
      <c r="V384" s="50"/>
      <c r="W384" s="50"/>
      <c r="X384" s="50"/>
      <c r="Y384" s="50"/>
      <c r="Z384" s="50"/>
      <c r="AA384" s="50"/>
      <c r="AB384" s="50"/>
      <c r="AC384" s="93"/>
      <c r="AD384" s="50"/>
      <c r="AE384" s="50"/>
      <c r="AF384" s="187"/>
    </row>
    <row r="385" spans="1:32" s="73" customFormat="1">
      <c r="A385" s="766" t="s">
        <v>48</v>
      </c>
      <c r="B385" s="767"/>
      <c r="C385" s="170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  <c r="AA385" s="170"/>
      <c r="AB385" s="170"/>
      <c r="AC385" s="165"/>
      <c r="AD385" s="170"/>
      <c r="AE385" s="171"/>
      <c r="AF385" s="187"/>
    </row>
    <row r="386" spans="1:32">
      <c r="A386" s="124" t="s">
        <v>794</v>
      </c>
      <c r="B386" s="134" t="s">
        <v>390</v>
      </c>
      <c r="C386" s="49">
        <v>1600836</v>
      </c>
      <c r="D386" s="87"/>
      <c r="E386" s="87"/>
      <c r="F386" s="87"/>
      <c r="G386" s="87"/>
      <c r="H386" s="87"/>
      <c r="I386" s="150"/>
      <c r="J386" s="87"/>
      <c r="K386" s="87"/>
      <c r="L386" s="87"/>
      <c r="M386" s="87">
        <v>534</v>
      </c>
      <c r="N386" s="87">
        <v>827700</v>
      </c>
      <c r="O386" s="87"/>
      <c r="P386" s="87"/>
      <c r="Q386" s="87">
        <v>743.4</v>
      </c>
      <c r="R386" s="87">
        <v>773136</v>
      </c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6"/>
      <c r="AD386" s="87"/>
      <c r="AE386" s="87"/>
      <c r="AF386" s="186"/>
    </row>
    <row r="387" spans="1:32">
      <c r="A387" s="48" t="s">
        <v>795</v>
      </c>
      <c r="B387" s="61" t="s">
        <v>391</v>
      </c>
      <c r="C387" s="49">
        <v>1393726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>
        <v>634</v>
      </c>
      <c r="N387" s="49">
        <v>587212</v>
      </c>
      <c r="O387" s="49"/>
      <c r="P387" s="49"/>
      <c r="Q387" s="49">
        <v>717.6</v>
      </c>
      <c r="R387" s="49">
        <v>806514</v>
      </c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56"/>
      <c r="AD387" s="49"/>
      <c r="AE387" s="49"/>
      <c r="AF387" s="186"/>
    </row>
    <row r="388" spans="1:32">
      <c r="A388" s="48" t="s">
        <v>796</v>
      </c>
      <c r="B388" s="61" t="s">
        <v>392</v>
      </c>
      <c r="C388" s="49">
        <v>1796906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>
        <v>634</v>
      </c>
      <c r="N388" s="49">
        <v>982700</v>
      </c>
      <c r="O388" s="49"/>
      <c r="P388" s="49"/>
      <c r="Q388" s="49">
        <v>713.2</v>
      </c>
      <c r="R388" s="49">
        <v>814206</v>
      </c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56"/>
      <c r="AD388" s="49"/>
      <c r="AE388" s="49"/>
      <c r="AF388" s="186"/>
    </row>
    <row r="389" spans="1:32">
      <c r="A389" s="48" t="s">
        <v>797</v>
      </c>
      <c r="B389" s="61" t="s">
        <v>393</v>
      </c>
      <c r="C389" s="49">
        <v>593650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>
        <v>383</v>
      </c>
      <c r="N389" s="49">
        <v>593650</v>
      </c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56"/>
      <c r="AD389" s="49"/>
      <c r="AE389" s="49"/>
      <c r="AF389" s="186"/>
    </row>
    <row r="390" spans="1:32">
      <c r="A390" s="48" t="s">
        <v>798</v>
      </c>
      <c r="B390" s="61" t="s">
        <v>394</v>
      </c>
      <c r="C390" s="49">
        <v>215402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>
        <v>109.1</v>
      </c>
      <c r="P390" s="49">
        <v>215402</v>
      </c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56"/>
      <c r="AD390" s="49"/>
      <c r="AE390" s="49"/>
      <c r="AF390" s="186"/>
    </row>
    <row r="391" spans="1:32">
      <c r="A391" s="48" t="s">
        <v>799</v>
      </c>
      <c r="B391" s="61" t="s">
        <v>395</v>
      </c>
      <c r="C391" s="49">
        <v>1085775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>
        <v>775.3</v>
      </c>
      <c r="N391" s="49">
        <v>585280</v>
      </c>
      <c r="O391" s="49"/>
      <c r="P391" s="49"/>
      <c r="Q391" s="49">
        <v>907.1</v>
      </c>
      <c r="R391" s="49">
        <v>500495</v>
      </c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56"/>
      <c r="AD391" s="49"/>
      <c r="AE391" s="49"/>
      <c r="AF391" s="186"/>
    </row>
    <row r="392" spans="1:32">
      <c r="A392" s="48" t="s">
        <v>800</v>
      </c>
      <c r="B392" s="61" t="s">
        <v>396</v>
      </c>
      <c r="C392" s="49">
        <v>515065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>
        <v>757.33</v>
      </c>
      <c r="R392" s="49">
        <v>515065</v>
      </c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56"/>
      <c r="AD392" s="49"/>
      <c r="AE392" s="49"/>
      <c r="AF392" s="186"/>
    </row>
    <row r="393" spans="1:32">
      <c r="A393" s="48" t="s">
        <v>801</v>
      </c>
      <c r="B393" s="61" t="s">
        <v>397</v>
      </c>
      <c r="C393" s="49">
        <v>566433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>
        <v>684.6</v>
      </c>
      <c r="N393" s="49">
        <v>566433</v>
      </c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56"/>
      <c r="AD393" s="49"/>
      <c r="AE393" s="49"/>
      <c r="AF393" s="186"/>
    </row>
    <row r="394" spans="1:32">
      <c r="A394" s="48" t="s">
        <v>802</v>
      </c>
      <c r="B394" s="61" t="s">
        <v>398</v>
      </c>
      <c r="C394" s="49">
        <v>591408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>
        <v>715</v>
      </c>
      <c r="N394" s="49">
        <v>591408</v>
      </c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56"/>
      <c r="AD394" s="49"/>
      <c r="AE394" s="49"/>
      <c r="AF394" s="186"/>
    </row>
    <row r="395" spans="1:32">
      <c r="A395" s="118"/>
      <c r="B395" s="110" t="s">
        <v>990</v>
      </c>
      <c r="C395" s="49">
        <v>357266</v>
      </c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>
        <v>464.8</v>
      </c>
      <c r="R395" s="119">
        <v>357266</v>
      </c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9"/>
      <c r="AD395" s="98"/>
      <c r="AE395" s="98"/>
      <c r="AF395" s="186"/>
    </row>
    <row r="396" spans="1:32" s="73" customFormat="1">
      <c r="A396" s="761" t="s">
        <v>90</v>
      </c>
      <c r="B396" s="761"/>
      <c r="C396" s="50">
        <v>8716467</v>
      </c>
      <c r="D396" s="50"/>
      <c r="E396" s="50"/>
      <c r="F396" s="50"/>
      <c r="G396" s="50"/>
      <c r="H396" s="50"/>
      <c r="I396" s="50"/>
      <c r="J396" s="50"/>
      <c r="K396" s="50"/>
      <c r="L396" s="50"/>
      <c r="M396" s="50">
        <v>4359.8999999999996</v>
      </c>
      <c r="N396" s="50">
        <v>4734383</v>
      </c>
      <c r="O396" s="50">
        <v>109.1</v>
      </c>
      <c r="P396" s="50">
        <v>215402</v>
      </c>
      <c r="Q396" s="50">
        <v>4303.4299999999994</v>
      </c>
      <c r="R396" s="50">
        <v>3766682</v>
      </c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93"/>
      <c r="AD396" s="50"/>
      <c r="AE396" s="50"/>
      <c r="AF396" s="187"/>
    </row>
    <row r="397" spans="1:32" s="73" customFormat="1">
      <c r="A397" s="766" t="s">
        <v>49</v>
      </c>
      <c r="B397" s="767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65"/>
      <c r="AD397" s="170"/>
      <c r="AE397" s="171"/>
      <c r="AF397" s="187"/>
    </row>
    <row r="398" spans="1:32">
      <c r="A398" s="124" t="s">
        <v>803</v>
      </c>
      <c r="B398" s="137" t="s">
        <v>399</v>
      </c>
      <c r="C398" s="49">
        <v>704119</v>
      </c>
      <c r="D398" s="87"/>
      <c r="E398" s="87"/>
      <c r="F398" s="87"/>
      <c r="G398" s="87"/>
      <c r="H398" s="87"/>
      <c r="I398" s="87"/>
      <c r="J398" s="87"/>
      <c r="K398" s="87"/>
      <c r="L398" s="87"/>
      <c r="M398" s="87">
        <v>418.5</v>
      </c>
      <c r="N398" s="87">
        <v>704119</v>
      </c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6"/>
      <c r="AD398" s="87"/>
      <c r="AE398" s="87"/>
      <c r="AF398" s="186"/>
    </row>
    <row r="399" spans="1:32">
      <c r="A399" s="96" t="s">
        <v>804</v>
      </c>
      <c r="B399" s="111" t="s">
        <v>400</v>
      </c>
      <c r="C399" s="49">
        <v>704119</v>
      </c>
      <c r="D399" s="98"/>
      <c r="E399" s="98"/>
      <c r="F399" s="98"/>
      <c r="G399" s="98"/>
      <c r="H399" s="98"/>
      <c r="I399" s="98"/>
      <c r="J399" s="98"/>
      <c r="K399" s="98"/>
      <c r="L399" s="98"/>
      <c r="M399" s="98">
        <v>418.5</v>
      </c>
      <c r="N399" s="98">
        <v>704119</v>
      </c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9"/>
      <c r="AD399" s="98"/>
      <c r="AE399" s="98"/>
      <c r="AF399" s="186"/>
    </row>
    <row r="400" spans="1:32" s="73" customFormat="1">
      <c r="A400" s="761" t="s">
        <v>91</v>
      </c>
      <c r="B400" s="761"/>
      <c r="C400" s="50">
        <v>1408238</v>
      </c>
      <c r="D400" s="50"/>
      <c r="E400" s="50"/>
      <c r="F400" s="50"/>
      <c r="G400" s="50"/>
      <c r="H400" s="50"/>
      <c r="I400" s="50"/>
      <c r="J400" s="50"/>
      <c r="K400" s="50"/>
      <c r="L400" s="50"/>
      <c r="M400" s="50">
        <v>837</v>
      </c>
      <c r="N400" s="50">
        <v>1408238</v>
      </c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93"/>
      <c r="AD400" s="50"/>
      <c r="AE400" s="50"/>
      <c r="AF400" s="187"/>
    </row>
    <row r="401" spans="1:32" s="73" customFormat="1">
      <c r="A401" s="766" t="s">
        <v>50</v>
      </c>
      <c r="B401" s="767"/>
      <c r="C401" s="170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  <c r="AA401" s="170"/>
      <c r="AB401" s="170"/>
      <c r="AC401" s="165"/>
      <c r="AD401" s="170"/>
      <c r="AE401" s="171"/>
      <c r="AF401" s="187"/>
    </row>
    <row r="402" spans="1:32">
      <c r="A402" s="144" t="s">
        <v>805</v>
      </c>
      <c r="B402" s="151" t="s">
        <v>401</v>
      </c>
      <c r="C402" s="49">
        <v>871754</v>
      </c>
      <c r="D402" s="146">
        <v>161259</v>
      </c>
      <c r="E402" s="146"/>
      <c r="F402" s="146"/>
      <c r="G402" s="146"/>
      <c r="H402" s="146">
        <v>80630</v>
      </c>
      <c r="I402" s="146">
        <v>80629</v>
      </c>
      <c r="J402" s="146"/>
      <c r="K402" s="146"/>
      <c r="L402" s="146"/>
      <c r="M402" s="146"/>
      <c r="N402" s="146"/>
      <c r="O402" s="146"/>
      <c r="P402" s="146"/>
      <c r="Q402" s="146">
        <v>653.79999999999995</v>
      </c>
      <c r="R402" s="146">
        <v>690393</v>
      </c>
      <c r="S402" s="146">
        <v>160</v>
      </c>
      <c r="T402" s="146">
        <v>20102</v>
      </c>
      <c r="U402" s="146"/>
      <c r="V402" s="146"/>
      <c r="W402" s="146"/>
      <c r="X402" s="146"/>
      <c r="Y402" s="146"/>
      <c r="Z402" s="146"/>
      <c r="AA402" s="146"/>
      <c r="AB402" s="146"/>
      <c r="AC402" s="148"/>
      <c r="AD402" s="146"/>
      <c r="AE402" s="146"/>
      <c r="AF402" s="186"/>
    </row>
    <row r="403" spans="1:32" s="73" customFormat="1">
      <c r="A403" s="761" t="s">
        <v>92</v>
      </c>
      <c r="B403" s="761"/>
      <c r="C403" s="50">
        <v>871754</v>
      </c>
      <c r="D403" s="50">
        <v>161259</v>
      </c>
      <c r="E403" s="50"/>
      <c r="F403" s="50"/>
      <c r="G403" s="50"/>
      <c r="H403" s="50">
        <v>80630</v>
      </c>
      <c r="I403" s="50">
        <v>80629</v>
      </c>
      <c r="J403" s="50"/>
      <c r="K403" s="50"/>
      <c r="L403" s="50"/>
      <c r="M403" s="50"/>
      <c r="N403" s="50"/>
      <c r="O403" s="50"/>
      <c r="P403" s="50"/>
      <c r="Q403" s="50">
        <v>653.79999999999995</v>
      </c>
      <c r="R403" s="50">
        <v>690393</v>
      </c>
      <c r="S403" s="50">
        <v>160</v>
      </c>
      <c r="T403" s="50">
        <v>20102</v>
      </c>
      <c r="U403" s="50"/>
      <c r="V403" s="50"/>
      <c r="W403" s="50"/>
      <c r="X403" s="50"/>
      <c r="Y403" s="50"/>
      <c r="Z403" s="50"/>
      <c r="AA403" s="50"/>
      <c r="AB403" s="50"/>
      <c r="AC403" s="93"/>
      <c r="AD403" s="50"/>
      <c r="AE403" s="50"/>
      <c r="AF403" s="187"/>
    </row>
    <row r="404" spans="1:32" s="73" customFormat="1">
      <c r="A404" s="766" t="s">
        <v>51</v>
      </c>
      <c r="B404" s="767"/>
      <c r="C404" s="170"/>
      <c r="D404" s="170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  <c r="AA404" s="170"/>
      <c r="AB404" s="170"/>
      <c r="AC404" s="165"/>
      <c r="AD404" s="170"/>
      <c r="AE404" s="171"/>
      <c r="AF404" s="187"/>
    </row>
    <row r="405" spans="1:32">
      <c r="A405" s="124" t="s">
        <v>806</v>
      </c>
      <c r="B405" s="137" t="s">
        <v>402</v>
      </c>
      <c r="C405" s="49">
        <v>706713</v>
      </c>
      <c r="D405" s="87">
        <v>623895</v>
      </c>
      <c r="E405" s="87">
        <v>86090</v>
      </c>
      <c r="F405" s="87"/>
      <c r="G405" s="87">
        <v>152056</v>
      </c>
      <c r="H405" s="87">
        <v>385749</v>
      </c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>
        <v>72</v>
      </c>
      <c r="T405" s="87">
        <v>82818</v>
      </c>
      <c r="U405" s="87"/>
      <c r="V405" s="87"/>
      <c r="W405" s="87"/>
      <c r="X405" s="87"/>
      <c r="Y405" s="87"/>
      <c r="Z405" s="87"/>
      <c r="AA405" s="87"/>
      <c r="AB405" s="87"/>
      <c r="AC405" s="86"/>
      <c r="AD405" s="87"/>
      <c r="AE405" s="87"/>
      <c r="AF405" s="186"/>
    </row>
    <row r="406" spans="1:32">
      <c r="A406" s="48" t="s">
        <v>807</v>
      </c>
      <c r="B406" s="59" t="s">
        <v>403</v>
      </c>
      <c r="C406" s="49">
        <v>1031399</v>
      </c>
      <c r="D406" s="49">
        <v>435702</v>
      </c>
      <c r="E406" s="49"/>
      <c r="F406" s="49"/>
      <c r="G406" s="49"/>
      <c r="H406" s="49">
        <v>364560</v>
      </c>
      <c r="I406" s="49">
        <v>71142</v>
      </c>
      <c r="J406" s="49"/>
      <c r="K406" s="49"/>
      <c r="L406" s="49"/>
      <c r="M406" s="49">
        <v>346</v>
      </c>
      <c r="N406" s="49">
        <v>536300</v>
      </c>
      <c r="O406" s="49"/>
      <c r="P406" s="49"/>
      <c r="Q406" s="49"/>
      <c r="R406" s="49"/>
      <c r="S406" s="49">
        <v>68</v>
      </c>
      <c r="T406" s="49">
        <v>59397</v>
      </c>
      <c r="U406" s="49"/>
      <c r="V406" s="49"/>
      <c r="W406" s="49"/>
      <c r="X406" s="49"/>
      <c r="Y406" s="49"/>
      <c r="Z406" s="49"/>
      <c r="AA406" s="49"/>
      <c r="AB406" s="49"/>
      <c r="AC406" s="56"/>
      <c r="AD406" s="49"/>
      <c r="AE406" s="49"/>
      <c r="AF406" s="186"/>
    </row>
    <row r="407" spans="1:32">
      <c r="A407" s="48" t="s">
        <v>808</v>
      </c>
      <c r="B407" s="59" t="s">
        <v>404</v>
      </c>
      <c r="C407" s="49">
        <v>3956283</v>
      </c>
      <c r="D407" s="49">
        <v>3221759</v>
      </c>
      <c r="E407" s="49">
        <v>75530</v>
      </c>
      <c r="F407" s="49"/>
      <c r="G407" s="49">
        <v>80631</v>
      </c>
      <c r="H407" s="49">
        <v>3065598</v>
      </c>
      <c r="I407" s="49"/>
      <c r="J407" s="49"/>
      <c r="K407" s="49"/>
      <c r="L407" s="49"/>
      <c r="M407" s="49">
        <v>430</v>
      </c>
      <c r="N407" s="49">
        <v>666500</v>
      </c>
      <c r="O407" s="49"/>
      <c r="P407" s="49"/>
      <c r="Q407" s="49"/>
      <c r="R407" s="49"/>
      <c r="S407" s="49">
        <v>52</v>
      </c>
      <c r="T407" s="49">
        <v>68024</v>
      </c>
      <c r="U407" s="49"/>
      <c r="V407" s="49"/>
      <c r="W407" s="49"/>
      <c r="X407" s="49"/>
      <c r="Y407" s="49"/>
      <c r="Z407" s="49"/>
      <c r="AA407" s="49"/>
      <c r="AB407" s="49"/>
      <c r="AC407" s="56"/>
      <c r="AD407" s="49"/>
      <c r="AE407" s="49"/>
      <c r="AF407" s="186"/>
    </row>
    <row r="408" spans="1:32">
      <c r="A408" s="96" t="s">
        <v>809</v>
      </c>
      <c r="B408" s="111" t="s">
        <v>405</v>
      </c>
      <c r="C408" s="49">
        <v>1370840</v>
      </c>
      <c r="D408" s="98">
        <v>533840</v>
      </c>
      <c r="E408" s="98"/>
      <c r="F408" s="98"/>
      <c r="G408" s="98">
        <v>118440</v>
      </c>
      <c r="H408" s="98">
        <v>415400</v>
      </c>
      <c r="I408" s="98"/>
      <c r="J408" s="98"/>
      <c r="K408" s="98"/>
      <c r="L408" s="98"/>
      <c r="M408" s="98">
        <v>540</v>
      </c>
      <c r="N408" s="98">
        <v>837000</v>
      </c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9"/>
      <c r="AD408" s="98"/>
      <c r="AE408" s="98"/>
      <c r="AF408" s="186"/>
    </row>
    <row r="409" spans="1:32" s="73" customFormat="1">
      <c r="A409" s="761" t="s">
        <v>93</v>
      </c>
      <c r="B409" s="761"/>
      <c r="C409" s="50">
        <v>7065235</v>
      </c>
      <c r="D409" s="50">
        <v>4815196</v>
      </c>
      <c r="E409" s="50">
        <v>161620</v>
      </c>
      <c r="F409" s="50"/>
      <c r="G409" s="50">
        <v>351127</v>
      </c>
      <c r="H409" s="50">
        <v>4231307</v>
      </c>
      <c r="I409" s="50">
        <v>71142</v>
      </c>
      <c r="J409" s="50"/>
      <c r="K409" s="50"/>
      <c r="L409" s="50"/>
      <c r="M409" s="50">
        <v>1316</v>
      </c>
      <c r="N409" s="50">
        <v>2039800</v>
      </c>
      <c r="O409" s="50"/>
      <c r="P409" s="50"/>
      <c r="Q409" s="50"/>
      <c r="R409" s="50"/>
      <c r="S409" s="50">
        <v>192</v>
      </c>
      <c r="T409" s="50">
        <v>210239</v>
      </c>
      <c r="U409" s="50"/>
      <c r="V409" s="50"/>
      <c r="W409" s="50"/>
      <c r="X409" s="50"/>
      <c r="Y409" s="50"/>
      <c r="Z409" s="50"/>
      <c r="AA409" s="50"/>
      <c r="AB409" s="50"/>
      <c r="AC409" s="93"/>
      <c r="AD409" s="50"/>
      <c r="AE409" s="50"/>
      <c r="AF409" s="187"/>
    </row>
    <row r="410" spans="1:32" s="73" customFormat="1">
      <c r="A410" s="176" t="s">
        <v>52</v>
      </c>
      <c r="B410" s="178"/>
      <c r="C410" s="170"/>
      <c r="D410" s="170"/>
      <c r="E410" s="170"/>
      <c r="F410" s="170"/>
      <c r="G410" s="170"/>
      <c r="H410" s="170"/>
      <c r="I410" s="170"/>
      <c r="J410" s="170"/>
      <c r="K410" s="178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65"/>
      <c r="AD410" s="170"/>
      <c r="AE410" s="171"/>
      <c r="AF410" s="187"/>
    </row>
    <row r="411" spans="1:32">
      <c r="A411" s="130" t="s">
        <v>810</v>
      </c>
      <c r="B411" s="137" t="s">
        <v>406</v>
      </c>
      <c r="C411" s="49">
        <v>1081159</v>
      </c>
      <c r="D411" s="87">
        <v>470467</v>
      </c>
      <c r="E411" s="87"/>
      <c r="F411" s="87"/>
      <c r="G411" s="87"/>
      <c r="H411" s="87">
        <v>470467</v>
      </c>
      <c r="I411" s="87"/>
      <c r="J411" s="87"/>
      <c r="K411" s="87"/>
      <c r="L411" s="87"/>
      <c r="M411" s="87">
        <v>827</v>
      </c>
      <c r="N411" s="87">
        <v>610692</v>
      </c>
      <c r="O411" s="87"/>
      <c r="P411" s="87"/>
      <c r="Q411" s="87"/>
      <c r="R411" s="87"/>
      <c r="S411" s="87"/>
      <c r="T411" s="87"/>
      <c r="U411" s="87"/>
      <c r="V411" s="87">
        <v>0</v>
      </c>
      <c r="W411" s="87"/>
      <c r="X411" s="87"/>
      <c r="Y411" s="87"/>
      <c r="Z411" s="87"/>
      <c r="AA411" s="87"/>
      <c r="AB411" s="87"/>
      <c r="AC411" s="86"/>
      <c r="AD411" s="87"/>
      <c r="AE411" s="87"/>
      <c r="AF411" s="186"/>
    </row>
    <row r="412" spans="1:32">
      <c r="A412" s="96" t="s">
        <v>811</v>
      </c>
      <c r="B412" s="111" t="s">
        <v>407</v>
      </c>
      <c r="C412" s="49">
        <v>812543</v>
      </c>
      <c r="D412" s="98">
        <v>812543</v>
      </c>
      <c r="E412" s="98"/>
      <c r="F412" s="98"/>
      <c r="G412" s="98"/>
      <c r="H412" s="98">
        <v>812543</v>
      </c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9"/>
      <c r="AD412" s="98"/>
      <c r="AE412" s="98"/>
      <c r="AF412" s="186"/>
    </row>
    <row r="413" spans="1:32" s="73" customFormat="1">
      <c r="A413" s="761" t="s">
        <v>94</v>
      </c>
      <c r="B413" s="761"/>
      <c r="C413" s="50">
        <v>1893702</v>
      </c>
      <c r="D413" s="50">
        <v>1283010</v>
      </c>
      <c r="E413" s="50"/>
      <c r="F413" s="50"/>
      <c r="G413" s="50"/>
      <c r="H413" s="50">
        <v>1283010</v>
      </c>
      <c r="I413" s="50"/>
      <c r="J413" s="50"/>
      <c r="K413" s="50"/>
      <c r="L413" s="50"/>
      <c r="M413" s="50">
        <v>827</v>
      </c>
      <c r="N413" s="50">
        <v>610692</v>
      </c>
      <c r="O413" s="50"/>
      <c r="P413" s="50"/>
      <c r="Q413" s="50"/>
      <c r="R413" s="50"/>
      <c r="S413" s="50"/>
      <c r="T413" s="50"/>
      <c r="U413" s="50"/>
      <c r="V413" s="50">
        <v>0</v>
      </c>
      <c r="W413" s="50"/>
      <c r="X413" s="50"/>
      <c r="Y413" s="50"/>
      <c r="Z413" s="50"/>
      <c r="AA413" s="50"/>
      <c r="AB413" s="50"/>
      <c r="AC413" s="93"/>
      <c r="AD413" s="50"/>
      <c r="AE413" s="50"/>
      <c r="AF413" s="187"/>
    </row>
    <row r="414" spans="1:32" s="73" customFormat="1">
      <c r="A414" s="766" t="s">
        <v>53</v>
      </c>
      <c r="B414" s="767"/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65"/>
      <c r="AD414" s="170"/>
      <c r="AE414" s="171"/>
      <c r="AF414" s="187"/>
    </row>
    <row r="415" spans="1:32">
      <c r="A415" s="124" t="s">
        <v>812</v>
      </c>
      <c r="B415" s="149" t="s">
        <v>408</v>
      </c>
      <c r="C415" s="49">
        <v>431</v>
      </c>
      <c r="D415" s="87">
        <v>0</v>
      </c>
      <c r="E415" s="136"/>
      <c r="F415" s="136"/>
      <c r="G415" s="87">
        <v>0</v>
      </c>
      <c r="H415" s="136"/>
      <c r="I415" s="136"/>
      <c r="J415" s="136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6">
        <v>431</v>
      </c>
      <c r="AD415" s="87">
        <v>431</v>
      </c>
      <c r="AE415" s="87"/>
      <c r="AF415" s="186"/>
    </row>
    <row r="416" spans="1:32">
      <c r="A416" s="48" t="s">
        <v>813</v>
      </c>
      <c r="B416" s="68" t="s">
        <v>409</v>
      </c>
      <c r="C416" s="49">
        <v>5798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>
        <v>372</v>
      </c>
      <c r="N416" s="49">
        <v>0</v>
      </c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56">
        <v>5798</v>
      </c>
      <c r="AD416" s="49">
        <v>5798</v>
      </c>
      <c r="AE416" s="49"/>
      <c r="AF416" s="186"/>
    </row>
    <row r="417" spans="1:32">
      <c r="A417" s="48" t="s">
        <v>814</v>
      </c>
      <c r="B417" s="68" t="s">
        <v>410</v>
      </c>
      <c r="C417" s="49">
        <v>60854</v>
      </c>
      <c r="D417" s="49">
        <v>60854</v>
      </c>
      <c r="E417" s="62"/>
      <c r="F417" s="62"/>
      <c r="G417" s="49">
        <v>60854</v>
      </c>
      <c r="H417" s="62"/>
      <c r="I417" s="62"/>
      <c r="J417" s="62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56"/>
      <c r="AD417" s="49"/>
      <c r="AE417" s="49"/>
      <c r="AF417" s="186"/>
    </row>
    <row r="418" spans="1:32">
      <c r="A418" s="96" t="s">
        <v>815</v>
      </c>
      <c r="B418" s="117" t="s">
        <v>411</v>
      </c>
      <c r="C418" s="49">
        <v>8686</v>
      </c>
      <c r="D418" s="98"/>
      <c r="E418" s="98"/>
      <c r="F418" s="98"/>
      <c r="G418" s="98"/>
      <c r="H418" s="98"/>
      <c r="I418" s="98"/>
      <c r="J418" s="98"/>
      <c r="K418" s="98"/>
      <c r="L418" s="98"/>
      <c r="M418" s="98">
        <v>605</v>
      </c>
      <c r="N418" s="98">
        <v>0</v>
      </c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9">
        <v>8686</v>
      </c>
      <c r="AD418" s="49">
        <v>8686</v>
      </c>
      <c r="AE418" s="98"/>
      <c r="AF418" s="186"/>
    </row>
    <row r="419" spans="1:32" s="73" customFormat="1">
      <c r="A419" s="761" t="s">
        <v>95</v>
      </c>
      <c r="B419" s="761"/>
      <c r="C419" s="50">
        <v>75769</v>
      </c>
      <c r="D419" s="50">
        <v>60854</v>
      </c>
      <c r="E419" s="50"/>
      <c r="F419" s="50"/>
      <c r="G419" s="50">
        <v>60854</v>
      </c>
      <c r="H419" s="50"/>
      <c r="I419" s="50"/>
      <c r="J419" s="50"/>
      <c r="K419" s="50"/>
      <c r="L419" s="50"/>
      <c r="M419" s="50">
        <v>977</v>
      </c>
      <c r="N419" s="50">
        <v>0</v>
      </c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>
        <v>14915</v>
      </c>
      <c r="AD419" s="50">
        <v>14915</v>
      </c>
      <c r="AE419" s="50"/>
      <c r="AF419" s="187"/>
    </row>
    <row r="420" spans="1:32" s="73" customFormat="1">
      <c r="A420" s="176" t="s">
        <v>54</v>
      </c>
      <c r="B420" s="178"/>
      <c r="C420" s="170"/>
      <c r="D420" s="170"/>
      <c r="E420" s="170"/>
      <c r="F420" s="170"/>
      <c r="G420" s="170"/>
      <c r="H420" s="170"/>
      <c r="I420" s="170"/>
      <c r="J420" s="170"/>
      <c r="K420" s="178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65"/>
      <c r="AD420" s="170"/>
      <c r="AE420" s="171"/>
      <c r="AF420" s="187"/>
    </row>
    <row r="421" spans="1:32">
      <c r="A421" s="130" t="s">
        <v>816</v>
      </c>
      <c r="B421" s="134" t="s">
        <v>412</v>
      </c>
      <c r="C421" s="49">
        <v>742450</v>
      </c>
      <c r="D421" s="87"/>
      <c r="E421" s="87"/>
      <c r="F421" s="87"/>
      <c r="G421" s="87"/>
      <c r="H421" s="87"/>
      <c r="I421" s="87"/>
      <c r="J421" s="87"/>
      <c r="K421" s="87"/>
      <c r="L421" s="87"/>
      <c r="M421" s="87">
        <v>479</v>
      </c>
      <c r="N421" s="87">
        <v>742450</v>
      </c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6"/>
      <c r="AD421" s="87"/>
      <c r="AE421" s="87"/>
      <c r="AF421" s="186"/>
    </row>
    <row r="422" spans="1:32">
      <c r="A422" s="48" t="s">
        <v>817</v>
      </c>
      <c r="B422" s="61" t="s">
        <v>413</v>
      </c>
      <c r="C422" s="49">
        <v>863660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>
        <v>557.20000000000005</v>
      </c>
      <c r="N422" s="49">
        <v>863660</v>
      </c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56"/>
      <c r="AD422" s="49"/>
      <c r="AE422" s="49"/>
      <c r="AF422" s="186"/>
    </row>
    <row r="423" spans="1:32">
      <c r="A423" s="48" t="s">
        <v>818</v>
      </c>
      <c r="B423" s="61" t="s">
        <v>414</v>
      </c>
      <c r="C423" s="49">
        <v>1031718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>
        <v>789.3</v>
      </c>
      <c r="R423" s="49">
        <v>951750</v>
      </c>
      <c r="S423" s="49">
        <v>68.2</v>
      </c>
      <c r="T423" s="49">
        <v>79968</v>
      </c>
      <c r="U423" s="49"/>
      <c r="V423" s="49"/>
      <c r="W423" s="49"/>
      <c r="X423" s="49"/>
      <c r="Y423" s="49"/>
      <c r="Z423" s="49"/>
      <c r="AA423" s="49"/>
      <c r="AB423" s="49"/>
      <c r="AC423" s="56"/>
      <c r="AD423" s="49"/>
      <c r="AE423" s="49"/>
      <c r="AF423" s="186"/>
    </row>
    <row r="424" spans="1:32">
      <c r="A424" s="48" t="s">
        <v>819</v>
      </c>
      <c r="B424" s="61" t="s">
        <v>415</v>
      </c>
      <c r="C424" s="49">
        <v>767582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>
        <v>702.4</v>
      </c>
      <c r="R424" s="49">
        <v>767582</v>
      </c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56"/>
      <c r="AD424" s="49"/>
      <c r="AE424" s="49"/>
      <c r="AF424" s="186"/>
    </row>
    <row r="425" spans="1:32">
      <c r="A425" s="48" t="s">
        <v>820</v>
      </c>
      <c r="B425" s="61" t="s">
        <v>416</v>
      </c>
      <c r="C425" s="49">
        <v>1015250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>
        <v>655</v>
      </c>
      <c r="N425" s="49">
        <v>1015250</v>
      </c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56"/>
      <c r="AD425" s="49"/>
      <c r="AE425" s="49"/>
      <c r="AF425" s="186"/>
    </row>
    <row r="426" spans="1:32">
      <c r="A426" s="48" t="s">
        <v>821</v>
      </c>
      <c r="B426" s="61" t="s">
        <v>417</v>
      </c>
      <c r="C426" s="49">
        <v>806587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>
        <v>704.7</v>
      </c>
      <c r="R426" s="49">
        <v>806587</v>
      </c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56"/>
      <c r="AD426" s="49"/>
      <c r="AE426" s="49"/>
      <c r="AF426" s="186"/>
    </row>
    <row r="427" spans="1:32">
      <c r="A427" s="96" t="s">
        <v>822</v>
      </c>
      <c r="B427" s="110" t="s">
        <v>418</v>
      </c>
      <c r="C427" s="49">
        <v>837440</v>
      </c>
      <c r="D427" s="98">
        <v>837440</v>
      </c>
      <c r="E427" s="98">
        <v>171232</v>
      </c>
      <c r="F427" s="98"/>
      <c r="G427" s="98">
        <v>164124</v>
      </c>
      <c r="H427" s="98">
        <v>502084</v>
      </c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9"/>
      <c r="AD427" s="98"/>
      <c r="AE427" s="98"/>
      <c r="AF427" s="186"/>
    </row>
    <row r="428" spans="1:32" s="73" customFormat="1">
      <c r="A428" s="761" t="s">
        <v>55</v>
      </c>
      <c r="B428" s="761"/>
      <c r="C428" s="50">
        <v>6064687</v>
      </c>
      <c r="D428" s="50">
        <v>837440</v>
      </c>
      <c r="E428" s="50">
        <v>171232</v>
      </c>
      <c r="F428" s="50"/>
      <c r="G428" s="50">
        <v>164124</v>
      </c>
      <c r="H428" s="50">
        <v>502084</v>
      </c>
      <c r="I428" s="50"/>
      <c r="J428" s="50"/>
      <c r="K428" s="50"/>
      <c r="L428" s="50"/>
      <c r="M428" s="50">
        <v>1691.2</v>
      </c>
      <c r="N428" s="50">
        <v>2621360</v>
      </c>
      <c r="O428" s="50"/>
      <c r="P428" s="50"/>
      <c r="Q428" s="50">
        <v>2196.3999999999996</v>
      </c>
      <c r="R428" s="50">
        <v>2525919</v>
      </c>
      <c r="S428" s="50">
        <v>68.2</v>
      </c>
      <c r="T428" s="50">
        <v>79968</v>
      </c>
      <c r="U428" s="50"/>
      <c r="V428" s="50"/>
      <c r="W428" s="50"/>
      <c r="X428" s="50"/>
      <c r="Y428" s="50"/>
      <c r="Z428" s="50"/>
      <c r="AA428" s="50"/>
      <c r="AB428" s="50"/>
      <c r="AC428" s="93"/>
      <c r="AD428" s="50"/>
      <c r="AE428" s="50"/>
      <c r="AF428" s="187"/>
    </row>
    <row r="429" spans="1:32" s="73" customFormat="1">
      <c r="A429" s="766" t="s">
        <v>56</v>
      </c>
      <c r="B429" s="767"/>
      <c r="C429" s="170"/>
      <c r="D429" s="170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  <c r="AA429" s="170"/>
      <c r="AB429" s="170"/>
      <c r="AC429" s="165"/>
      <c r="AD429" s="170"/>
      <c r="AE429" s="171"/>
      <c r="AF429" s="187"/>
    </row>
    <row r="430" spans="1:32">
      <c r="A430" s="124" t="s">
        <v>823</v>
      </c>
      <c r="B430" s="137" t="s">
        <v>419</v>
      </c>
      <c r="C430" s="49">
        <v>825813</v>
      </c>
      <c r="D430" s="87"/>
      <c r="E430" s="87"/>
      <c r="F430" s="87"/>
      <c r="G430" s="87"/>
      <c r="H430" s="87"/>
      <c r="I430" s="87"/>
      <c r="J430" s="87"/>
      <c r="K430" s="87"/>
      <c r="L430" s="87"/>
      <c r="M430" s="87">
        <v>624.9</v>
      </c>
      <c r="N430" s="87">
        <v>825813</v>
      </c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6"/>
      <c r="AD430" s="87"/>
      <c r="AE430" s="87"/>
      <c r="AF430" s="186"/>
    </row>
    <row r="431" spans="1:32">
      <c r="A431" s="48" t="s">
        <v>824</v>
      </c>
      <c r="B431" s="59" t="s">
        <v>420</v>
      </c>
      <c r="C431" s="49">
        <v>917258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>
        <v>525.15</v>
      </c>
      <c r="N431" s="49">
        <v>917258</v>
      </c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56"/>
      <c r="AD431" s="49"/>
      <c r="AE431" s="49"/>
      <c r="AF431" s="186"/>
    </row>
    <row r="432" spans="1:32">
      <c r="A432" s="48" t="s">
        <v>825</v>
      </c>
      <c r="B432" s="59" t="s">
        <v>421</v>
      </c>
      <c r="C432" s="49">
        <v>1181647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>
        <v>737</v>
      </c>
      <c r="N432" s="49">
        <v>1181647</v>
      </c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56"/>
      <c r="AD432" s="49"/>
      <c r="AE432" s="49"/>
      <c r="AF432" s="186"/>
    </row>
    <row r="433" spans="1:32">
      <c r="A433" s="48" t="s">
        <v>826</v>
      </c>
      <c r="B433" s="59" t="s">
        <v>422</v>
      </c>
      <c r="C433" s="49">
        <v>649508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>
        <v>630</v>
      </c>
      <c r="R433" s="49">
        <v>649508</v>
      </c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56"/>
      <c r="AD433" s="49"/>
      <c r="AE433" s="49"/>
      <c r="AF433" s="186"/>
    </row>
    <row r="434" spans="1:32">
      <c r="A434" s="96" t="s">
        <v>827</v>
      </c>
      <c r="B434" s="111" t="s">
        <v>423</v>
      </c>
      <c r="C434" s="49">
        <v>349221</v>
      </c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>
        <v>310</v>
      </c>
      <c r="R434" s="98">
        <v>349221</v>
      </c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9"/>
      <c r="AD434" s="98"/>
      <c r="AE434" s="98"/>
      <c r="AF434" s="186"/>
    </row>
    <row r="435" spans="1:32" s="73" customFormat="1">
      <c r="A435" s="761" t="s">
        <v>96</v>
      </c>
      <c r="B435" s="761"/>
      <c r="C435" s="50">
        <v>3923447</v>
      </c>
      <c r="D435" s="50"/>
      <c r="E435" s="50"/>
      <c r="F435" s="50"/>
      <c r="G435" s="50"/>
      <c r="H435" s="50"/>
      <c r="I435" s="50"/>
      <c r="J435" s="50"/>
      <c r="K435" s="50"/>
      <c r="L435" s="50"/>
      <c r="M435" s="50">
        <v>1887.05</v>
      </c>
      <c r="N435" s="50">
        <v>2924718</v>
      </c>
      <c r="O435" s="50"/>
      <c r="P435" s="50"/>
      <c r="Q435" s="50">
        <v>940</v>
      </c>
      <c r="R435" s="50">
        <v>998729</v>
      </c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93"/>
      <c r="AD435" s="50"/>
      <c r="AE435" s="50"/>
      <c r="AF435" s="187"/>
    </row>
    <row r="436" spans="1:32" s="73" customFormat="1">
      <c r="A436" s="766" t="s">
        <v>57</v>
      </c>
      <c r="B436" s="767"/>
      <c r="C436" s="170"/>
      <c r="D436" s="170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  <c r="AA436" s="170"/>
      <c r="AB436" s="170"/>
      <c r="AC436" s="165"/>
      <c r="AD436" s="170"/>
      <c r="AE436" s="171"/>
      <c r="AF436" s="187"/>
    </row>
    <row r="437" spans="1:32">
      <c r="A437" s="144" t="s">
        <v>828</v>
      </c>
      <c r="B437" s="152" t="s">
        <v>467</v>
      </c>
      <c r="C437" s="49">
        <v>930000</v>
      </c>
      <c r="D437" s="146"/>
      <c r="E437" s="146"/>
      <c r="F437" s="146"/>
      <c r="G437" s="146"/>
      <c r="H437" s="146"/>
      <c r="I437" s="146"/>
      <c r="J437" s="146"/>
      <c r="K437" s="146"/>
      <c r="L437" s="146"/>
      <c r="M437" s="146">
        <v>345</v>
      </c>
      <c r="N437" s="146">
        <v>930000</v>
      </c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8"/>
      <c r="AD437" s="146"/>
      <c r="AE437" s="146"/>
      <c r="AF437" s="186"/>
    </row>
    <row r="438" spans="1:32" s="73" customFormat="1">
      <c r="A438" s="761" t="s">
        <v>97</v>
      </c>
      <c r="B438" s="761"/>
      <c r="C438" s="50">
        <v>930000</v>
      </c>
      <c r="D438" s="50"/>
      <c r="E438" s="50"/>
      <c r="F438" s="50"/>
      <c r="G438" s="50"/>
      <c r="H438" s="50"/>
      <c r="I438" s="50"/>
      <c r="J438" s="50"/>
      <c r="K438" s="50"/>
      <c r="L438" s="50"/>
      <c r="M438" s="50">
        <v>345</v>
      </c>
      <c r="N438" s="50">
        <v>930000</v>
      </c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93"/>
      <c r="AD438" s="50"/>
      <c r="AE438" s="50"/>
      <c r="AF438" s="187"/>
    </row>
    <row r="439" spans="1:32" s="73" customFormat="1">
      <c r="A439" s="766" t="s">
        <v>58</v>
      </c>
      <c r="B439" s="767"/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9"/>
      <c r="N439" s="179"/>
      <c r="O439" s="179"/>
      <c r="P439" s="179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  <c r="AA439" s="170"/>
      <c r="AB439" s="170"/>
      <c r="AC439" s="165"/>
      <c r="AD439" s="170"/>
      <c r="AE439" s="171"/>
      <c r="AF439" s="187"/>
    </row>
    <row r="440" spans="1:32">
      <c r="A440" s="124" t="s">
        <v>829</v>
      </c>
      <c r="B440" s="137" t="s">
        <v>424</v>
      </c>
      <c r="C440" s="49">
        <v>912950</v>
      </c>
      <c r="D440" s="87"/>
      <c r="E440" s="87"/>
      <c r="F440" s="87"/>
      <c r="G440" s="87"/>
      <c r="H440" s="87"/>
      <c r="I440" s="87"/>
      <c r="J440" s="87"/>
      <c r="K440" s="87"/>
      <c r="L440" s="87"/>
      <c r="M440" s="136">
        <v>372</v>
      </c>
      <c r="N440" s="136">
        <v>912950</v>
      </c>
      <c r="O440" s="136"/>
      <c r="P440" s="136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6"/>
      <c r="AD440" s="87"/>
      <c r="AE440" s="87"/>
      <c r="AF440" s="186"/>
    </row>
    <row r="441" spans="1:32">
      <c r="A441" s="96" t="s">
        <v>830</v>
      </c>
      <c r="B441" s="111" t="s">
        <v>425</v>
      </c>
      <c r="C441" s="49">
        <v>1677379</v>
      </c>
      <c r="D441" s="98">
        <v>541389</v>
      </c>
      <c r="E441" s="98">
        <v>541389</v>
      </c>
      <c r="F441" s="98"/>
      <c r="G441" s="98"/>
      <c r="H441" s="98"/>
      <c r="I441" s="98"/>
      <c r="J441" s="98"/>
      <c r="K441" s="98"/>
      <c r="L441" s="98"/>
      <c r="M441" s="120">
        <v>720</v>
      </c>
      <c r="N441" s="120">
        <v>1135990</v>
      </c>
      <c r="O441" s="120"/>
      <c r="P441" s="120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9"/>
      <c r="AD441" s="98"/>
      <c r="AE441" s="98"/>
      <c r="AF441" s="186"/>
    </row>
    <row r="442" spans="1:32" s="73" customFormat="1">
      <c r="A442" s="761" t="s">
        <v>98</v>
      </c>
      <c r="B442" s="761"/>
      <c r="C442" s="50">
        <v>2590329</v>
      </c>
      <c r="D442" s="50">
        <v>541389</v>
      </c>
      <c r="E442" s="50">
        <v>541389</v>
      </c>
      <c r="F442" s="50"/>
      <c r="G442" s="50"/>
      <c r="H442" s="50"/>
      <c r="I442" s="50"/>
      <c r="J442" s="50"/>
      <c r="K442" s="50"/>
      <c r="L442" s="50"/>
      <c r="M442" s="50">
        <v>1092</v>
      </c>
      <c r="N442" s="50">
        <v>2048940</v>
      </c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93"/>
      <c r="AD442" s="50"/>
      <c r="AE442" s="50"/>
      <c r="AF442" s="187"/>
    </row>
    <row r="443" spans="1:32" s="73" customFormat="1">
      <c r="A443" s="766" t="s">
        <v>59</v>
      </c>
      <c r="B443" s="767"/>
      <c r="C443" s="170"/>
      <c r="D443" s="170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65"/>
      <c r="AD443" s="170"/>
      <c r="AE443" s="171"/>
      <c r="AF443" s="187"/>
    </row>
    <row r="444" spans="1:32">
      <c r="A444" s="124" t="s">
        <v>831</v>
      </c>
      <c r="B444" s="149" t="s">
        <v>426</v>
      </c>
      <c r="C444" s="49">
        <v>37883</v>
      </c>
      <c r="D444" s="87">
        <v>37883</v>
      </c>
      <c r="E444" s="87">
        <v>37883</v>
      </c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6"/>
      <c r="AD444" s="87"/>
      <c r="AE444" s="87"/>
      <c r="AF444" s="186"/>
    </row>
    <row r="445" spans="1:32">
      <c r="A445" s="48" t="s">
        <v>832</v>
      </c>
      <c r="B445" s="68" t="s">
        <v>427</v>
      </c>
      <c r="C445" s="49">
        <v>37883</v>
      </c>
      <c r="D445" s="49">
        <v>37883</v>
      </c>
      <c r="E445" s="49">
        <v>37883</v>
      </c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56"/>
      <c r="AD445" s="49"/>
      <c r="AE445" s="49"/>
      <c r="AF445" s="186"/>
    </row>
    <row r="446" spans="1:32">
      <c r="A446" s="48" t="s">
        <v>833</v>
      </c>
      <c r="B446" s="68" t="s">
        <v>428</v>
      </c>
      <c r="C446" s="49">
        <v>37883</v>
      </c>
      <c r="D446" s="49">
        <v>37883</v>
      </c>
      <c r="E446" s="49">
        <v>37883</v>
      </c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56"/>
      <c r="AD446" s="49"/>
      <c r="AE446" s="49"/>
      <c r="AF446" s="186"/>
    </row>
    <row r="447" spans="1:32">
      <c r="A447" s="48" t="s">
        <v>834</v>
      </c>
      <c r="B447" s="68" t="s">
        <v>429</v>
      </c>
      <c r="C447" s="49">
        <v>37883</v>
      </c>
      <c r="D447" s="49">
        <v>37883</v>
      </c>
      <c r="E447" s="49">
        <v>37883</v>
      </c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56"/>
      <c r="AD447" s="49"/>
      <c r="AE447" s="49"/>
      <c r="AF447" s="186"/>
    </row>
    <row r="448" spans="1:32">
      <c r="A448" s="48" t="s">
        <v>835</v>
      </c>
      <c r="B448" s="68" t="s">
        <v>430</v>
      </c>
      <c r="C448" s="49">
        <v>799601</v>
      </c>
      <c r="D448" s="49">
        <v>799601</v>
      </c>
      <c r="E448" s="49">
        <v>52186</v>
      </c>
      <c r="F448" s="49"/>
      <c r="G448" s="49">
        <v>155884</v>
      </c>
      <c r="H448" s="49">
        <v>372000</v>
      </c>
      <c r="I448" s="49">
        <v>219531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56"/>
      <c r="AD448" s="49"/>
      <c r="AE448" s="49"/>
      <c r="AF448" s="186"/>
    </row>
    <row r="449" spans="1:32">
      <c r="A449" s="48" t="s">
        <v>836</v>
      </c>
      <c r="B449" s="68" t="s">
        <v>431</v>
      </c>
      <c r="C449" s="49">
        <v>37883</v>
      </c>
      <c r="D449" s="49">
        <v>37883</v>
      </c>
      <c r="E449" s="49">
        <v>37883</v>
      </c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56"/>
      <c r="AD449" s="49"/>
      <c r="AE449" s="49"/>
      <c r="AF449" s="186"/>
    </row>
    <row r="450" spans="1:32">
      <c r="A450" s="48" t="s">
        <v>837</v>
      </c>
      <c r="B450" s="68" t="s">
        <v>432</v>
      </c>
      <c r="C450" s="49">
        <v>37883</v>
      </c>
      <c r="D450" s="49">
        <v>37883</v>
      </c>
      <c r="E450" s="49">
        <v>37883</v>
      </c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56"/>
      <c r="AD450" s="49"/>
      <c r="AE450" s="49"/>
      <c r="AF450" s="186"/>
    </row>
    <row r="451" spans="1:32">
      <c r="A451" s="48" t="s">
        <v>838</v>
      </c>
      <c r="B451" s="68" t="s">
        <v>433</v>
      </c>
      <c r="C451" s="49">
        <v>52186</v>
      </c>
      <c r="D451" s="49">
        <v>52186</v>
      </c>
      <c r="E451" s="49">
        <v>52186</v>
      </c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56"/>
      <c r="AD451" s="49"/>
      <c r="AE451" s="49"/>
      <c r="AF451" s="186"/>
    </row>
    <row r="452" spans="1:32">
      <c r="A452" s="48" t="s">
        <v>839</v>
      </c>
      <c r="B452" s="68" t="s">
        <v>434</v>
      </c>
      <c r="C452" s="49">
        <v>37883</v>
      </c>
      <c r="D452" s="49">
        <v>37883</v>
      </c>
      <c r="E452" s="49">
        <v>37883</v>
      </c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56"/>
      <c r="AD452" s="49"/>
      <c r="AE452" s="49"/>
      <c r="AF452" s="186"/>
    </row>
    <row r="453" spans="1:32">
      <c r="A453" s="96" t="s">
        <v>840</v>
      </c>
      <c r="B453" s="117" t="s">
        <v>435</v>
      </c>
      <c r="C453" s="49">
        <v>52186</v>
      </c>
      <c r="D453" s="98">
        <v>52186</v>
      </c>
      <c r="E453" s="98">
        <v>52186</v>
      </c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9"/>
      <c r="AD453" s="98"/>
      <c r="AE453" s="98"/>
      <c r="AF453" s="186"/>
    </row>
    <row r="454" spans="1:32" s="73" customFormat="1">
      <c r="A454" s="761" t="s">
        <v>99</v>
      </c>
      <c r="B454" s="761"/>
      <c r="C454" s="50">
        <v>1169154</v>
      </c>
      <c r="D454" s="50">
        <v>1169154</v>
      </c>
      <c r="E454" s="50">
        <v>421739</v>
      </c>
      <c r="F454" s="50"/>
      <c r="G454" s="50">
        <v>155884</v>
      </c>
      <c r="H454" s="50">
        <v>372000</v>
      </c>
      <c r="I454" s="50">
        <v>219531</v>
      </c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93"/>
      <c r="AD454" s="50"/>
      <c r="AE454" s="50"/>
      <c r="AF454" s="187"/>
    </row>
    <row r="455" spans="1:32" s="73" customFormat="1">
      <c r="A455" s="766" t="s">
        <v>60</v>
      </c>
      <c r="B455" s="767"/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  <c r="AA455" s="170"/>
      <c r="AB455" s="170"/>
      <c r="AC455" s="165"/>
      <c r="AD455" s="170"/>
      <c r="AE455" s="171"/>
      <c r="AF455" s="187"/>
    </row>
    <row r="456" spans="1:32">
      <c r="A456" s="124" t="s">
        <v>841</v>
      </c>
      <c r="B456" s="137" t="s">
        <v>436</v>
      </c>
      <c r="C456" s="49">
        <v>616926</v>
      </c>
      <c r="D456" s="87"/>
      <c r="E456" s="87"/>
      <c r="F456" s="87"/>
      <c r="G456" s="87"/>
      <c r="H456" s="87"/>
      <c r="I456" s="87"/>
      <c r="J456" s="87"/>
      <c r="K456" s="87"/>
      <c r="L456" s="87"/>
      <c r="M456" s="87">
        <v>586</v>
      </c>
      <c r="N456" s="87">
        <v>616926</v>
      </c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6"/>
      <c r="AD456" s="87"/>
      <c r="AE456" s="87"/>
      <c r="AF456" s="186"/>
    </row>
    <row r="457" spans="1:32">
      <c r="A457" s="96" t="s">
        <v>842</v>
      </c>
      <c r="B457" s="111" t="s">
        <v>437</v>
      </c>
      <c r="C457" s="49">
        <v>604292</v>
      </c>
      <c r="D457" s="98"/>
      <c r="E457" s="98"/>
      <c r="F457" s="98"/>
      <c r="G457" s="98"/>
      <c r="H457" s="98"/>
      <c r="I457" s="98"/>
      <c r="J457" s="98"/>
      <c r="K457" s="98"/>
      <c r="L457" s="98"/>
      <c r="M457" s="98">
        <v>574</v>
      </c>
      <c r="N457" s="98">
        <v>604292</v>
      </c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9"/>
      <c r="AD457" s="98"/>
      <c r="AE457" s="98"/>
      <c r="AF457" s="186"/>
    </row>
    <row r="458" spans="1:32" s="73" customFormat="1">
      <c r="A458" s="761" t="s">
        <v>100</v>
      </c>
      <c r="B458" s="761"/>
      <c r="C458" s="50">
        <v>1221218</v>
      </c>
      <c r="D458" s="50"/>
      <c r="E458" s="50"/>
      <c r="F458" s="50"/>
      <c r="G458" s="50"/>
      <c r="H458" s="50"/>
      <c r="I458" s="50"/>
      <c r="J458" s="50"/>
      <c r="K458" s="50"/>
      <c r="L458" s="50"/>
      <c r="M458" s="50">
        <v>1160</v>
      </c>
      <c r="N458" s="50">
        <v>1221218</v>
      </c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93"/>
      <c r="AD458" s="50"/>
      <c r="AE458" s="50"/>
      <c r="AF458" s="187"/>
    </row>
    <row r="459" spans="1:32" s="73" customFormat="1">
      <c r="A459" s="766" t="s">
        <v>61</v>
      </c>
      <c r="B459" s="767"/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  <c r="AA459" s="170"/>
      <c r="AB459" s="170"/>
      <c r="AC459" s="165"/>
      <c r="AD459" s="170"/>
      <c r="AE459" s="171"/>
      <c r="AF459" s="187"/>
    </row>
    <row r="460" spans="1:32">
      <c r="A460" s="144" t="s">
        <v>843</v>
      </c>
      <c r="B460" s="153" t="s">
        <v>439</v>
      </c>
      <c r="C460" s="49">
        <v>1173585</v>
      </c>
      <c r="D460" s="146">
        <v>1173585</v>
      </c>
      <c r="E460" s="146"/>
      <c r="F460" s="146"/>
      <c r="G460" s="154">
        <v>136931</v>
      </c>
      <c r="H460" s="154">
        <v>863972</v>
      </c>
      <c r="I460" s="154">
        <v>172682</v>
      </c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8"/>
      <c r="AD460" s="146"/>
      <c r="AE460" s="146"/>
      <c r="AF460" s="186"/>
    </row>
    <row r="461" spans="1:32" s="73" customFormat="1">
      <c r="A461" s="761" t="s">
        <v>101</v>
      </c>
      <c r="B461" s="761"/>
      <c r="C461" s="50">
        <v>1173585</v>
      </c>
      <c r="D461" s="50">
        <v>1173585</v>
      </c>
      <c r="E461" s="50"/>
      <c r="F461" s="50"/>
      <c r="G461" s="50">
        <v>136931</v>
      </c>
      <c r="H461" s="50">
        <v>863972</v>
      </c>
      <c r="I461" s="50">
        <v>172682</v>
      </c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93"/>
      <c r="AD461" s="50"/>
      <c r="AE461" s="50"/>
      <c r="AF461" s="187"/>
    </row>
    <row r="462" spans="1:32" s="73" customFormat="1">
      <c r="A462" s="766" t="s">
        <v>62</v>
      </c>
      <c r="B462" s="767"/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65"/>
      <c r="AD462" s="170"/>
      <c r="AE462" s="171"/>
      <c r="AF462" s="187"/>
    </row>
    <row r="463" spans="1:32">
      <c r="A463" s="144" t="s">
        <v>844</v>
      </c>
      <c r="B463" s="151" t="s">
        <v>440</v>
      </c>
      <c r="C463" s="49">
        <v>1157047</v>
      </c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>
        <v>541</v>
      </c>
      <c r="R463" s="146">
        <v>1157047</v>
      </c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8"/>
      <c r="AD463" s="146"/>
      <c r="AE463" s="146"/>
      <c r="AF463" s="186"/>
    </row>
    <row r="464" spans="1:32" s="73" customFormat="1">
      <c r="A464" s="761" t="s">
        <v>102</v>
      </c>
      <c r="B464" s="761"/>
      <c r="C464" s="50">
        <v>1157047</v>
      </c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>
        <v>541</v>
      </c>
      <c r="R464" s="50">
        <v>1157047</v>
      </c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93"/>
      <c r="AD464" s="50"/>
      <c r="AE464" s="50"/>
      <c r="AF464" s="187"/>
    </row>
    <row r="465" spans="1:32" s="73" customFormat="1">
      <c r="A465" s="766" t="s">
        <v>63</v>
      </c>
      <c r="B465" s="767"/>
      <c r="C465" s="170"/>
      <c r="D465" s="170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  <c r="AA465" s="170"/>
      <c r="AB465" s="170"/>
      <c r="AC465" s="165"/>
      <c r="AD465" s="170"/>
      <c r="AE465" s="171"/>
      <c r="AF465" s="187"/>
    </row>
    <row r="466" spans="1:32">
      <c r="A466" s="124" t="s">
        <v>845</v>
      </c>
      <c r="B466" s="149" t="s">
        <v>441</v>
      </c>
      <c r="C466" s="49">
        <v>661721</v>
      </c>
      <c r="D466" s="87">
        <v>0</v>
      </c>
      <c r="E466" s="87"/>
      <c r="F466" s="87"/>
      <c r="G466" s="87"/>
      <c r="H466" s="87"/>
      <c r="I466" s="87"/>
      <c r="J466" s="87"/>
      <c r="K466" s="87"/>
      <c r="L466" s="87"/>
      <c r="M466" s="87">
        <v>356</v>
      </c>
      <c r="N466" s="87">
        <v>661721</v>
      </c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6"/>
      <c r="AD466" s="87"/>
      <c r="AE466" s="87"/>
      <c r="AF466" s="186"/>
    </row>
    <row r="467" spans="1:32">
      <c r="A467" s="48" t="s">
        <v>846</v>
      </c>
      <c r="B467" s="68" t="s">
        <v>442</v>
      </c>
      <c r="C467" s="49">
        <v>641037</v>
      </c>
      <c r="D467" s="49">
        <v>0</v>
      </c>
      <c r="E467" s="49"/>
      <c r="F467" s="49"/>
      <c r="G467" s="49"/>
      <c r="H467" s="49"/>
      <c r="I467" s="49"/>
      <c r="J467" s="49"/>
      <c r="K467" s="49"/>
      <c r="L467" s="49"/>
      <c r="M467" s="49">
        <v>356</v>
      </c>
      <c r="N467" s="49">
        <v>641037</v>
      </c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56"/>
      <c r="AD467" s="49"/>
      <c r="AE467" s="49"/>
      <c r="AF467" s="186"/>
    </row>
    <row r="468" spans="1:32">
      <c r="A468" s="48" t="s">
        <v>847</v>
      </c>
      <c r="B468" s="68" t="s">
        <v>443</v>
      </c>
      <c r="C468" s="49">
        <v>628581</v>
      </c>
      <c r="D468" s="49">
        <v>0</v>
      </c>
      <c r="E468" s="49"/>
      <c r="F468" s="49"/>
      <c r="G468" s="49"/>
      <c r="H468" s="49"/>
      <c r="I468" s="49"/>
      <c r="J468" s="49"/>
      <c r="K468" s="49"/>
      <c r="L468" s="49"/>
      <c r="M468" s="49">
        <v>355</v>
      </c>
      <c r="N468" s="49">
        <v>628581</v>
      </c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56"/>
      <c r="AD468" s="49"/>
      <c r="AE468" s="49"/>
      <c r="AF468" s="186"/>
    </row>
    <row r="469" spans="1:32">
      <c r="A469" s="48" t="s">
        <v>848</v>
      </c>
      <c r="B469" s="68" t="s">
        <v>444</v>
      </c>
      <c r="C469" s="49">
        <v>1163227</v>
      </c>
      <c r="D469" s="49">
        <v>1163227</v>
      </c>
      <c r="E469" s="49"/>
      <c r="F469" s="49">
        <v>194099</v>
      </c>
      <c r="G469" s="49">
        <v>117447</v>
      </c>
      <c r="H469" s="49">
        <v>851681</v>
      </c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56"/>
      <c r="AD469" s="49"/>
      <c r="AE469" s="49"/>
      <c r="AF469" s="186"/>
    </row>
    <row r="470" spans="1:32">
      <c r="A470" s="48" t="s">
        <v>849</v>
      </c>
      <c r="B470" s="68" t="s">
        <v>445</v>
      </c>
      <c r="C470" s="49">
        <v>311546</v>
      </c>
      <c r="D470" s="49">
        <v>311546</v>
      </c>
      <c r="E470" s="49"/>
      <c r="F470" s="49">
        <v>194099</v>
      </c>
      <c r="G470" s="49">
        <v>117447</v>
      </c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56"/>
      <c r="AD470" s="49"/>
      <c r="AE470" s="49"/>
      <c r="AF470" s="186"/>
    </row>
    <row r="471" spans="1:32">
      <c r="A471" s="48" t="s">
        <v>850</v>
      </c>
      <c r="B471" s="68" t="s">
        <v>446</v>
      </c>
      <c r="C471" s="49">
        <v>1463332</v>
      </c>
      <c r="D471" s="49">
        <v>851681</v>
      </c>
      <c r="E471" s="49"/>
      <c r="F471" s="49"/>
      <c r="G471" s="49"/>
      <c r="H471" s="49">
        <v>851681</v>
      </c>
      <c r="I471" s="49"/>
      <c r="J471" s="49"/>
      <c r="K471" s="49"/>
      <c r="L471" s="49"/>
      <c r="M471" s="49">
        <v>355</v>
      </c>
      <c r="N471" s="49">
        <v>611651</v>
      </c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56"/>
      <c r="AD471" s="49"/>
      <c r="AE471" s="49"/>
      <c r="AF471" s="186"/>
    </row>
    <row r="472" spans="1:32">
      <c r="A472" s="48" t="s">
        <v>851</v>
      </c>
      <c r="B472" s="68" t="s">
        <v>447</v>
      </c>
      <c r="C472" s="49">
        <v>1503626</v>
      </c>
      <c r="D472" s="49">
        <v>851681</v>
      </c>
      <c r="E472" s="49"/>
      <c r="F472" s="49"/>
      <c r="G472" s="49"/>
      <c r="H472" s="49">
        <v>851681</v>
      </c>
      <c r="I472" s="49"/>
      <c r="J472" s="49"/>
      <c r="K472" s="49"/>
      <c r="L472" s="49"/>
      <c r="M472" s="49">
        <v>357</v>
      </c>
      <c r="N472" s="49">
        <v>651945</v>
      </c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56"/>
      <c r="AD472" s="49"/>
      <c r="AE472" s="49"/>
      <c r="AF472" s="186"/>
    </row>
    <row r="473" spans="1:32">
      <c r="A473" s="48" t="s">
        <v>852</v>
      </c>
      <c r="B473" s="68" t="s">
        <v>448</v>
      </c>
      <c r="C473" s="49">
        <v>969253</v>
      </c>
      <c r="D473" s="49">
        <v>968212</v>
      </c>
      <c r="E473" s="49"/>
      <c r="F473" s="49">
        <v>0</v>
      </c>
      <c r="G473" s="49">
        <v>117794</v>
      </c>
      <c r="H473" s="49">
        <v>850418</v>
      </c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56">
        <v>1041</v>
      </c>
      <c r="AD473" s="49">
        <v>1041</v>
      </c>
      <c r="AE473" s="49"/>
      <c r="AF473" s="186"/>
    </row>
    <row r="474" spans="1:32">
      <c r="A474" s="48" t="s">
        <v>853</v>
      </c>
      <c r="B474" s="68" t="s">
        <v>449</v>
      </c>
      <c r="C474" s="49">
        <v>1174190</v>
      </c>
      <c r="D474" s="49">
        <v>1174190</v>
      </c>
      <c r="E474" s="49"/>
      <c r="F474" s="49">
        <v>194652</v>
      </c>
      <c r="G474" s="49">
        <v>126037</v>
      </c>
      <c r="H474" s="49">
        <v>853501</v>
      </c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56"/>
      <c r="AD474" s="49"/>
      <c r="AE474" s="49"/>
      <c r="AF474" s="186"/>
    </row>
    <row r="475" spans="1:32">
      <c r="A475" s="48" t="s">
        <v>854</v>
      </c>
      <c r="B475" s="68" t="s">
        <v>450</v>
      </c>
      <c r="C475" s="49">
        <v>444</v>
      </c>
      <c r="D475" s="49">
        <v>0</v>
      </c>
      <c r="E475" s="49"/>
      <c r="F475" s="49">
        <v>0</v>
      </c>
      <c r="G475" s="49">
        <v>0</v>
      </c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56">
        <v>444</v>
      </c>
      <c r="AD475" s="49">
        <v>444</v>
      </c>
      <c r="AE475" s="49"/>
      <c r="AF475" s="186"/>
    </row>
    <row r="476" spans="1:32">
      <c r="A476" s="48" t="s">
        <v>855</v>
      </c>
      <c r="B476" s="68" t="s">
        <v>451</v>
      </c>
      <c r="C476" s="49">
        <v>2320873</v>
      </c>
      <c r="D476" s="49">
        <v>789980</v>
      </c>
      <c r="E476" s="49"/>
      <c r="F476" s="49">
        <v>436390</v>
      </c>
      <c r="G476" s="49">
        <v>353590</v>
      </c>
      <c r="H476" s="49"/>
      <c r="I476" s="49"/>
      <c r="J476" s="49"/>
      <c r="K476" s="49"/>
      <c r="L476" s="49"/>
      <c r="M476" s="49">
        <v>826</v>
      </c>
      <c r="N476" s="49">
        <v>1530893</v>
      </c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56"/>
      <c r="AD476" s="49"/>
      <c r="AE476" s="49"/>
      <c r="AF476" s="186"/>
    </row>
    <row r="477" spans="1:32">
      <c r="A477" s="48" t="s">
        <v>856</v>
      </c>
      <c r="B477" s="68" t="s">
        <v>452</v>
      </c>
      <c r="C477" s="49">
        <v>1258041</v>
      </c>
      <c r="D477" s="49">
        <v>784700</v>
      </c>
      <c r="E477" s="49"/>
      <c r="F477" s="49">
        <v>433600</v>
      </c>
      <c r="G477" s="49">
        <v>351100</v>
      </c>
      <c r="H477" s="49"/>
      <c r="I477" s="49"/>
      <c r="J477" s="49"/>
      <c r="K477" s="49"/>
      <c r="L477" s="49"/>
      <c r="M477" s="49">
        <v>835</v>
      </c>
      <c r="N477" s="49">
        <v>473341</v>
      </c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56"/>
      <c r="AD477" s="49"/>
      <c r="AE477" s="49"/>
      <c r="AF477" s="186"/>
    </row>
    <row r="478" spans="1:32">
      <c r="A478" s="48" t="s">
        <v>857</v>
      </c>
      <c r="B478" s="68" t="s">
        <v>453</v>
      </c>
      <c r="C478" s="49">
        <v>1450351</v>
      </c>
      <c r="D478" s="49">
        <v>903701</v>
      </c>
      <c r="E478" s="49"/>
      <c r="F478" s="49">
        <v>140140</v>
      </c>
      <c r="G478" s="49">
        <v>113560</v>
      </c>
      <c r="H478" s="49">
        <v>650001</v>
      </c>
      <c r="I478" s="49"/>
      <c r="J478" s="49"/>
      <c r="K478" s="49"/>
      <c r="L478" s="49"/>
      <c r="M478" s="49">
        <v>377</v>
      </c>
      <c r="N478" s="49">
        <v>546650</v>
      </c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56"/>
      <c r="AD478" s="49"/>
      <c r="AE478" s="49"/>
      <c r="AF478" s="186"/>
    </row>
    <row r="479" spans="1:32">
      <c r="A479" s="48" t="s">
        <v>858</v>
      </c>
      <c r="B479" s="68" t="s">
        <v>454</v>
      </c>
      <c r="C479" s="49">
        <v>1447588</v>
      </c>
      <c r="D479" s="49">
        <v>0</v>
      </c>
      <c r="E479" s="49"/>
      <c r="F479" s="49"/>
      <c r="G479" s="49"/>
      <c r="H479" s="49"/>
      <c r="I479" s="49"/>
      <c r="J479" s="49"/>
      <c r="K479" s="49"/>
      <c r="L479" s="49"/>
      <c r="M479" s="49">
        <v>998</v>
      </c>
      <c r="N479" s="49">
        <v>1447588</v>
      </c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56"/>
      <c r="AD479" s="49"/>
      <c r="AE479" s="49"/>
      <c r="AF479" s="186"/>
    </row>
    <row r="480" spans="1:32">
      <c r="A480" s="96" t="s">
        <v>859</v>
      </c>
      <c r="B480" s="117" t="s">
        <v>455</v>
      </c>
      <c r="C480" s="49">
        <v>1462843</v>
      </c>
      <c r="D480" s="98">
        <v>682743</v>
      </c>
      <c r="E480" s="98"/>
      <c r="F480" s="98"/>
      <c r="G480" s="98"/>
      <c r="H480" s="98">
        <v>682743</v>
      </c>
      <c r="I480" s="98"/>
      <c r="J480" s="98"/>
      <c r="K480" s="98"/>
      <c r="L480" s="98"/>
      <c r="M480" s="98">
        <v>538</v>
      </c>
      <c r="N480" s="98">
        <v>780100</v>
      </c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9"/>
      <c r="AD480" s="98"/>
      <c r="AE480" s="98"/>
      <c r="AF480" s="186"/>
    </row>
    <row r="481" spans="1:32" s="73" customFormat="1">
      <c r="A481" s="761" t="s">
        <v>103</v>
      </c>
      <c r="B481" s="761"/>
      <c r="C481" s="50">
        <v>16456653</v>
      </c>
      <c r="D481" s="50">
        <v>8481661</v>
      </c>
      <c r="E481" s="50"/>
      <c r="F481" s="50">
        <v>1592980</v>
      </c>
      <c r="G481" s="50">
        <v>1296975</v>
      </c>
      <c r="H481" s="50">
        <v>5591706</v>
      </c>
      <c r="I481" s="50"/>
      <c r="J481" s="50"/>
      <c r="K481" s="50"/>
      <c r="L481" s="50"/>
      <c r="M481" s="50">
        <v>5353</v>
      </c>
      <c r="N481" s="50">
        <v>7973507</v>
      </c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>
        <v>1485</v>
      </c>
      <c r="AD481" s="50">
        <v>1485</v>
      </c>
      <c r="AE481" s="50"/>
      <c r="AF481" s="187"/>
    </row>
    <row r="482" spans="1:32" s="73" customFormat="1">
      <c r="A482" s="766" t="s">
        <v>64</v>
      </c>
      <c r="B482" s="767"/>
      <c r="C482" s="170"/>
      <c r="D482" s="170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65"/>
      <c r="AD482" s="170"/>
      <c r="AE482" s="171"/>
      <c r="AF482" s="187"/>
    </row>
    <row r="483" spans="1:32">
      <c r="A483" s="124" t="s">
        <v>860</v>
      </c>
      <c r="B483" s="137" t="s">
        <v>460</v>
      </c>
      <c r="C483" s="49">
        <v>1181697</v>
      </c>
      <c r="D483" s="87"/>
      <c r="E483" s="87"/>
      <c r="F483" s="87"/>
      <c r="G483" s="87"/>
      <c r="H483" s="87"/>
      <c r="I483" s="87"/>
      <c r="J483" s="87"/>
      <c r="K483" s="87"/>
      <c r="L483" s="87"/>
      <c r="M483" s="87">
        <v>690</v>
      </c>
      <c r="N483" s="87">
        <v>1181697</v>
      </c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6"/>
      <c r="AD483" s="87"/>
      <c r="AE483" s="87"/>
      <c r="AF483" s="186"/>
    </row>
    <row r="484" spans="1:32">
      <c r="A484" s="48" t="s">
        <v>861</v>
      </c>
      <c r="B484" s="59" t="s">
        <v>456</v>
      </c>
      <c r="C484" s="49">
        <v>1045631</v>
      </c>
      <c r="D484" s="49"/>
      <c r="E484" s="49"/>
      <c r="F484" s="49"/>
      <c r="G484" s="49"/>
      <c r="H484" s="49"/>
      <c r="I484" s="49"/>
      <c r="J484" s="49"/>
      <c r="K484" s="49"/>
      <c r="L484" s="49"/>
      <c r="M484" s="49">
        <v>560</v>
      </c>
      <c r="N484" s="49">
        <v>1045631</v>
      </c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56"/>
      <c r="AD484" s="49"/>
      <c r="AE484" s="49"/>
      <c r="AF484" s="186"/>
    </row>
    <row r="485" spans="1:32">
      <c r="A485" s="48" t="s">
        <v>862</v>
      </c>
      <c r="B485" s="59" t="s">
        <v>459</v>
      </c>
      <c r="C485" s="49">
        <v>931731</v>
      </c>
      <c r="D485" s="49"/>
      <c r="E485" s="49"/>
      <c r="F485" s="49"/>
      <c r="G485" s="49"/>
      <c r="H485" s="49"/>
      <c r="I485" s="49"/>
      <c r="J485" s="49"/>
      <c r="K485" s="49"/>
      <c r="L485" s="49"/>
      <c r="M485" s="49">
        <v>860</v>
      </c>
      <c r="N485" s="49">
        <v>931731</v>
      </c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56"/>
      <c r="AD485" s="49"/>
      <c r="AE485" s="49"/>
      <c r="AF485" s="186"/>
    </row>
    <row r="486" spans="1:32">
      <c r="A486" s="48" t="s">
        <v>863</v>
      </c>
      <c r="B486" s="59" t="s">
        <v>458</v>
      </c>
      <c r="C486" s="49">
        <v>874381</v>
      </c>
      <c r="D486" s="49"/>
      <c r="E486" s="49"/>
      <c r="F486" s="49"/>
      <c r="G486" s="49"/>
      <c r="H486" s="49"/>
      <c r="I486" s="49"/>
      <c r="J486" s="49"/>
      <c r="K486" s="49"/>
      <c r="L486" s="49"/>
      <c r="M486" s="49">
        <v>730</v>
      </c>
      <c r="N486" s="49">
        <v>874381</v>
      </c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56"/>
      <c r="AD486" s="49"/>
      <c r="AE486" s="49"/>
      <c r="AF486" s="186"/>
    </row>
    <row r="487" spans="1:32">
      <c r="A487" s="96" t="s">
        <v>864</v>
      </c>
      <c r="B487" s="111" t="s">
        <v>457</v>
      </c>
      <c r="C487" s="49">
        <v>490963</v>
      </c>
      <c r="D487" s="98"/>
      <c r="E487" s="98"/>
      <c r="F487" s="98"/>
      <c r="G487" s="98"/>
      <c r="H487" s="98"/>
      <c r="I487" s="98"/>
      <c r="J487" s="98"/>
      <c r="K487" s="98"/>
      <c r="L487" s="98"/>
      <c r="M487" s="98">
        <v>291</v>
      </c>
      <c r="N487" s="98">
        <v>490963</v>
      </c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9"/>
      <c r="AD487" s="98"/>
      <c r="AE487" s="98"/>
      <c r="AF487" s="186"/>
    </row>
    <row r="488" spans="1:32" s="73" customFormat="1">
      <c r="A488" s="761" t="s">
        <v>104</v>
      </c>
      <c r="B488" s="761"/>
      <c r="C488" s="50">
        <v>4524403</v>
      </c>
      <c r="D488" s="50"/>
      <c r="E488" s="50"/>
      <c r="F488" s="50"/>
      <c r="G488" s="50"/>
      <c r="H488" s="50"/>
      <c r="I488" s="50"/>
      <c r="J488" s="50"/>
      <c r="K488" s="50"/>
      <c r="L488" s="50"/>
      <c r="M488" s="50">
        <v>3131</v>
      </c>
      <c r="N488" s="50">
        <v>4524403</v>
      </c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93"/>
      <c r="AD488" s="50"/>
      <c r="AE488" s="50"/>
      <c r="AF488" s="187"/>
    </row>
    <row r="489" spans="1:32" s="73" customFormat="1">
      <c r="A489" s="176" t="s">
        <v>65</v>
      </c>
      <c r="B489" s="178"/>
      <c r="C489" s="170"/>
      <c r="D489" s="170"/>
      <c r="E489" s="170"/>
      <c r="F489" s="170"/>
      <c r="G489" s="170"/>
      <c r="H489" s="170"/>
      <c r="I489" s="170"/>
      <c r="J489" s="170"/>
      <c r="K489" s="178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65"/>
      <c r="AD489" s="170"/>
      <c r="AE489" s="171"/>
      <c r="AF489" s="187"/>
    </row>
    <row r="490" spans="1:32">
      <c r="A490" s="144" t="s">
        <v>865</v>
      </c>
      <c r="B490" s="152" t="s">
        <v>461</v>
      </c>
      <c r="C490" s="49">
        <v>308752</v>
      </c>
      <c r="D490" s="146"/>
      <c r="E490" s="146"/>
      <c r="F490" s="146"/>
      <c r="G490" s="146"/>
      <c r="H490" s="146"/>
      <c r="I490" s="146"/>
      <c r="J490" s="146"/>
      <c r="K490" s="146"/>
      <c r="L490" s="146"/>
      <c r="M490" s="146">
        <v>241</v>
      </c>
      <c r="N490" s="146">
        <v>308752</v>
      </c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8"/>
      <c r="AD490" s="146"/>
      <c r="AE490" s="146"/>
      <c r="AF490" s="186"/>
    </row>
    <row r="491" spans="1:32" s="73" customFormat="1">
      <c r="A491" s="761" t="s">
        <v>105</v>
      </c>
      <c r="B491" s="761"/>
      <c r="C491" s="50">
        <v>308752</v>
      </c>
      <c r="D491" s="50"/>
      <c r="E491" s="50"/>
      <c r="F491" s="50"/>
      <c r="G491" s="50"/>
      <c r="H491" s="50"/>
      <c r="I491" s="50"/>
      <c r="J491" s="50"/>
      <c r="K491" s="50"/>
      <c r="L491" s="50"/>
      <c r="M491" s="50">
        <v>241</v>
      </c>
      <c r="N491" s="50">
        <v>308752</v>
      </c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93"/>
      <c r="AD491" s="50"/>
      <c r="AE491" s="50"/>
      <c r="AF491" s="187"/>
    </row>
    <row r="492" spans="1:32">
      <c r="A492" s="769" t="s">
        <v>469</v>
      </c>
      <c r="B492" s="770"/>
      <c r="C492" s="90"/>
      <c r="D492" s="90"/>
      <c r="E492" s="180"/>
      <c r="F492" s="180"/>
      <c r="G492" s="181"/>
      <c r="H492" s="181"/>
      <c r="I492" s="182"/>
      <c r="J492" s="182"/>
      <c r="K492" s="182"/>
      <c r="L492" s="183"/>
      <c r="M492" s="182"/>
      <c r="N492" s="182"/>
      <c r="O492" s="182"/>
      <c r="P492" s="182"/>
      <c r="Q492" s="182"/>
      <c r="R492" s="182"/>
      <c r="S492" s="182"/>
      <c r="T492" s="180"/>
      <c r="U492" s="182"/>
      <c r="V492" s="182"/>
      <c r="W492" s="182"/>
      <c r="X492" s="182"/>
      <c r="Y492" s="182"/>
      <c r="Z492" s="182"/>
      <c r="AA492" s="182"/>
      <c r="AB492" s="182"/>
      <c r="AC492" s="165"/>
      <c r="AD492" s="182"/>
      <c r="AE492" s="184"/>
      <c r="AF492" s="186"/>
    </row>
    <row r="493" spans="1:32">
      <c r="A493" s="124" t="s">
        <v>866</v>
      </c>
      <c r="B493" s="137" t="s">
        <v>503</v>
      </c>
      <c r="C493" s="49">
        <v>289484</v>
      </c>
      <c r="D493" s="87">
        <v>289484</v>
      </c>
      <c r="E493" s="131">
        <v>289484</v>
      </c>
      <c r="F493" s="155"/>
      <c r="G493" s="156"/>
      <c r="H493" s="156"/>
      <c r="I493" s="131"/>
      <c r="J493" s="131"/>
      <c r="K493" s="131"/>
      <c r="L493" s="157"/>
      <c r="M493" s="131"/>
      <c r="N493" s="131"/>
      <c r="O493" s="131"/>
      <c r="P493" s="131"/>
      <c r="Q493" s="131"/>
      <c r="R493" s="131"/>
      <c r="S493" s="131"/>
      <c r="T493" s="137"/>
      <c r="U493" s="131"/>
      <c r="V493" s="131"/>
      <c r="W493" s="131"/>
      <c r="X493" s="131"/>
      <c r="Y493" s="131"/>
      <c r="Z493" s="131"/>
      <c r="AA493" s="131"/>
      <c r="AB493" s="131"/>
      <c r="AC493" s="86"/>
      <c r="AD493" s="131"/>
      <c r="AE493" s="158"/>
      <c r="AF493" s="186"/>
    </row>
    <row r="494" spans="1:32">
      <c r="A494" s="48" t="s">
        <v>867</v>
      </c>
      <c r="B494" s="59" t="s">
        <v>504</v>
      </c>
      <c r="C494" s="49">
        <v>289484</v>
      </c>
      <c r="D494" s="49">
        <v>289484</v>
      </c>
      <c r="E494" s="40">
        <v>289484</v>
      </c>
      <c r="F494" s="69"/>
      <c r="G494" s="44"/>
      <c r="H494" s="44"/>
      <c r="I494" s="40"/>
      <c r="J494" s="40"/>
      <c r="K494" s="40"/>
      <c r="L494" s="58"/>
      <c r="M494" s="40"/>
      <c r="N494" s="40"/>
      <c r="O494" s="40"/>
      <c r="P494" s="40"/>
      <c r="Q494" s="40"/>
      <c r="R494" s="40"/>
      <c r="S494" s="40"/>
      <c r="T494" s="59"/>
      <c r="U494" s="40"/>
      <c r="V494" s="40"/>
      <c r="W494" s="40"/>
      <c r="X494" s="40"/>
      <c r="Y494" s="40"/>
      <c r="Z494" s="40"/>
      <c r="AA494" s="40"/>
      <c r="AB494" s="40"/>
      <c r="AC494" s="56"/>
      <c r="AD494" s="40"/>
      <c r="AE494" s="70"/>
      <c r="AF494" s="186"/>
    </row>
    <row r="495" spans="1:32">
      <c r="A495" s="48" t="s">
        <v>868</v>
      </c>
      <c r="B495" s="59" t="s">
        <v>505</v>
      </c>
      <c r="C495" s="49">
        <v>461486</v>
      </c>
      <c r="D495" s="49">
        <v>461486</v>
      </c>
      <c r="E495" s="40">
        <v>461486</v>
      </c>
      <c r="F495" s="69"/>
      <c r="G495" s="44"/>
      <c r="H495" s="44"/>
      <c r="I495" s="40"/>
      <c r="J495" s="40"/>
      <c r="K495" s="40"/>
      <c r="L495" s="58"/>
      <c r="M495" s="40"/>
      <c r="N495" s="40"/>
      <c r="O495" s="40"/>
      <c r="P495" s="40"/>
      <c r="Q495" s="40"/>
      <c r="R495" s="40"/>
      <c r="S495" s="40"/>
      <c r="T495" s="59"/>
      <c r="U495" s="40"/>
      <c r="V495" s="40"/>
      <c r="W495" s="40"/>
      <c r="X495" s="40"/>
      <c r="Y495" s="40"/>
      <c r="Z495" s="40"/>
      <c r="AA495" s="40"/>
      <c r="AB495" s="40"/>
      <c r="AC495" s="56"/>
      <c r="AD495" s="40"/>
      <c r="AE495" s="70"/>
      <c r="AF495" s="186"/>
    </row>
    <row r="496" spans="1:32">
      <c r="A496" s="48" t="s">
        <v>869</v>
      </c>
      <c r="B496" s="59" t="s">
        <v>506</v>
      </c>
      <c r="C496" s="49">
        <v>245503</v>
      </c>
      <c r="D496" s="49">
        <v>245503</v>
      </c>
      <c r="E496" s="40">
        <v>245503</v>
      </c>
      <c r="F496" s="69"/>
      <c r="G496" s="44"/>
      <c r="H496" s="44"/>
      <c r="I496" s="40"/>
      <c r="J496" s="40"/>
      <c r="K496" s="40"/>
      <c r="L496" s="58"/>
      <c r="M496" s="40"/>
      <c r="N496" s="40"/>
      <c r="O496" s="40"/>
      <c r="P496" s="40"/>
      <c r="Q496" s="40"/>
      <c r="R496" s="40"/>
      <c r="S496" s="40"/>
      <c r="T496" s="59"/>
      <c r="U496" s="40"/>
      <c r="V496" s="40"/>
      <c r="W496" s="40"/>
      <c r="X496" s="40"/>
      <c r="Y496" s="40"/>
      <c r="Z496" s="40"/>
      <c r="AA496" s="40"/>
      <c r="AB496" s="40"/>
      <c r="AC496" s="56"/>
      <c r="AD496" s="40"/>
      <c r="AE496" s="70"/>
      <c r="AF496" s="186"/>
    </row>
    <row r="497" spans="1:32">
      <c r="A497" s="48" t="s">
        <v>870</v>
      </c>
      <c r="B497" s="59" t="s">
        <v>507</v>
      </c>
      <c r="C497" s="49">
        <v>428913</v>
      </c>
      <c r="D497" s="49">
        <v>428913</v>
      </c>
      <c r="E497" s="40">
        <v>428913</v>
      </c>
      <c r="F497" s="69"/>
      <c r="G497" s="44"/>
      <c r="H497" s="44"/>
      <c r="I497" s="40"/>
      <c r="J497" s="40"/>
      <c r="K497" s="40"/>
      <c r="L497" s="58"/>
      <c r="M497" s="40"/>
      <c r="N497" s="40"/>
      <c r="O497" s="40"/>
      <c r="P497" s="40"/>
      <c r="Q497" s="40"/>
      <c r="R497" s="40"/>
      <c r="S497" s="40"/>
      <c r="T497" s="59"/>
      <c r="U497" s="40"/>
      <c r="V497" s="40"/>
      <c r="W497" s="40"/>
      <c r="X497" s="40"/>
      <c r="Y497" s="40"/>
      <c r="Z497" s="40"/>
      <c r="AA497" s="40"/>
      <c r="AB497" s="40"/>
      <c r="AC497" s="56"/>
      <c r="AD497" s="40"/>
      <c r="AE497" s="70"/>
      <c r="AF497" s="186"/>
    </row>
    <row r="498" spans="1:32">
      <c r="A498" s="96" t="s">
        <v>871</v>
      </c>
      <c r="B498" s="111" t="s">
        <v>508</v>
      </c>
      <c r="C498" s="49">
        <v>513238</v>
      </c>
      <c r="D498" s="98">
        <v>513238</v>
      </c>
      <c r="E498" s="106">
        <v>513238</v>
      </c>
      <c r="F498" s="121"/>
      <c r="G498" s="122"/>
      <c r="H498" s="122"/>
      <c r="I498" s="106"/>
      <c r="J498" s="106"/>
      <c r="K498" s="106"/>
      <c r="L498" s="79"/>
      <c r="M498" s="106"/>
      <c r="N498" s="106"/>
      <c r="O498" s="106"/>
      <c r="P498" s="106"/>
      <c r="Q498" s="106"/>
      <c r="R498" s="106"/>
      <c r="S498" s="106"/>
      <c r="T498" s="111"/>
      <c r="U498" s="106"/>
      <c r="V498" s="106"/>
      <c r="W498" s="106"/>
      <c r="X498" s="106"/>
      <c r="Y498" s="106"/>
      <c r="Z498" s="106"/>
      <c r="AA498" s="106"/>
      <c r="AB498" s="106"/>
      <c r="AC498" s="99"/>
      <c r="AD498" s="106"/>
      <c r="AE498" s="123"/>
      <c r="AF498" s="186"/>
    </row>
    <row r="499" spans="1:32" s="73" customFormat="1">
      <c r="A499" s="768" t="s">
        <v>470</v>
      </c>
      <c r="B499" s="768"/>
      <c r="C499" s="50">
        <v>2228108</v>
      </c>
      <c r="D499" s="50">
        <v>2228108</v>
      </c>
      <c r="E499" s="50">
        <v>2228108</v>
      </c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93"/>
      <c r="AD499" s="50"/>
      <c r="AE499" s="50"/>
      <c r="AF499" s="187"/>
    </row>
    <row r="500" spans="1:32" s="73" customFormat="1">
      <c r="A500" s="766" t="s">
        <v>66</v>
      </c>
      <c r="B500" s="767"/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65"/>
      <c r="AD500" s="170"/>
      <c r="AE500" s="171"/>
      <c r="AF500" s="187"/>
    </row>
    <row r="501" spans="1:32">
      <c r="A501" s="124" t="s">
        <v>872</v>
      </c>
      <c r="B501" s="159" t="s">
        <v>462</v>
      </c>
      <c r="C501" s="49">
        <v>253075</v>
      </c>
      <c r="D501" s="87">
        <v>179588</v>
      </c>
      <c r="E501" s="87">
        <v>179588</v>
      </c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>
        <v>596</v>
      </c>
      <c r="R501" s="87">
        <v>73487</v>
      </c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6"/>
      <c r="AD501" s="87"/>
      <c r="AE501" s="87"/>
      <c r="AF501" s="186"/>
    </row>
    <row r="502" spans="1:32">
      <c r="A502" s="48" t="s">
        <v>873</v>
      </c>
      <c r="B502" s="65" t="s">
        <v>463</v>
      </c>
      <c r="C502" s="49">
        <v>500496</v>
      </c>
      <c r="D502" s="49">
        <v>318053</v>
      </c>
      <c r="E502" s="49">
        <v>180652</v>
      </c>
      <c r="F502" s="49"/>
      <c r="G502" s="49"/>
      <c r="H502" s="49"/>
      <c r="I502" s="49">
        <v>137401</v>
      </c>
      <c r="J502" s="49"/>
      <c r="K502" s="49"/>
      <c r="L502" s="49"/>
      <c r="M502" s="49"/>
      <c r="N502" s="49"/>
      <c r="O502" s="49"/>
      <c r="P502" s="49"/>
      <c r="Q502" s="49">
        <v>60</v>
      </c>
      <c r="R502" s="49">
        <v>73487</v>
      </c>
      <c r="S502" s="49">
        <v>82</v>
      </c>
      <c r="T502" s="49">
        <v>108956</v>
      </c>
      <c r="U502" s="49"/>
      <c r="V502" s="49"/>
      <c r="W502" s="49"/>
      <c r="X502" s="49"/>
      <c r="Y502" s="49"/>
      <c r="Z502" s="49"/>
      <c r="AA502" s="49"/>
      <c r="AB502" s="49"/>
      <c r="AC502" s="56"/>
      <c r="AD502" s="49"/>
      <c r="AE502" s="49"/>
      <c r="AF502" s="186"/>
    </row>
    <row r="503" spans="1:32">
      <c r="A503" s="48" t="s">
        <v>874</v>
      </c>
      <c r="B503" s="65" t="s">
        <v>464</v>
      </c>
      <c r="C503" s="49">
        <v>182210</v>
      </c>
      <c r="D503" s="49">
        <v>182210</v>
      </c>
      <c r="E503" s="49">
        <v>182210</v>
      </c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56"/>
      <c r="AD503" s="49"/>
      <c r="AE503" s="49"/>
      <c r="AF503" s="186"/>
    </row>
    <row r="504" spans="1:32">
      <c r="A504" s="96" t="s">
        <v>875</v>
      </c>
      <c r="B504" s="114" t="s">
        <v>465</v>
      </c>
      <c r="C504" s="49">
        <v>705521</v>
      </c>
      <c r="D504" s="98"/>
      <c r="E504" s="98"/>
      <c r="F504" s="98"/>
      <c r="G504" s="98"/>
      <c r="H504" s="98"/>
      <c r="I504" s="98"/>
      <c r="J504" s="98"/>
      <c r="K504" s="98"/>
      <c r="L504" s="98"/>
      <c r="M504" s="98">
        <v>540</v>
      </c>
      <c r="N504" s="98">
        <v>705521</v>
      </c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9"/>
      <c r="AD504" s="98"/>
      <c r="AE504" s="98"/>
      <c r="AF504" s="186"/>
    </row>
    <row r="505" spans="1:32" s="73" customFormat="1">
      <c r="A505" s="761" t="s">
        <v>106</v>
      </c>
      <c r="B505" s="761"/>
      <c r="C505" s="50">
        <v>1641302</v>
      </c>
      <c r="D505" s="50">
        <v>679851</v>
      </c>
      <c r="E505" s="50">
        <v>542450</v>
      </c>
      <c r="F505" s="50"/>
      <c r="G505" s="50"/>
      <c r="H505" s="50"/>
      <c r="I505" s="50">
        <v>137401</v>
      </c>
      <c r="J505" s="50"/>
      <c r="K505" s="50"/>
      <c r="L505" s="50"/>
      <c r="M505" s="50">
        <v>540</v>
      </c>
      <c r="N505" s="50">
        <v>705521</v>
      </c>
      <c r="O505" s="50"/>
      <c r="P505" s="50"/>
      <c r="Q505" s="50">
        <v>656</v>
      </c>
      <c r="R505" s="50">
        <v>146974</v>
      </c>
      <c r="S505" s="50">
        <v>82</v>
      </c>
      <c r="T505" s="50">
        <v>108956</v>
      </c>
      <c r="U505" s="50"/>
      <c r="V505" s="50"/>
      <c r="W505" s="50"/>
      <c r="X505" s="50"/>
      <c r="Y505" s="50"/>
      <c r="Z505" s="50"/>
      <c r="AA505" s="50"/>
      <c r="AB505" s="50"/>
      <c r="AC505" s="93"/>
      <c r="AD505" s="50"/>
      <c r="AE505" s="50"/>
      <c r="AF505" s="187"/>
    </row>
    <row r="506" spans="1:32" s="73" customFormat="1">
      <c r="A506" s="766" t="s">
        <v>32</v>
      </c>
      <c r="B506" s="767"/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65"/>
      <c r="AD506" s="170"/>
      <c r="AE506" s="171"/>
      <c r="AF506" s="187"/>
    </row>
    <row r="507" spans="1:32">
      <c r="A507" s="124" t="s">
        <v>876</v>
      </c>
      <c r="B507" s="159" t="s">
        <v>33</v>
      </c>
      <c r="C507" s="49">
        <v>273440</v>
      </c>
      <c r="D507" s="87">
        <v>273440</v>
      </c>
      <c r="E507" s="87">
        <v>273440</v>
      </c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6"/>
      <c r="AD507" s="87"/>
      <c r="AE507" s="87"/>
      <c r="AF507" s="186"/>
    </row>
    <row r="508" spans="1:32">
      <c r="A508" s="96" t="s">
        <v>877</v>
      </c>
      <c r="B508" s="114" t="s">
        <v>34</v>
      </c>
      <c r="C508" s="49">
        <v>424397</v>
      </c>
      <c r="D508" s="98">
        <v>424397</v>
      </c>
      <c r="E508" s="98"/>
      <c r="F508" s="98"/>
      <c r="G508" s="98">
        <v>424397</v>
      </c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  <c r="AC508" s="99"/>
      <c r="AD508" s="98"/>
      <c r="AE508" s="98"/>
      <c r="AF508" s="186"/>
    </row>
    <row r="509" spans="1:32" s="73" customFormat="1">
      <c r="A509" s="761" t="s">
        <v>107</v>
      </c>
      <c r="B509" s="761"/>
      <c r="C509" s="50">
        <v>697837</v>
      </c>
      <c r="D509" s="50">
        <v>697837</v>
      </c>
      <c r="E509" s="50">
        <v>273440</v>
      </c>
      <c r="F509" s="50"/>
      <c r="G509" s="50">
        <v>424397</v>
      </c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93"/>
      <c r="AD509" s="50"/>
      <c r="AE509" s="50"/>
      <c r="AF509" s="187"/>
    </row>
    <row r="510" spans="1:32" s="73" customFormat="1">
      <c r="A510" s="766" t="s">
        <v>67</v>
      </c>
      <c r="B510" s="767"/>
      <c r="C510" s="170"/>
      <c r="D510" s="170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65"/>
      <c r="AD510" s="170"/>
      <c r="AE510" s="171"/>
      <c r="AF510" s="187"/>
    </row>
    <row r="511" spans="1:32">
      <c r="A511" s="124" t="s">
        <v>878</v>
      </c>
      <c r="B511" s="149" t="s">
        <v>68</v>
      </c>
      <c r="C511" s="49">
        <v>86365</v>
      </c>
      <c r="D511" s="87">
        <v>86365</v>
      </c>
      <c r="E511" s="87">
        <v>86365</v>
      </c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6"/>
      <c r="AD511" s="87"/>
      <c r="AE511" s="87"/>
      <c r="AF511" s="186"/>
    </row>
    <row r="512" spans="1:32">
      <c r="A512" s="96" t="s">
        <v>879</v>
      </c>
      <c r="B512" s="117" t="s">
        <v>69</v>
      </c>
      <c r="C512" s="49">
        <v>86365</v>
      </c>
      <c r="D512" s="98">
        <v>86365</v>
      </c>
      <c r="E512" s="98">
        <v>86365</v>
      </c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  <c r="AC512" s="99"/>
      <c r="AD512" s="98"/>
      <c r="AE512" s="98"/>
      <c r="AF512" s="186"/>
    </row>
    <row r="513" spans="1:32" s="73" customFormat="1">
      <c r="A513" s="761" t="s">
        <v>466</v>
      </c>
      <c r="B513" s="761"/>
      <c r="C513" s="50">
        <v>172730</v>
      </c>
      <c r="D513" s="50">
        <v>172730</v>
      </c>
      <c r="E513" s="50">
        <v>172730</v>
      </c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93"/>
      <c r="AD513" s="50"/>
      <c r="AE513" s="50"/>
      <c r="AF513" s="187"/>
    </row>
    <row r="514" spans="1:32">
      <c r="A514" s="762" t="s">
        <v>471</v>
      </c>
      <c r="B514" s="762"/>
      <c r="C514" s="50">
        <v>597356782</v>
      </c>
      <c r="D514" s="50">
        <v>260524741</v>
      </c>
      <c r="E514" s="50">
        <v>52903915</v>
      </c>
      <c r="F514" s="50">
        <v>29302038</v>
      </c>
      <c r="G514" s="50">
        <v>26868539</v>
      </c>
      <c r="H514" s="50">
        <v>136497366</v>
      </c>
      <c r="I514" s="50">
        <v>14353249</v>
      </c>
      <c r="J514" s="50">
        <v>599634</v>
      </c>
      <c r="K514" s="50">
        <v>5</v>
      </c>
      <c r="L514" s="50">
        <v>9761452</v>
      </c>
      <c r="M514" s="50">
        <v>154220.40999999997</v>
      </c>
      <c r="N514" s="50">
        <v>208858109</v>
      </c>
      <c r="O514" s="50">
        <v>975.5</v>
      </c>
      <c r="P514" s="50">
        <v>970357</v>
      </c>
      <c r="Q514" s="50">
        <v>128895.2</v>
      </c>
      <c r="R514" s="50">
        <v>113375397</v>
      </c>
      <c r="S514" s="50">
        <v>2375.94</v>
      </c>
      <c r="T514" s="50">
        <v>2492313</v>
      </c>
      <c r="U514" s="50">
        <v>6</v>
      </c>
      <c r="V514" s="50">
        <v>305763</v>
      </c>
      <c r="W514" s="50">
        <v>0</v>
      </c>
      <c r="X514" s="50">
        <v>0</v>
      </c>
      <c r="Y514" s="50">
        <v>0</v>
      </c>
      <c r="Z514" s="50">
        <v>0</v>
      </c>
      <c r="AA514" s="50">
        <v>0</v>
      </c>
      <c r="AB514" s="50">
        <v>0</v>
      </c>
      <c r="AC514" s="50">
        <v>1068650</v>
      </c>
      <c r="AD514" s="50">
        <v>1014551</v>
      </c>
      <c r="AE514" s="50">
        <v>40765</v>
      </c>
      <c r="AF514" s="186"/>
    </row>
    <row r="515" spans="1:32" hidden="1"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  <c r="AB515" s="189"/>
      <c r="AC515" s="189"/>
      <c r="AD515" s="189"/>
      <c r="AE515" s="189"/>
    </row>
  </sheetData>
  <autoFilter ref="A9:AE515"/>
  <mergeCells count="86">
    <mergeCell ref="A509:B509"/>
    <mergeCell ref="A510:B510"/>
    <mergeCell ref="A513:B513"/>
    <mergeCell ref="A514:B514"/>
    <mergeCell ref="A491:B491"/>
    <mergeCell ref="A492:B492"/>
    <mergeCell ref="A499:B499"/>
    <mergeCell ref="A500:B500"/>
    <mergeCell ref="A505:B505"/>
    <mergeCell ref="A506:B506"/>
    <mergeCell ref="A488:B488"/>
    <mergeCell ref="A443:B443"/>
    <mergeCell ref="A454:B454"/>
    <mergeCell ref="A455:B455"/>
    <mergeCell ref="A458:B458"/>
    <mergeCell ref="A459:B459"/>
    <mergeCell ref="A461:B461"/>
    <mergeCell ref="A462:B462"/>
    <mergeCell ref="A464:B464"/>
    <mergeCell ref="A465:B465"/>
    <mergeCell ref="A481:B481"/>
    <mergeCell ref="A482:B482"/>
    <mergeCell ref="A442:B442"/>
    <mergeCell ref="A404:B404"/>
    <mergeCell ref="A409:B409"/>
    <mergeCell ref="A413:B413"/>
    <mergeCell ref="A414:B414"/>
    <mergeCell ref="A419:B419"/>
    <mergeCell ref="A428:B428"/>
    <mergeCell ref="A429:B429"/>
    <mergeCell ref="A435:B435"/>
    <mergeCell ref="A436:B436"/>
    <mergeCell ref="A438:B438"/>
    <mergeCell ref="A439:B439"/>
    <mergeCell ref="A403:B403"/>
    <mergeCell ref="A374:B374"/>
    <mergeCell ref="A377:B377"/>
    <mergeCell ref="A378:B378"/>
    <mergeCell ref="A380:B380"/>
    <mergeCell ref="A381:B381"/>
    <mergeCell ref="A384:B384"/>
    <mergeCell ref="A385:B385"/>
    <mergeCell ref="A396:B396"/>
    <mergeCell ref="A397:B397"/>
    <mergeCell ref="A400:B400"/>
    <mergeCell ref="A401:B401"/>
    <mergeCell ref="A141:B141"/>
    <mergeCell ref="A362:B362"/>
    <mergeCell ref="A157:B157"/>
    <mergeCell ref="A169:B169"/>
    <mergeCell ref="A170:B170"/>
    <mergeCell ref="A177:B177"/>
    <mergeCell ref="A178:B178"/>
    <mergeCell ref="A186:B186"/>
    <mergeCell ref="A187:B187"/>
    <mergeCell ref="A190:B190"/>
    <mergeCell ref="A197:B197"/>
    <mergeCell ref="A357:B357"/>
    <mergeCell ref="A361:B361"/>
    <mergeCell ref="A142:B142"/>
    <mergeCell ref="V6:AB6"/>
    <mergeCell ref="A125:B125"/>
    <mergeCell ref="O6:P7"/>
    <mergeCell ref="Q6:R7"/>
    <mergeCell ref="A69:B69"/>
    <mergeCell ref="A62:B62"/>
    <mergeCell ref="A68:B68"/>
    <mergeCell ref="A43:B43"/>
    <mergeCell ref="A13:B13"/>
    <mergeCell ref="A39:B39"/>
    <mergeCell ref="T1:AE1"/>
    <mergeCell ref="T2:AE2"/>
    <mergeCell ref="A3:U3"/>
    <mergeCell ref="A5:A8"/>
    <mergeCell ref="B5:B8"/>
    <mergeCell ref="C5:C7"/>
    <mergeCell ref="E5:S5"/>
    <mergeCell ref="U5:AE5"/>
    <mergeCell ref="D6:D7"/>
    <mergeCell ref="E6:J6"/>
    <mergeCell ref="K6:L7"/>
    <mergeCell ref="M6:N7"/>
    <mergeCell ref="AC6:AC7"/>
    <mergeCell ref="AD6:AD7"/>
    <mergeCell ref="AE6:AE7"/>
    <mergeCell ref="S6:T7"/>
  </mergeCells>
  <pageMargins left="0" right="0" top="0.39370078740157483" bottom="0.31496062992125984" header="0.31496062992125984" footer="0.31496062992125984"/>
  <pageSetup paperSize="8" scale="62" firstPageNumber="26" fitToHeight="9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K23" sqref="K23"/>
    </sheetView>
  </sheetViews>
  <sheetFormatPr defaultRowHeight="14.4"/>
  <cols>
    <col min="1" max="1" width="31.88671875" customWidth="1"/>
    <col min="2" max="2" width="19.5546875" customWidth="1"/>
    <col min="3" max="3" width="21.6640625" customWidth="1"/>
    <col min="4" max="4" width="12" customWidth="1"/>
  </cols>
  <sheetData>
    <row r="2" spans="1:4" ht="31.5" customHeight="1">
      <c r="A2" s="864" t="s">
        <v>972</v>
      </c>
      <c r="B2" s="864"/>
      <c r="C2" s="864"/>
      <c r="D2" s="864"/>
    </row>
    <row r="4" spans="1:4" ht="44.25" customHeight="1">
      <c r="A4" s="20" t="s">
        <v>954</v>
      </c>
      <c r="B4" s="20" t="s">
        <v>956</v>
      </c>
      <c r="C4" s="20" t="s">
        <v>955</v>
      </c>
      <c r="D4" s="20" t="s">
        <v>957</v>
      </c>
    </row>
    <row r="5" spans="1:4" ht="28.8">
      <c r="A5" s="22" t="s">
        <v>958</v>
      </c>
      <c r="B5" s="21">
        <v>495</v>
      </c>
      <c r="C5" s="21">
        <v>114</v>
      </c>
      <c r="D5" s="21">
        <f>B5+C5</f>
        <v>609</v>
      </c>
    </row>
    <row r="6" spans="1:4">
      <c r="A6" s="22" t="s">
        <v>959</v>
      </c>
      <c r="B6" s="21">
        <v>114</v>
      </c>
      <c r="C6" s="21">
        <v>50</v>
      </c>
      <c r="D6" s="21">
        <f t="shared" ref="D6:D17" si="0">B6+C6</f>
        <v>164</v>
      </c>
    </row>
    <row r="7" spans="1:4">
      <c r="A7" s="22" t="s">
        <v>960</v>
      </c>
      <c r="B7" s="21">
        <v>89</v>
      </c>
      <c r="C7" s="21">
        <v>15</v>
      </c>
      <c r="D7" s="21">
        <f t="shared" si="0"/>
        <v>104</v>
      </c>
    </row>
    <row r="8" spans="1:4">
      <c r="A8" s="22" t="s">
        <v>961</v>
      </c>
      <c r="B8" s="21">
        <v>112</v>
      </c>
      <c r="C8" s="21">
        <v>25</v>
      </c>
      <c r="D8" s="21">
        <f t="shared" si="0"/>
        <v>137</v>
      </c>
    </row>
    <row r="9" spans="1:4">
      <c r="A9" s="22" t="s">
        <v>962</v>
      </c>
      <c r="B9" s="21">
        <v>127</v>
      </c>
      <c r="C9" s="21">
        <v>17</v>
      </c>
      <c r="D9" s="21">
        <f t="shared" si="0"/>
        <v>144</v>
      </c>
    </row>
    <row r="10" spans="1:4">
      <c r="A10" s="22" t="s">
        <v>963</v>
      </c>
      <c r="B10" s="21">
        <v>50</v>
      </c>
      <c r="C10" s="21">
        <v>7</v>
      </c>
      <c r="D10" s="21">
        <f t="shared" si="0"/>
        <v>57</v>
      </c>
    </row>
    <row r="11" spans="1:4">
      <c r="A11" s="22" t="s">
        <v>964</v>
      </c>
      <c r="B11" s="21">
        <v>4</v>
      </c>
      <c r="C11" s="21"/>
      <c r="D11" s="21">
        <f t="shared" si="0"/>
        <v>4</v>
      </c>
    </row>
    <row r="12" spans="1:4" ht="28.8">
      <c r="A12" s="22" t="s">
        <v>965</v>
      </c>
      <c r="B12" s="21">
        <v>4</v>
      </c>
      <c r="C12" s="21">
        <v>2</v>
      </c>
      <c r="D12" s="21">
        <f t="shared" si="0"/>
        <v>6</v>
      </c>
    </row>
    <row r="13" spans="1:4">
      <c r="A13" s="22" t="s">
        <v>966</v>
      </c>
      <c r="B13" s="21">
        <v>206</v>
      </c>
      <c r="C13" s="21">
        <v>23</v>
      </c>
      <c r="D13" s="21">
        <f t="shared" si="0"/>
        <v>229</v>
      </c>
    </row>
    <row r="14" spans="1:4">
      <c r="A14" s="22" t="s">
        <v>967</v>
      </c>
      <c r="B14" s="21">
        <v>4</v>
      </c>
      <c r="C14" s="21"/>
      <c r="D14" s="21">
        <f t="shared" si="0"/>
        <v>4</v>
      </c>
    </row>
    <row r="15" spans="1:4">
      <c r="A15" s="22" t="s">
        <v>968</v>
      </c>
      <c r="B15" s="21">
        <v>112</v>
      </c>
      <c r="C15" s="21">
        <v>28</v>
      </c>
      <c r="D15" s="21">
        <f t="shared" si="0"/>
        <v>140</v>
      </c>
    </row>
    <row r="16" spans="1:4">
      <c r="A16" s="22" t="s">
        <v>969</v>
      </c>
      <c r="B16" s="21">
        <v>37</v>
      </c>
      <c r="C16" s="21"/>
      <c r="D16" s="21">
        <f t="shared" si="0"/>
        <v>37</v>
      </c>
    </row>
    <row r="17" spans="1:4" ht="72">
      <c r="A17" s="22" t="s">
        <v>971</v>
      </c>
      <c r="B17" s="21">
        <v>12</v>
      </c>
      <c r="C17" s="21">
        <v>2</v>
      </c>
      <c r="D17" s="21">
        <f t="shared" si="0"/>
        <v>14</v>
      </c>
    </row>
    <row r="18" spans="1:4">
      <c r="A18" s="23" t="s">
        <v>970</v>
      </c>
      <c r="B18" s="24">
        <f>B5+B12+B13+B14+B15+B16+B17</f>
        <v>870</v>
      </c>
      <c r="C18" s="24">
        <f t="shared" ref="C18:D18" si="1">C5+C12+C13+C14+C15+C16+C17</f>
        <v>169</v>
      </c>
      <c r="D18" s="24">
        <f t="shared" si="1"/>
        <v>1039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1948"/>
  <sheetViews>
    <sheetView showZeros="0" tabSelected="1" view="pageBreakPreview" topLeftCell="A1103" zoomScale="75" zoomScaleSheetLayoutView="75" workbookViewId="0">
      <selection activeCell="A1466" sqref="A1466:XFD1466"/>
    </sheetView>
  </sheetViews>
  <sheetFormatPr defaultColWidth="9.109375" defaultRowHeight="15.6"/>
  <cols>
    <col min="1" max="1" width="6.109375" style="523" customWidth="1"/>
    <col min="2" max="2" width="53.109375" style="524" customWidth="1"/>
    <col min="3" max="3" width="20" style="518" customWidth="1"/>
    <col min="4" max="4" width="20.6640625" style="518" customWidth="1"/>
    <col min="5" max="5" width="17.88671875" style="518" customWidth="1"/>
    <col min="6" max="6" width="17.5546875" style="518" customWidth="1"/>
    <col min="7" max="7" width="17.33203125" style="518" customWidth="1"/>
    <col min="8" max="8" width="19.33203125" style="518" customWidth="1"/>
    <col min="9" max="9" width="18.33203125" style="518" customWidth="1"/>
    <col min="10" max="10" width="17.44140625" style="518" customWidth="1"/>
    <col min="11" max="11" width="12" style="712" customWidth="1"/>
    <col min="12" max="12" width="18.88671875" style="518" customWidth="1"/>
    <col min="13" max="13" width="15" style="518" customWidth="1"/>
    <col min="14" max="14" width="19" style="518" customWidth="1"/>
    <col min="15" max="15" width="15.5546875" style="518" customWidth="1"/>
    <col min="16" max="16" width="17.5546875" style="518" customWidth="1"/>
    <col min="17" max="17" width="15.109375" style="518" customWidth="1"/>
    <col min="18" max="18" width="19.5546875" style="518" customWidth="1"/>
    <col min="19" max="19" width="12.33203125" style="518" customWidth="1"/>
    <col min="20" max="20" width="16" style="518" customWidth="1"/>
    <col min="21" max="21" width="19" style="518" customWidth="1"/>
    <col min="22" max="22" width="11" style="518" customWidth="1"/>
    <col min="23" max="23" width="10" style="518" customWidth="1"/>
    <col min="24" max="24" width="9.33203125" style="518" customWidth="1"/>
    <col min="25" max="25" width="8.33203125" style="518" hidden="1" customWidth="1"/>
    <col min="26" max="26" width="39.33203125" style="518" hidden="1" customWidth="1"/>
    <col min="27" max="28" width="16.5546875" style="518" hidden="1" customWidth="1"/>
    <col min="29" max="29" width="19.88671875" style="517" bestFit="1" customWidth="1"/>
    <col min="30" max="30" width="9.109375" style="517"/>
    <col min="31" max="16384" width="9.109375" style="518"/>
  </cols>
  <sheetData>
    <row r="1" spans="1:30" ht="204" customHeight="1">
      <c r="A1" s="719"/>
      <c r="B1" s="720"/>
      <c r="C1" s="721"/>
      <c r="D1" s="721"/>
      <c r="E1" s="721"/>
      <c r="F1" s="865" t="s">
        <v>3535</v>
      </c>
      <c r="G1" s="865"/>
      <c r="H1" s="865"/>
      <c r="I1" s="865"/>
      <c r="J1" s="865"/>
      <c r="K1" s="722"/>
      <c r="L1" s="721"/>
      <c r="M1" s="721"/>
      <c r="N1" s="721"/>
      <c r="O1" s="723"/>
      <c r="P1" s="723"/>
      <c r="Q1" s="723"/>
      <c r="R1" s="723"/>
      <c r="S1" s="723"/>
      <c r="T1" s="723"/>
      <c r="U1" s="525"/>
      <c r="V1" s="525"/>
      <c r="W1" s="525"/>
      <c r="X1" s="525"/>
    </row>
    <row r="2" spans="1:30" ht="31.5" customHeight="1">
      <c r="A2" s="871" t="s">
        <v>1176</v>
      </c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724"/>
      <c r="M2" s="724"/>
      <c r="N2" s="724"/>
      <c r="O2" s="724"/>
      <c r="P2" s="724"/>
      <c r="Q2" s="724"/>
      <c r="R2" s="724"/>
      <c r="S2" s="724"/>
      <c r="T2" s="724"/>
      <c r="U2" s="526"/>
      <c r="V2" s="526"/>
      <c r="W2" s="526"/>
      <c r="X2" s="526"/>
    </row>
    <row r="3" spans="1:30" ht="1.5" customHeight="1">
      <c r="A3" s="725"/>
      <c r="B3" s="726"/>
      <c r="C3" s="727"/>
      <c r="D3" s="727"/>
      <c r="E3" s="727"/>
      <c r="F3" s="727"/>
      <c r="G3" s="727"/>
      <c r="H3" s="727"/>
      <c r="I3" s="727"/>
      <c r="J3" s="727"/>
      <c r="K3" s="728"/>
      <c r="L3" s="727"/>
      <c r="M3" s="727"/>
      <c r="N3" s="727"/>
      <c r="O3" s="727"/>
      <c r="P3" s="727"/>
      <c r="Q3" s="727"/>
      <c r="R3" s="727"/>
      <c r="S3" s="727"/>
      <c r="T3" s="727"/>
      <c r="U3" s="527"/>
      <c r="V3" s="527"/>
      <c r="W3" s="527"/>
      <c r="X3" s="527"/>
    </row>
    <row r="4" spans="1:30" ht="42" customHeight="1">
      <c r="A4" s="878" t="s">
        <v>1</v>
      </c>
      <c r="B4" s="881" t="s">
        <v>2873</v>
      </c>
      <c r="C4" s="881" t="s">
        <v>1168</v>
      </c>
      <c r="D4" s="868" t="s">
        <v>1166</v>
      </c>
      <c r="E4" s="869"/>
      <c r="F4" s="869"/>
      <c r="G4" s="869"/>
      <c r="H4" s="869"/>
      <c r="I4" s="869"/>
      <c r="J4" s="870"/>
      <c r="K4" s="868" t="s">
        <v>1166</v>
      </c>
      <c r="L4" s="869"/>
      <c r="M4" s="869"/>
      <c r="N4" s="869"/>
      <c r="O4" s="869"/>
      <c r="P4" s="869"/>
      <c r="Q4" s="869"/>
      <c r="R4" s="869"/>
      <c r="S4" s="869"/>
      <c r="T4" s="870"/>
      <c r="U4" s="887" t="s">
        <v>1174</v>
      </c>
      <c r="V4" s="887"/>
      <c r="W4" s="887"/>
      <c r="X4" s="888"/>
    </row>
    <row r="5" spans="1:30">
      <c r="A5" s="879"/>
      <c r="B5" s="882"/>
      <c r="C5" s="879"/>
      <c r="D5" s="881" t="s">
        <v>1167</v>
      </c>
      <c r="E5" s="889" t="s">
        <v>5</v>
      </c>
      <c r="F5" s="889"/>
      <c r="G5" s="889"/>
      <c r="H5" s="889"/>
      <c r="I5" s="889"/>
      <c r="J5" s="889"/>
      <c r="K5" s="890" t="s">
        <v>7</v>
      </c>
      <c r="L5" s="890"/>
      <c r="M5" s="872" t="s">
        <v>8</v>
      </c>
      <c r="N5" s="873"/>
      <c r="O5" s="872" t="s">
        <v>9</v>
      </c>
      <c r="P5" s="873"/>
      <c r="Q5" s="872" t="s">
        <v>10</v>
      </c>
      <c r="R5" s="873"/>
      <c r="S5" s="872" t="s">
        <v>11</v>
      </c>
      <c r="T5" s="873"/>
      <c r="U5" s="876" t="s">
        <v>976</v>
      </c>
      <c r="V5" s="866" t="s">
        <v>2881</v>
      </c>
      <c r="W5" s="866" t="s">
        <v>1173</v>
      </c>
      <c r="X5" s="866" t="s">
        <v>1175</v>
      </c>
    </row>
    <row r="6" spans="1:30" ht="255.75" customHeight="1">
      <c r="A6" s="879"/>
      <c r="B6" s="882"/>
      <c r="C6" s="880"/>
      <c r="D6" s="880"/>
      <c r="E6" s="729" t="s">
        <v>2874</v>
      </c>
      <c r="F6" s="729" t="s">
        <v>2875</v>
      </c>
      <c r="G6" s="729" t="s">
        <v>2876</v>
      </c>
      <c r="H6" s="730" t="s">
        <v>2877</v>
      </c>
      <c r="I6" s="731" t="s">
        <v>2878</v>
      </c>
      <c r="J6" s="731" t="s">
        <v>2879</v>
      </c>
      <c r="K6" s="890"/>
      <c r="L6" s="890"/>
      <c r="M6" s="874"/>
      <c r="N6" s="875"/>
      <c r="O6" s="874"/>
      <c r="P6" s="875"/>
      <c r="Q6" s="874"/>
      <c r="R6" s="875"/>
      <c r="S6" s="874"/>
      <c r="T6" s="875"/>
      <c r="U6" s="877"/>
      <c r="V6" s="867"/>
      <c r="W6" s="867"/>
      <c r="X6" s="867"/>
    </row>
    <row r="7" spans="1:30" ht="24" customHeight="1">
      <c r="A7" s="880"/>
      <c r="B7" s="883"/>
      <c r="C7" s="732" t="s">
        <v>1169</v>
      </c>
      <c r="D7" s="732" t="s">
        <v>1169</v>
      </c>
      <c r="E7" s="732" t="s">
        <v>1169</v>
      </c>
      <c r="F7" s="732" t="s">
        <v>1169</v>
      </c>
      <c r="G7" s="732" t="s">
        <v>1169</v>
      </c>
      <c r="H7" s="732" t="s">
        <v>1169</v>
      </c>
      <c r="I7" s="732" t="s">
        <v>1169</v>
      </c>
      <c r="J7" s="732" t="s">
        <v>1169</v>
      </c>
      <c r="K7" s="733" t="s">
        <v>1170</v>
      </c>
      <c r="L7" s="732" t="s">
        <v>1169</v>
      </c>
      <c r="M7" s="732" t="s">
        <v>1171</v>
      </c>
      <c r="N7" s="732" t="s">
        <v>1169</v>
      </c>
      <c r="O7" s="732" t="s">
        <v>1171</v>
      </c>
      <c r="P7" s="732" t="s">
        <v>1169</v>
      </c>
      <c r="Q7" s="732" t="s">
        <v>1171</v>
      </c>
      <c r="R7" s="732" t="s">
        <v>1169</v>
      </c>
      <c r="S7" s="732" t="s">
        <v>1172</v>
      </c>
      <c r="T7" s="732" t="s">
        <v>1169</v>
      </c>
      <c r="U7" s="528" t="s">
        <v>1169</v>
      </c>
      <c r="V7" s="528" t="s">
        <v>1169</v>
      </c>
      <c r="W7" s="528" t="s">
        <v>1169</v>
      </c>
      <c r="X7" s="528" t="s">
        <v>1169</v>
      </c>
    </row>
    <row r="8" spans="1:30" ht="28.5" customHeight="1">
      <c r="A8" s="528">
        <v>1</v>
      </c>
      <c r="B8" s="528">
        <v>2</v>
      </c>
      <c r="C8" s="528">
        <v>3</v>
      </c>
      <c r="D8" s="528">
        <v>4</v>
      </c>
      <c r="E8" s="528">
        <v>5</v>
      </c>
      <c r="F8" s="528">
        <v>6</v>
      </c>
      <c r="G8" s="528">
        <v>7</v>
      </c>
      <c r="H8" s="528">
        <v>8</v>
      </c>
      <c r="I8" s="528">
        <v>9</v>
      </c>
      <c r="J8" s="528">
        <v>10</v>
      </c>
      <c r="K8" s="528">
        <v>11</v>
      </c>
      <c r="L8" s="528">
        <v>12</v>
      </c>
      <c r="M8" s="528">
        <v>13</v>
      </c>
      <c r="N8" s="528">
        <v>14</v>
      </c>
      <c r="O8" s="528">
        <v>15</v>
      </c>
      <c r="P8" s="528">
        <v>16</v>
      </c>
      <c r="Q8" s="528">
        <v>17</v>
      </c>
      <c r="R8" s="528">
        <v>18</v>
      </c>
      <c r="S8" s="528">
        <v>19</v>
      </c>
      <c r="T8" s="528">
        <v>20</v>
      </c>
      <c r="U8" s="528">
        <v>21</v>
      </c>
      <c r="V8" s="528">
        <v>22</v>
      </c>
      <c r="W8" s="528">
        <v>23</v>
      </c>
      <c r="X8" s="528">
        <v>24</v>
      </c>
    </row>
    <row r="9" spans="1:30" s="330" customFormat="1" ht="24.9" hidden="1" customHeight="1">
      <c r="A9" s="529" t="s">
        <v>25</v>
      </c>
      <c r="B9" s="530"/>
      <c r="C9" s="531"/>
      <c r="D9" s="531"/>
      <c r="E9" s="531"/>
      <c r="F9" s="531"/>
      <c r="G9" s="531"/>
      <c r="H9" s="531"/>
      <c r="I9" s="531"/>
      <c r="J9" s="532"/>
      <c r="K9" s="533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2"/>
      <c r="Y9" s="529"/>
      <c r="Z9" s="534"/>
      <c r="AC9" s="535"/>
      <c r="AD9" s="535"/>
    </row>
    <row r="10" spans="1:30" s="330" customFormat="1" ht="24.9" hidden="1" customHeight="1">
      <c r="A10" s="302" t="s">
        <v>108</v>
      </c>
      <c r="B10" s="536" t="s">
        <v>1318</v>
      </c>
      <c r="C10" s="512">
        <f t="shared" ref="C10:C17" si="0">D10+L10+N10+P10+R10+T10+U10</f>
        <v>3715439</v>
      </c>
      <c r="D10" s="537">
        <v>1538362</v>
      </c>
      <c r="E10" s="512">
        <v>116680</v>
      </c>
      <c r="F10" s="512">
        <v>474633</v>
      </c>
      <c r="G10" s="512">
        <v>304096</v>
      </c>
      <c r="H10" s="512">
        <v>642953</v>
      </c>
      <c r="I10" s="538"/>
      <c r="J10" s="538"/>
      <c r="K10" s="539"/>
      <c r="L10" s="538"/>
      <c r="M10" s="540">
        <v>636.5</v>
      </c>
      <c r="N10" s="512">
        <v>1217975</v>
      </c>
      <c r="O10" s="329"/>
      <c r="P10" s="512"/>
      <c r="Q10" s="540">
        <v>679</v>
      </c>
      <c r="R10" s="512">
        <v>868688</v>
      </c>
      <c r="S10" s="540">
        <v>86.5</v>
      </c>
      <c r="T10" s="512">
        <v>90414</v>
      </c>
      <c r="U10" s="512"/>
      <c r="V10" s="538"/>
      <c r="W10" s="538"/>
      <c r="X10" s="538"/>
      <c r="Y10" s="302"/>
      <c r="Z10" s="541"/>
      <c r="AA10" s="329"/>
      <c r="AB10" s="542">
        <f>AA10-C10</f>
        <v>-3715439</v>
      </c>
      <c r="AC10" s="535">
        <f>AA10-C10</f>
        <v>-3715439</v>
      </c>
      <c r="AD10" s="535">
        <f>AA10-C10</f>
        <v>-3715439</v>
      </c>
    </row>
    <row r="11" spans="1:30" s="330" customFormat="1" ht="24.9" hidden="1" customHeight="1">
      <c r="A11" s="302" t="s">
        <v>110</v>
      </c>
      <c r="B11" s="536" t="s">
        <v>1860</v>
      </c>
      <c r="C11" s="512">
        <f t="shared" si="0"/>
        <v>3515252</v>
      </c>
      <c r="D11" s="537">
        <v>1296337</v>
      </c>
      <c r="E11" s="512"/>
      <c r="F11" s="512">
        <v>187973</v>
      </c>
      <c r="G11" s="512">
        <v>152091</v>
      </c>
      <c r="H11" s="512">
        <v>956273</v>
      </c>
      <c r="I11" s="538"/>
      <c r="J11" s="538"/>
      <c r="K11" s="539"/>
      <c r="L11" s="538"/>
      <c r="M11" s="540">
        <v>677</v>
      </c>
      <c r="N11" s="512">
        <v>1219203</v>
      </c>
      <c r="O11" s="329"/>
      <c r="P11" s="512"/>
      <c r="Q11" s="540">
        <v>758.4</v>
      </c>
      <c r="R11" s="512">
        <v>913145</v>
      </c>
      <c r="S11" s="540">
        <v>88</v>
      </c>
      <c r="T11" s="512">
        <v>86567</v>
      </c>
      <c r="U11" s="512"/>
      <c r="V11" s="538"/>
      <c r="W11" s="538"/>
      <c r="X11" s="538"/>
      <c r="Y11" s="302"/>
      <c r="Z11" s="541"/>
      <c r="AA11" s="329"/>
      <c r="AB11" s="543"/>
      <c r="AC11" s="535"/>
      <c r="AD11" s="535"/>
    </row>
    <row r="12" spans="1:30" s="330" customFormat="1" ht="24.9" hidden="1" customHeight="1">
      <c r="A12" s="302" t="s">
        <v>112</v>
      </c>
      <c r="B12" s="544" t="s">
        <v>109</v>
      </c>
      <c r="C12" s="512">
        <f t="shared" si="0"/>
        <v>1501738</v>
      </c>
      <c r="D12" s="537">
        <v>77487</v>
      </c>
      <c r="E12" s="512">
        <v>77487</v>
      </c>
      <c r="F12" s="512"/>
      <c r="G12" s="512"/>
      <c r="H12" s="512"/>
      <c r="I12" s="538"/>
      <c r="J12" s="538"/>
      <c r="K12" s="539"/>
      <c r="L12" s="538"/>
      <c r="M12" s="329"/>
      <c r="N12" s="512"/>
      <c r="O12" s="540">
        <v>560.6</v>
      </c>
      <c r="P12" s="512">
        <v>355525</v>
      </c>
      <c r="Q12" s="329"/>
      <c r="R12" s="512"/>
      <c r="S12" s="329"/>
      <c r="T12" s="512"/>
      <c r="U12" s="512">
        <v>1068726</v>
      </c>
      <c r="V12" s="538"/>
      <c r="W12" s="538"/>
      <c r="X12" s="538"/>
      <c r="Y12" s="302"/>
      <c r="Z12" s="545"/>
      <c r="AA12" s="329"/>
      <c r="AB12" s="543"/>
      <c r="AC12" s="535"/>
      <c r="AD12" s="535"/>
    </row>
    <row r="13" spans="1:30" s="330" customFormat="1" ht="24.9" hidden="1" customHeight="1">
      <c r="A13" s="302" t="s">
        <v>113</v>
      </c>
      <c r="B13" s="536" t="s">
        <v>1319</v>
      </c>
      <c r="C13" s="512">
        <f t="shared" si="0"/>
        <v>3812774</v>
      </c>
      <c r="D13" s="537">
        <v>1513559</v>
      </c>
      <c r="E13" s="512">
        <v>136127</v>
      </c>
      <c r="F13" s="512">
        <v>199732</v>
      </c>
      <c r="G13" s="512">
        <v>161605</v>
      </c>
      <c r="H13" s="512">
        <v>1016095</v>
      </c>
      <c r="I13" s="538"/>
      <c r="J13" s="538"/>
      <c r="K13" s="539"/>
      <c r="L13" s="538"/>
      <c r="M13" s="540">
        <v>681</v>
      </c>
      <c r="N13" s="512">
        <v>1303128</v>
      </c>
      <c r="O13" s="329"/>
      <c r="P13" s="512"/>
      <c r="Q13" s="540">
        <v>707.5</v>
      </c>
      <c r="R13" s="512">
        <v>905150</v>
      </c>
      <c r="S13" s="540">
        <v>87</v>
      </c>
      <c r="T13" s="512">
        <v>90937</v>
      </c>
      <c r="U13" s="512"/>
      <c r="V13" s="538"/>
      <c r="W13" s="538"/>
      <c r="X13" s="538"/>
      <c r="Y13" s="302"/>
      <c r="Z13" s="541"/>
      <c r="AA13" s="329"/>
      <c r="AB13" s="543"/>
      <c r="AC13" s="535"/>
      <c r="AD13" s="535"/>
    </row>
    <row r="14" spans="1:30" s="330" customFormat="1" ht="24.9" hidden="1" customHeight="1">
      <c r="A14" s="302" t="s">
        <v>115</v>
      </c>
      <c r="B14" s="536" t="s">
        <v>1320</v>
      </c>
      <c r="C14" s="512">
        <f t="shared" si="0"/>
        <v>3734319</v>
      </c>
      <c r="D14" s="537">
        <v>1714034</v>
      </c>
      <c r="E14" s="512">
        <v>149740</v>
      </c>
      <c r="F14" s="512"/>
      <c r="G14" s="512">
        <v>747208</v>
      </c>
      <c r="H14" s="512">
        <v>817086</v>
      </c>
      <c r="I14" s="538"/>
      <c r="J14" s="538"/>
      <c r="K14" s="539"/>
      <c r="L14" s="538"/>
      <c r="M14" s="540">
        <v>529</v>
      </c>
      <c r="N14" s="512">
        <v>1012268</v>
      </c>
      <c r="O14" s="329"/>
      <c r="P14" s="512"/>
      <c r="Q14" s="540">
        <v>658</v>
      </c>
      <c r="R14" s="512">
        <v>841822</v>
      </c>
      <c r="S14" s="540">
        <v>159</v>
      </c>
      <c r="T14" s="512">
        <v>166195</v>
      </c>
      <c r="U14" s="512"/>
      <c r="V14" s="538"/>
      <c r="W14" s="538"/>
      <c r="X14" s="538"/>
      <c r="Y14" s="302"/>
      <c r="Z14" s="541"/>
      <c r="AA14" s="329"/>
      <c r="AB14" s="543"/>
      <c r="AC14" s="535"/>
      <c r="AD14" s="535"/>
    </row>
    <row r="15" spans="1:30" s="330" customFormat="1" ht="24.9" hidden="1" customHeight="1">
      <c r="A15" s="302" t="s">
        <v>117</v>
      </c>
      <c r="B15" s="536" t="s">
        <v>1321</v>
      </c>
      <c r="C15" s="512">
        <f t="shared" si="0"/>
        <v>3224126</v>
      </c>
      <c r="D15" s="537">
        <v>616461</v>
      </c>
      <c r="E15" s="512">
        <v>616461</v>
      </c>
      <c r="F15" s="512"/>
      <c r="G15" s="512"/>
      <c r="H15" s="512"/>
      <c r="I15" s="538"/>
      <c r="J15" s="538"/>
      <c r="K15" s="539"/>
      <c r="L15" s="538"/>
      <c r="M15" s="329"/>
      <c r="N15" s="512"/>
      <c r="O15" s="540">
        <v>617</v>
      </c>
      <c r="P15" s="512">
        <v>272163</v>
      </c>
      <c r="Q15" s="540">
        <v>1426</v>
      </c>
      <c r="R15" s="512">
        <v>1824373</v>
      </c>
      <c r="S15" s="540">
        <v>489</v>
      </c>
      <c r="T15" s="512">
        <v>511129</v>
      </c>
      <c r="U15" s="512"/>
      <c r="V15" s="538"/>
      <c r="W15" s="538"/>
      <c r="X15" s="538"/>
      <c r="Y15" s="302"/>
      <c r="Z15" s="541"/>
      <c r="AA15" s="329"/>
      <c r="AB15" s="543"/>
      <c r="AC15" s="535"/>
      <c r="AD15" s="535"/>
    </row>
    <row r="16" spans="1:30" s="330" customFormat="1" ht="24.9" hidden="1" customHeight="1">
      <c r="A16" s="302" t="s">
        <v>118</v>
      </c>
      <c r="B16" s="536" t="s">
        <v>1861</v>
      </c>
      <c r="C16" s="512">
        <f t="shared" si="0"/>
        <v>3895065</v>
      </c>
      <c r="D16" s="513">
        <v>2281467</v>
      </c>
      <c r="E16" s="512"/>
      <c r="F16" s="512">
        <v>927739</v>
      </c>
      <c r="G16" s="512">
        <v>645978</v>
      </c>
      <c r="H16" s="512">
        <v>707750</v>
      </c>
      <c r="I16" s="513"/>
      <c r="J16" s="513"/>
      <c r="K16" s="546"/>
      <c r="L16" s="513"/>
      <c r="M16" s="329">
        <v>896</v>
      </c>
      <c r="N16" s="512">
        <v>1613598</v>
      </c>
      <c r="O16" s="329"/>
      <c r="P16" s="512"/>
      <c r="Q16" s="540"/>
      <c r="R16" s="512"/>
      <c r="S16" s="540"/>
      <c r="T16" s="512"/>
      <c r="U16" s="512"/>
      <c r="V16" s="547"/>
      <c r="W16" s="547"/>
      <c r="X16" s="521"/>
      <c r="Y16" s="302"/>
      <c r="Z16" s="541"/>
      <c r="AA16" s="329"/>
      <c r="AB16" s="543"/>
      <c r="AC16" s="535"/>
      <c r="AD16" s="535"/>
    </row>
    <row r="17" spans="1:30" s="330" customFormat="1" ht="24.9" hidden="1" customHeight="1">
      <c r="A17" s="302" t="s">
        <v>120</v>
      </c>
      <c r="B17" s="536" t="s">
        <v>1862</v>
      </c>
      <c r="C17" s="512">
        <f t="shared" si="0"/>
        <v>1368772</v>
      </c>
      <c r="D17" s="548">
        <v>438792</v>
      </c>
      <c r="E17" s="512"/>
      <c r="F17" s="512">
        <v>242546</v>
      </c>
      <c r="G17" s="512">
        <v>196246</v>
      </c>
      <c r="H17" s="512"/>
      <c r="I17" s="548"/>
      <c r="J17" s="548"/>
      <c r="K17" s="549"/>
      <c r="L17" s="548"/>
      <c r="M17" s="329">
        <v>516.4</v>
      </c>
      <c r="N17" s="512">
        <v>929980</v>
      </c>
      <c r="O17" s="329"/>
      <c r="P17" s="512"/>
      <c r="Q17" s="540"/>
      <c r="R17" s="512"/>
      <c r="S17" s="540"/>
      <c r="T17" s="512"/>
      <c r="U17" s="512"/>
      <c r="V17" s="548"/>
      <c r="W17" s="548"/>
      <c r="X17" s="550"/>
      <c r="Y17" s="302"/>
      <c r="Z17" s="541"/>
      <c r="AA17" s="329"/>
      <c r="AB17" s="543"/>
      <c r="AC17" s="535"/>
      <c r="AD17" s="535"/>
    </row>
    <row r="18" spans="1:30" s="330" customFormat="1" ht="24.9" hidden="1" customHeight="1">
      <c r="A18" s="551" t="s">
        <v>72</v>
      </c>
      <c r="B18" s="551"/>
      <c r="C18" s="512">
        <f>SUM(C10:C17)</f>
        <v>24767485</v>
      </c>
      <c r="D18" s="512">
        <f t="shared" ref="D18:U18" si="1">SUM(D10:D17)</f>
        <v>9476499</v>
      </c>
      <c r="E18" s="512">
        <f t="shared" si="1"/>
        <v>1096495</v>
      </c>
      <c r="F18" s="512">
        <f t="shared" si="1"/>
        <v>2032623</v>
      </c>
      <c r="G18" s="512">
        <f t="shared" si="1"/>
        <v>2207224</v>
      </c>
      <c r="H18" s="512">
        <f t="shared" si="1"/>
        <v>4140157</v>
      </c>
      <c r="I18" s="512">
        <f t="shared" si="1"/>
        <v>0</v>
      </c>
      <c r="J18" s="512">
        <f t="shared" si="1"/>
        <v>0</v>
      </c>
      <c r="K18" s="512">
        <f t="shared" si="1"/>
        <v>0</v>
      </c>
      <c r="L18" s="512">
        <f t="shared" si="1"/>
        <v>0</v>
      </c>
      <c r="M18" s="512">
        <f t="shared" si="1"/>
        <v>3935.9</v>
      </c>
      <c r="N18" s="512">
        <f t="shared" si="1"/>
        <v>7296152</v>
      </c>
      <c r="O18" s="512">
        <f t="shared" si="1"/>
        <v>1177.5999999999999</v>
      </c>
      <c r="P18" s="512">
        <f t="shared" si="1"/>
        <v>627688</v>
      </c>
      <c r="Q18" s="512">
        <f t="shared" si="1"/>
        <v>4228.8999999999996</v>
      </c>
      <c r="R18" s="512">
        <f t="shared" si="1"/>
        <v>5353178</v>
      </c>
      <c r="S18" s="512">
        <f t="shared" si="1"/>
        <v>909.5</v>
      </c>
      <c r="T18" s="512">
        <f t="shared" si="1"/>
        <v>945242</v>
      </c>
      <c r="U18" s="512">
        <f t="shared" si="1"/>
        <v>1068726</v>
      </c>
      <c r="V18" s="512"/>
      <c r="W18" s="512"/>
      <c r="X18" s="512"/>
      <c r="Y18" s="551"/>
      <c r="Z18" s="531"/>
      <c r="AA18" s="329"/>
      <c r="AB18" s="543"/>
      <c r="AC18" s="535">
        <f>D18+L18+N18+P18+R18+T18+U18</f>
        <v>24767485</v>
      </c>
      <c r="AD18" s="535"/>
    </row>
    <row r="19" spans="1:30" s="330" customFormat="1" ht="24.9" hidden="1" customHeight="1">
      <c r="A19" s="529" t="s">
        <v>26</v>
      </c>
      <c r="B19" s="529"/>
      <c r="C19" s="552"/>
      <c r="D19" s="552"/>
      <c r="E19" s="552"/>
      <c r="F19" s="552"/>
      <c r="G19" s="552"/>
      <c r="H19" s="552"/>
      <c r="I19" s="552"/>
      <c r="J19" s="553"/>
      <c r="K19" s="554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5"/>
      <c r="Y19" s="529"/>
      <c r="Z19" s="556"/>
      <c r="AA19" s="329"/>
      <c r="AB19" s="543"/>
      <c r="AC19" s="535"/>
      <c r="AD19" s="535"/>
    </row>
    <row r="20" spans="1:30" s="330" customFormat="1" ht="24.9" hidden="1" customHeight="1">
      <c r="A20" s="302" t="s">
        <v>122</v>
      </c>
      <c r="B20" s="557" t="s">
        <v>1868</v>
      </c>
      <c r="C20" s="513">
        <f t="shared" ref="C20:C93" si="2">D20+L20+N20+P20+R20+T20+U20</f>
        <v>3383285</v>
      </c>
      <c r="D20" s="513"/>
      <c r="E20" s="513"/>
      <c r="F20" s="513"/>
      <c r="G20" s="513"/>
      <c r="H20" s="513"/>
      <c r="I20" s="513"/>
      <c r="J20" s="513"/>
      <c r="K20" s="546"/>
      <c r="L20" s="513"/>
      <c r="M20" s="513"/>
      <c r="N20" s="513"/>
      <c r="O20" s="513"/>
      <c r="P20" s="513"/>
      <c r="Q20" s="513">
        <v>1919</v>
      </c>
      <c r="R20" s="513">
        <v>2458495</v>
      </c>
      <c r="S20" s="513">
        <v>122</v>
      </c>
      <c r="T20" s="513">
        <v>128030</v>
      </c>
      <c r="U20" s="513">
        <v>796760</v>
      </c>
      <c r="V20" s="513"/>
      <c r="W20" s="513"/>
      <c r="X20" s="512"/>
      <c r="Y20" s="302"/>
      <c r="Z20" s="558"/>
      <c r="AA20" s="329"/>
      <c r="AB20" s="543"/>
      <c r="AC20" s="535"/>
      <c r="AD20" s="535"/>
    </row>
    <row r="21" spans="1:30" s="330" customFormat="1" ht="24.9" hidden="1" customHeight="1">
      <c r="A21" s="302" t="s">
        <v>123</v>
      </c>
      <c r="B21" s="557" t="s">
        <v>1869</v>
      </c>
      <c r="C21" s="513">
        <f t="shared" si="2"/>
        <v>438680</v>
      </c>
      <c r="D21" s="513">
        <v>438680</v>
      </c>
      <c r="E21" s="513">
        <v>438680</v>
      </c>
      <c r="F21" s="513"/>
      <c r="G21" s="513"/>
      <c r="H21" s="513"/>
      <c r="I21" s="513"/>
      <c r="J21" s="513"/>
      <c r="K21" s="546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2"/>
      <c r="Y21" s="302"/>
      <c r="Z21" s="558"/>
      <c r="AA21" s="329"/>
      <c r="AB21" s="543"/>
      <c r="AC21" s="535"/>
      <c r="AD21" s="535"/>
    </row>
    <row r="22" spans="1:30" s="330" customFormat="1" ht="24.9" hidden="1" customHeight="1">
      <c r="A22" s="302" t="s">
        <v>124</v>
      </c>
      <c r="B22" s="557" t="s">
        <v>1870</v>
      </c>
      <c r="C22" s="513">
        <f t="shared" si="2"/>
        <v>1563702</v>
      </c>
      <c r="D22" s="513">
        <v>1563702</v>
      </c>
      <c r="E22" s="513"/>
      <c r="F22" s="513"/>
      <c r="G22" s="513"/>
      <c r="H22" s="513">
        <v>1563702</v>
      </c>
      <c r="I22" s="513"/>
      <c r="J22" s="513"/>
      <c r="K22" s="546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2"/>
      <c r="Y22" s="302"/>
      <c r="Z22" s="558"/>
      <c r="AA22" s="329"/>
      <c r="AB22" s="543"/>
      <c r="AC22" s="535"/>
      <c r="AD22" s="535"/>
    </row>
    <row r="23" spans="1:30" s="330" customFormat="1" ht="24.9" hidden="1" customHeight="1">
      <c r="A23" s="302" t="s">
        <v>125</v>
      </c>
      <c r="B23" s="557" t="s">
        <v>3508</v>
      </c>
      <c r="C23" s="513">
        <f t="shared" si="2"/>
        <v>479162</v>
      </c>
      <c r="D23" s="513">
        <v>479162</v>
      </c>
      <c r="E23" s="513">
        <v>479162</v>
      </c>
      <c r="F23" s="513"/>
      <c r="G23" s="513"/>
      <c r="H23" s="513"/>
      <c r="I23" s="513"/>
      <c r="J23" s="513"/>
      <c r="K23" s="546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2"/>
      <c r="Y23" s="302"/>
      <c r="Z23" s="558"/>
      <c r="AA23" s="329"/>
      <c r="AB23" s="543"/>
      <c r="AC23" s="535"/>
      <c r="AD23" s="535"/>
    </row>
    <row r="24" spans="1:30" s="330" customFormat="1" ht="24.9" hidden="1" customHeight="1">
      <c r="A24" s="302" t="s">
        <v>127</v>
      </c>
      <c r="B24" s="557" t="s">
        <v>3509</v>
      </c>
      <c r="C24" s="513">
        <f t="shared" si="2"/>
        <v>600633</v>
      </c>
      <c r="D24" s="513">
        <v>600633</v>
      </c>
      <c r="E24" s="513">
        <v>600633</v>
      </c>
      <c r="F24" s="513"/>
      <c r="G24" s="513"/>
      <c r="H24" s="513"/>
      <c r="I24" s="513"/>
      <c r="J24" s="513"/>
      <c r="K24" s="546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512"/>
      <c r="Y24" s="302"/>
      <c r="Z24" s="558"/>
      <c r="AA24" s="329"/>
      <c r="AB24" s="543"/>
      <c r="AC24" s="535"/>
      <c r="AD24" s="535"/>
    </row>
    <row r="25" spans="1:30" s="330" customFormat="1" ht="24.9" hidden="1" customHeight="1">
      <c r="A25" s="302" t="s">
        <v>129</v>
      </c>
      <c r="B25" s="557" t="s">
        <v>3510</v>
      </c>
      <c r="C25" s="513">
        <f t="shared" si="2"/>
        <v>1515146</v>
      </c>
      <c r="D25" s="513">
        <v>1515146</v>
      </c>
      <c r="E25" s="513"/>
      <c r="F25" s="513">
        <v>331052</v>
      </c>
      <c r="G25" s="513">
        <v>270467</v>
      </c>
      <c r="H25" s="513">
        <v>913627</v>
      </c>
      <c r="I25" s="513"/>
      <c r="J25" s="513"/>
      <c r="K25" s="546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59"/>
      <c r="Y25" s="302"/>
      <c r="Z25" s="558"/>
      <c r="AA25" s="329"/>
      <c r="AB25" s="543"/>
      <c r="AC25" s="535"/>
      <c r="AD25" s="535"/>
    </row>
    <row r="26" spans="1:30" s="330" customFormat="1" ht="24.9" hidden="1" customHeight="1">
      <c r="A26" s="302" t="s">
        <v>131</v>
      </c>
      <c r="B26" s="557" t="s">
        <v>3511</v>
      </c>
      <c r="C26" s="513">
        <f t="shared" si="2"/>
        <v>1106120</v>
      </c>
      <c r="D26" s="513"/>
      <c r="E26" s="513"/>
      <c r="F26" s="513"/>
      <c r="G26" s="513"/>
      <c r="H26" s="513"/>
      <c r="I26" s="513"/>
      <c r="J26" s="513"/>
      <c r="K26" s="546"/>
      <c r="L26" s="513"/>
      <c r="M26" s="513">
        <v>757</v>
      </c>
      <c r="N26" s="513">
        <v>1106120</v>
      </c>
      <c r="O26" s="513"/>
      <c r="P26" s="513"/>
      <c r="Q26" s="513"/>
      <c r="R26" s="513"/>
      <c r="S26" s="513"/>
      <c r="T26" s="513"/>
      <c r="U26" s="513"/>
      <c r="V26" s="513"/>
      <c r="W26" s="513"/>
      <c r="X26" s="559"/>
      <c r="Y26" s="302"/>
      <c r="Z26" s="558"/>
      <c r="AA26" s="329"/>
      <c r="AB26" s="543"/>
      <c r="AC26" s="535"/>
      <c r="AD26" s="535"/>
    </row>
    <row r="27" spans="1:30" s="330" customFormat="1" ht="24.9" hidden="1" customHeight="1">
      <c r="A27" s="302" t="s">
        <v>133</v>
      </c>
      <c r="B27" s="557" t="s">
        <v>3512</v>
      </c>
      <c r="C27" s="513">
        <f t="shared" si="2"/>
        <v>1960142</v>
      </c>
      <c r="D27" s="513">
        <v>1655664</v>
      </c>
      <c r="E27" s="513">
        <v>17580</v>
      </c>
      <c r="F27" s="513">
        <v>369746</v>
      </c>
      <c r="G27" s="513">
        <v>299166</v>
      </c>
      <c r="H27" s="513">
        <v>969172</v>
      </c>
      <c r="I27" s="513"/>
      <c r="J27" s="513"/>
      <c r="K27" s="546"/>
      <c r="L27" s="513"/>
      <c r="M27" s="513"/>
      <c r="N27" s="513"/>
      <c r="O27" s="513"/>
      <c r="P27" s="513"/>
      <c r="Q27" s="513"/>
      <c r="R27" s="513"/>
      <c r="S27" s="513"/>
      <c r="T27" s="513"/>
      <c r="U27" s="513">
        <v>304478</v>
      </c>
      <c r="V27" s="513"/>
      <c r="W27" s="513"/>
      <c r="X27" s="559"/>
      <c r="Y27" s="302"/>
      <c r="Z27" s="558"/>
      <c r="AA27" s="329"/>
      <c r="AB27" s="543"/>
      <c r="AC27" s="535"/>
      <c r="AD27" s="535"/>
    </row>
    <row r="28" spans="1:30" s="330" customFormat="1" ht="24.9" hidden="1" customHeight="1">
      <c r="A28" s="302" t="s">
        <v>135</v>
      </c>
      <c r="B28" s="557" t="s">
        <v>3513</v>
      </c>
      <c r="C28" s="513">
        <f t="shared" si="2"/>
        <v>1311661</v>
      </c>
      <c r="D28" s="513"/>
      <c r="E28" s="513"/>
      <c r="F28" s="513"/>
      <c r="G28" s="513"/>
      <c r="H28" s="513"/>
      <c r="I28" s="513"/>
      <c r="J28" s="513"/>
      <c r="K28" s="546"/>
      <c r="L28" s="513"/>
      <c r="M28" s="513">
        <v>805</v>
      </c>
      <c r="N28" s="513">
        <v>1311661</v>
      </c>
      <c r="O28" s="513"/>
      <c r="P28" s="513"/>
      <c r="Q28" s="513"/>
      <c r="R28" s="513"/>
      <c r="S28" s="513"/>
      <c r="T28" s="513"/>
      <c r="U28" s="513"/>
      <c r="V28" s="513"/>
      <c r="W28" s="513"/>
      <c r="X28" s="512"/>
      <c r="Y28" s="302"/>
      <c r="Z28" s="558"/>
      <c r="AA28" s="329"/>
      <c r="AB28" s="543"/>
      <c r="AC28" s="535"/>
      <c r="AD28" s="535"/>
    </row>
    <row r="29" spans="1:30" s="330" customFormat="1" ht="24.9" hidden="1" customHeight="1">
      <c r="A29" s="302" t="s">
        <v>137</v>
      </c>
      <c r="B29" s="557" t="s">
        <v>1872</v>
      </c>
      <c r="C29" s="513">
        <f t="shared" si="2"/>
        <v>4722480</v>
      </c>
      <c r="D29" s="513">
        <v>3435600</v>
      </c>
      <c r="E29" s="513">
        <v>486500</v>
      </c>
      <c r="F29" s="513">
        <v>432460</v>
      </c>
      <c r="G29" s="513">
        <v>402600</v>
      </c>
      <c r="H29" s="513">
        <v>1688840</v>
      </c>
      <c r="I29" s="513">
        <v>425200</v>
      </c>
      <c r="J29" s="513"/>
      <c r="K29" s="546"/>
      <c r="L29" s="513"/>
      <c r="M29" s="513">
        <v>819</v>
      </c>
      <c r="N29" s="513">
        <v>1286880</v>
      </c>
      <c r="O29" s="513"/>
      <c r="P29" s="513"/>
      <c r="Q29" s="513"/>
      <c r="R29" s="513"/>
      <c r="S29" s="513"/>
      <c r="T29" s="513"/>
      <c r="U29" s="513"/>
      <c r="V29" s="513"/>
      <c r="W29" s="513"/>
      <c r="X29" s="512"/>
      <c r="Y29" s="302"/>
      <c r="Z29" s="558"/>
      <c r="AA29" s="329"/>
      <c r="AB29" s="543"/>
      <c r="AC29" s="535"/>
      <c r="AD29" s="535"/>
    </row>
    <row r="30" spans="1:30" s="330" customFormat="1" ht="24.9" hidden="1" customHeight="1">
      <c r="A30" s="302" t="s">
        <v>138</v>
      </c>
      <c r="B30" s="557" t="s">
        <v>987</v>
      </c>
      <c r="C30" s="513">
        <f t="shared" si="2"/>
        <v>423881</v>
      </c>
      <c r="D30" s="513">
        <v>423881</v>
      </c>
      <c r="E30" s="513">
        <v>423881</v>
      </c>
      <c r="F30" s="513"/>
      <c r="G30" s="513"/>
      <c r="H30" s="513"/>
      <c r="I30" s="513"/>
      <c r="J30" s="513"/>
      <c r="K30" s="546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2"/>
      <c r="Y30" s="302"/>
      <c r="Z30" s="558"/>
      <c r="AA30" s="329"/>
      <c r="AB30" s="543"/>
      <c r="AC30" s="535"/>
      <c r="AD30" s="535"/>
    </row>
    <row r="31" spans="1:30" s="330" customFormat="1" ht="24.9" hidden="1" customHeight="1">
      <c r="A31" s="302" t="s">
        <v>139</v>
      </c>
      <c r="B31" s="557" t="s">
        <v>3520</v>
      </c>
      <c r="C31" s="513">
        <f t="shared" si="2"/>
        <v>884430</v>
      </c>
      <c r="D31" s="513">
        <v>884430</v>
      </c>
      <c r="E31" s="513">
        <v>884430</v>
      </c>
      <c r="F31" s="513"/>
      <c r="G31" s="513"/>
      <c r="H31" s="513"/>
      <c r="I31" s="513"/>
      <c r="J31" s="513"/>
      <c r="K31" s="546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2"/>
      <c r="Y31" s="302"/>
      <c r="Z31" s="558"/>
      <c r="AA31" s="329"/>
      <c r="AB31" s="543"/>
      <c r="AC31" s="535"/>
      <c r="AD31" s="535"/>
    </row>
    <row r="32" spans="1:30" s="330" customFormat="1" ht="24.9" hidden="1" customHeight="1">
      <c r="A32" s="302" t="s">
        <v>140</v>
      </c>
      <c r="B32" s="557" t="s">
        <v>3521</v>
      </c>
      <c r="C32" s="513">
        <f t="shared" si="2"/>
        <v>1646900</v>
      </c>
      <c r="D32" s="513"/>
      <c r="E32" s="513"/>
      <c r="F32" s="513"/>
      <c r="G32" s="513"/>
      <c r="H32" s="513"/>
      <c r="I32" s="513"/>
      <c r="J32" s="513"/>
      <c r="K32" s="546"/>
      <c r="L32" s="513"/>
      <c r="M32" s="513">
        <v>805</v>
      </c>
      <c r="N32" s="513">
        <v>1646900</v>
      </c>
      <c r="O32" s="513"/>
      <c r="P32" s="513"/>
      <c r="Q32" s="513"/>
      <c r="R32" s="513"/>
      <c r="S32" s="513"/>
      <c r="T32" s="513"/>
      <c r="U32" s="513"/>
      <c r="V32" s="513"/>
      <c r="W32" s="513"/>
      <c r="X32" s="512"/>
      <c r="Y32" s="302"/>
      <c r="Z32" s="558"/>
      <c r="AA32" s="329"/>
      <c r="AB32" s="543"/>
      <c r="AC32" s="535"/>
      <c r="AD32" s="535"/>
    </row>
    <row r="33" spans="1:30" s="330" customFormat="1" ht="24.9" hidden="1" customHeight="1">
      <c r="A33" s="302" t="s">
        <v>141</v>
      </c>
      <c r="B33" s="557" t="s">
        <v>3522</v>
      </c>
      <c r="C33" s="513">
        <f t="shared" si="2"/>
        <v>2881457</v>
      </c>
      <c r="D33" s="513">
        <v>62048</v>
      </c>
      <c r="E33" s="513">
        <v>62048</v>
      </c>
      <c r="F33" s="513"/>
      <c r="G33" s="513"/>
      <c r="H33" s="513"/>
      <c r="I33" s="513"/>
      <c r="J33" s="513"/>
      <c r="K33" s="546"/>
      <c r="L33" s="513"/>
      <c r="M33" s="513">
        <v>1516</v>
      </c>
      <c r="N33" s="513">
        <v>2819409</v>
      </c>
      <c r="O33" s="513"/>
      <c r="P33" s="513"/>
      <c r="Q33" s="513"/>
      <c r="R33" s="513"/>
      <c r="S33" s="513"/>
      <c r="T33" s="513"/>
      <c r="U33" s="513"/>
      <c r="V33" s="513"/>
      <c r="W33" s="513"/>
      <c r="X33" s="559"/>
      <c r="Y33" s="302"/>
      <c r="Z33" s="558"/>
      <c r="AA33" s="329"/>
      <c r="AB33" s="543"/>
      <c r="AC33" s="535"/>
      <c r="AD33" s="535"/>
    </row>
    <row r="34" spans="1:30" s="330" customFormat="1" ht="24.9" hidden="1" customHeight="1">
      <c r="A34" s="302" t="s">
        <v>143</v>
      </c>
      <c r="B34" s="557" t="s">
        <v>3523</v>
      </c>
      <c r="C34" s="513">
        <f t="shared" si="2"/>
        <v>1825446</v>
      </c>
      <c r="D34" s="513">
        <v>40331</v>
      </c>
      <c r="E34" s="513">
        <v>40331</v>
      </c>
      <c r="F34" s="513"/>
      <c r="G34" s="513"/>
      <c r="H34" s="513"/>
      <c r="I34" s="513"/>
      <c r="J34" s="513"/>
      <c r="K34" s="546"/>
      <c r="L34" s="513"/>
      <c r="M34" s="513">
        <v>958</v>
      </c>
      <c r="N34" s="513">
        <v>1785115</v>
      </c>
      <c r="O34" s="513"/>
      <c r="P34" s="513"/>
      <c r="Q34" s="513"/>
      <c r="R34" s="513"/>
      <c r="S34" s="513"/>
      <c r="T34" s="513"/>
      <c r="U34" s="513"/>
      <c r="V34" s="513"/>
      <c r="W34" s="513"/>
      <c r="X34" s="559"/>
      <c r="Y34" s="302"/>
      <c r="Z34" s="558"/>
      <c r="AA34" s="329"/>
      <c r="AB34" s="543"/>
      <c r="AC34" s="535"/>
      <c r="AD34" s="535"/>
    </row>
    <row r="35" spans="1:30" s="330" customFormat="1" ht="24.9" hidden="1" customHeight="1">
      <c r="A35" s="302" t="s">
        <v>145</v>
      </c>
      <c r="B35" s="557" t="s">
        <v>3524</v>
      </c>
      <c r="C35" s="513">
        <f t="shared" si="2"/>
        <v>659608</v>
      </c>
      <c r="D35" s="513">
        <v>659608</v>
      </c>
      <c r="E35" s="513">
        <v>659608</v>
      </c>
      <c r="F35" s="513"/>
      <c r="G35" s="513"/>
      <c r="H35" s="513"/>
      <c r="I35" s="513"/>
      <c r="J35" s="513"/>
      <c r="K35" s="546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3"/>
      <c r="W35" s="513"/>
      <c r="X35" s="559"/>
      <c r="Y35" s="302"/>
      <c r="Z35" s="558"/>
      <c r="AA35" s="329"/>
      <c r="AB35" s="543"/>
      <c r="AC35" s="535"/>
      <c r="AD35" s="535"/>
    </row>
    <row r="36" spans="1:30" s="330" customFormat="1" ht="24.9" hidden="1" customHeight="1">
      <c r="A36" s="302" t="s">
        <v>147</v>
      </c>
      <c r="B36" s="557" t="s">
        <v>3525</v>
      </c>
      <c r="C36" s="513">
        <f t="shared" si="2"/>
        <v>653019</v>
      </c>
      <c r="D36" s="513">
        <v>653019</v>
      </c>
      <c r="E36" s="513">
        <v>653019</v>
      </c>
      <c r="F36" s="513"/>
      <c r="G36" s="513"/>
      <c r="H36" s="513"/>
      <c r="I36" s="513"/>
      <c r="J36" s="513"/>
      <c r="K36" s="546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59"/>
      <c r="Y36" s="302"/>
      <c r="Z36" s="558"/>
      <c r="AA36" s="329"/>
      <c r="AB36" s="543"/>
      <c r="AC36" s="535"/>
      <c r="AD36" s="535"/>
    </row>
    <row r="37" spans="1:30" s="330" customFormat="1" ht="24.9" hidden="1" customHeight="1">
      <c r="A37" s="302" t="s">
        <v>149</v>
      </c>
      <c r="B37" s="557" t="s">
        <v>1327</v>
      </c>
      <c r="C37" s="513">
        <f t="shared" si="2"/>
        <v>17099694</v>
      </c>
      <c r="D37" s="513"/>
      <c r="E37" s="513"/>
      <c r="F37" s="513"/>
      <c r="G37" s="513"/>
      <c r="H37" s="513"/>
      <c r="I37" s="513"/>
      <c r="J37" s="513"/>
      <c r="K37" s="546"/>
      <c r="L37" s="513"/>
      <c r="M37" s="513">
        <v>1812</v>
      </c>
      <c r="N37" s="513">
        <v>8132618</v>
      </c>
      <c r="O37" s="513"/>
      <c r="P37" s="513"/>
      <c r="Q37" s="513">
        <v>3976</v>
      </c>
      <c r="R37" s="513">
        <v>8967076</v>
      </c>
      <c r="S37" s="513"/>
      <c r="T37" s="513"/>
      <c r="U37" s="513"/>
      <c r="V37" s="513"/>
      <c r="W37" s="513"/>
      <c r="X37" s="559"/>
      <c r="Y37" s="302"/>
      <c r="Z37" s="558"/>
      <c r="AA37" s="329"/>
      <c r="AB37" s="543"/>
      <c r="AC37" s="535"/>
      <c r="AD37" s="535"/>
    </row>
    <row r="38" spans="1:30" s="330" customFormat="1" ht="24.9" hidden="1" customHeight="1">
      <c r="A38" s="302" t="s">
        <v>151</v>
      </c>
      <c r="B38" s="557" t="s">
        <v>946</v>
      </c>
      <c r="C38" s="513">
        <f t="shared" si="2"/>
        <v>2068886</v>
      </c>
      <c r="D38" s="513">
        <v>2068886</v>
      </c>
      <c r="E38" s="513"/>
      <c r="F38" s="513">
        <v>199921</v>
      </c>
      <c r="G38" s="513">
        <v>102621</v>
      </c>
      <c r="H38" s="513">
        <v>1766344</v>
      </c>
      <c r="I38" s="513"/>
      <c r="J38" s="513"/>
      <c r="K38" s="546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59"/>
      <c r="Y38" s="302"/>
      <c r="Z38" s="558"/>
      <c r="AA38" s="329"/>
      <c r="AB38" s="543"/>
      <c r="AC38" s="535"/>
      <c r="AD38" s="535"/>
    </row>
    <row r="39" spans="1:30" s="330" customFormat="1" ht="24.9" hidden="1" customHeight="1">
      <c r="A39" s="302" t="s">
        <v>153</v>
      </c>
      <c r="B39" s="557" t="s">
        <v>126</v>
      </c>
      <c r="C39" s="513">
        <f t="shared" si="2"/>
        <v>4453192</v>
      </c>
      <c r="D39" s="513">
        <v>2949189</v>
      </c>
      <c r="E39" s="513">
        <v>69795</v>
      </c>
      <c r="F39" s="513"/>
      <c r="G39" s="513"/>
      <c r="H39" s="513">
        <v>2879394</v>
      </c>
      <c r="I39" s="513"/>
      <c r="J39" s="513"/>
      <c r="K39" s="546"/>
      <c r="L39" s="513"/>
      <c r="M39" s="513">
        <v>785</v>
      </c>
      <c r="N39" s="513">
        <v>1504003</v>
      </c>
      <c r="O39" s="513"/>
      <c r="P39" s="513"/>
      <c r="Q39" s="513"/>
      <c r="R39" s="513"/>
      <c r="S39" s="513"/>
      <c r="T39" s="513"/>
      <c r="U39" s="513"/>
      <c r="V39" s="513"/>
      <c r="W39" s="513"/>
      <c r="X39" s="559"/>
      <c r="Y39" s="302"/>
      <c r="Z39" s="558"/>
      <c r="AA39" s="329"/>
      <c r="AB39" s="543"/>
      <c r="AC39" s="535"/>
      <c r="AD39" s="535"/>
    </row>
    <row r="40" spans="1:30" s="330" customFormat="1" ht="24.9" hidden="1" customHeight="1">
      <c r="A40" s="302" t="s">
        <v>155</v>
      </c>
      <c r="B40" s="557" t="s">
        <v>1329</v>
      </c>
      <c r="C40" s="513">
        <f t="shared" si="2"/>
        <v>2877734</v>
      </c>
      <c r="D40" s="513"/>
      <c r="E40" s="513"/>
      <c r="F40" s="513"/>
      <c r="G40" s="513"/>
      <c r="H40" s="513"/>
      <c r="I40" s="513"/>
      <c r="J40" s="513"/>
      <c r="K40" s="546"/>
      <c r="L40" s="513"/>
      <c r="M40" s="513">
        <v>862</v>
      </c>
      <c r="N40" s="513">
        <v>1651806</v>
      </c>
      <c r="O40" s="513"/>
      <c r="P40" s="513"/>
      <c r="Q40" s="513">
        <v>1957</v>
      </c>
      <c r="R40" s="513">
        <v>1225928</v>
      </c>
      <c r="S40" s="513"/>
      <c r="T40" s="513"/>
      <c r="U40" s="513"/>
      <c r="V40" s="513"/>
      <c r="W40" s="513"/>
      <c r="X40" s="559"/>
      <c r="Y40" s="302"/>
      <c r="Z40" s="558"/>
      <c r="AA40" s="329"/>
      <c r="AB40" s="543"/>
      <c r="AC40" s="535"/>
      <c r="AD40" s="535"/>
    </row>
    <row r="41" spans="1:30" s="330" customFormat="1" ht="24.9" hidden="1" customHeight="1">
      <c r="A41" s="302" t="s">
        <v>157</v>
      </c>
      <c r="B41" s="557" t="s">
        <v>1328</v>
      </c>
      <c r="C41" s="513">
        <f t="shared" si="2"/>
        <v>4846697</v>
      </c>
      <c r="D41" s="513">
        <v>4846697</v>
      </c>
      <c r="E41" s="513"/>
      <c r="F41" s="513">
        <v>666403</v>
      </c>
      <c r="G41" s="513">
        <v>539195</v>
      </c>
      <c r="H41" s="513">
        <v>3641099</v>
      </c>
      <c r="I41" s="513"/>
      <c r="J41" s="513"/>
      <c r="K41" s="546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59"/>
      <c r="Y41" s="302"/>
      <c r="Z41" s="558"/>
      <c r="AA41" s="329"/>
      <c r="AB41" s="543"/>
      <c r="AC41" s="535"/>
      <c r="AD41" s="535"/>
    </row>
    <row r="42" spans="1:30" s="330" customFormat="1" ht="24.9" hidden="1" customHeight="1">
      <c r="A42" s="302" t="s">
        <v>159</v>
      </c>
      <c r="B42" s="557" t="s">
        <v>1864</v>
      </c>
      <c r="C42" s="513">
        <f t="shared" si="2"/>
        <v>1837010</v>
      </c>
      <c r="D42" s="513"/>
      <c r="E42" s="513"/>
      <c r="F42" s="513"/>
      <c r="G42" s="513"/>
      <c r="H42" s="513"/>
      <c r="I42" s="513"/>
      <c r="J42" s="513"/>
      <c r="K42" s="546"/>
      <c r="L42" s="513"/>
      <c r="M42" s="513">
        <v>1127</v>
      </c>
      <c r="N42" s="513">
        <v>1837010</v>
      </c>
      <c r="O42" s="513"/>
      <c r="P42" s="513"/>
      <c r="Q42" s="513"/>
      <c r="R42" s="513"/>
      <c r="S42" s="513"/>
      <c r="T42" s="513"/>
      <c r="U42" s="513"/>
      <c r="V42" s="513"/>
      <c r="W42" s="513"/>
      <c r="X42" s="559"/>
      <c r="Y42" s="302"/>
      <c r="Z42" s="558"/>
      <c r="AA42" s="329"/>
      <c r="AB42" s="543"/>
      <c r="AC42" s="535"/>
      <c r="AD42" s="535"/>
    </row>
    <row r="43" spans="1:30" s="330" customFormat="1" ht="24.9" hidden="1" customHeight="1">
      <c r="A43" s="302" t="s">
        <v>161</v>
      </c>
      <c r="B43" s="557" t="s">
        <v>1332</v>
      </c>
      <c r="C43" s="512">
        <f t="shared" si="2"/>
        <v>1650879</v>
      </c>
      <c r="D43" s="512">
        <v>47570</v>
      </c>
      <c r="E43" s="512">
        <v>47570</v>
      </c>
      <c r="F43" s="512"/>
      <c r="G43" s="512"/>
      <c r="H43" s="512"/>
      <c r="I43" s="512"/>
      <c r="J43" s="512"/>
      <c r="K43" s="514"/>
      <c r="L43" s="512"/>
      <c r="M43" s="512">
        <v>837</v>
      </c>
      <c r="N43" s="512">
        <v>1603309</v>
      </c>
      <c r="O43" s="512"/>
      <c r="P43" s="512"/>
      <c r="Q43" s="512"/>
      <c r="R43" s="512"/>
      <c r="S43" s="512"/>
      <c r="T43" s="512"/>
      <c r="U43" s="512"/>
      <c r="V43" s="512"/>
      <c r="W43" s="512"/>
      <c r="X43" s="559"/>
      <c r="Y43" s="302"/>
      <c r="Z43" s="558"/>
      <c r="AA43" s="329"/>
      <c r="AB43" s="543"/>
      <c r="AC43" s="535"/>
      <c r="AD43" s="535"/>
    </row>
    <row r="44" spans="1:30" s="330" customFormat="1" ht="24.9" hidden="1" customHeight="1">
      <c r="A44" s="302" t="s">
        <v>163</v>
      </c>
      <c r="B44" s="557" t="s">
        <v>1330</v>
      </c>
      <c r="C44" s="512">
        <f t="shared" si="2"/>
        <v>4135262</v>
      </c>
      <c r="D44" s="512"/>
      <c r="E44" s="512"/>
      <c r="F44" s="512"/>
      <c r="G44" s="512"/>
      <c r="H44" s="512"/>
      <c r="I44" s="512"/>
      <c r="J44" s="512"/>
      <c r="K44" s="514"/>
      <c r="L44" s="512"/>
      <c r="M44" s="512">
        <v>2159</v>
      </c>
      <c r="N44" s="512">
        <v>4135262</v>
      </c>
      <c r="O44" s="512"/>
      <c r="P44" s="512"/>
      <c r="Q44" s="512"/>
      <c r="R44" s="512"/>
      <c r="S44" s="512"/>
      <c r="T44" s="512"/>
      <c r="U44" s="512"/>
      <c r="V44" s="512"/>
      <c r="W44" s="512"/>
      <c r="X44" s="559"/>
      <c r="Y44" s="302"/>
      <c r="Z44" s="558"/>
      <c r="AA44" s="329"/>
      <c r="AB44" s="543"/>
      <c r="AC44" s="535"/>
      <c r="AD44" s="535"/>
    </row>
    <row r="45" spans="1:30" s="330" customFormat="1" ht="24.9" hidden="1" customHeight="1">
      <c r="A45" s="302" t="s">
        <v>165</v>
      </c>
      <c r="B45" s="557" t="s">
        <v>1865</v>
      </c>
      <c r="C45" s="513">
        <f t="shared" si="2"/>
        <v>5254414</v>
      </c>
      <c r="D45" s="513">
        <v>3756444</v>
      </c>
      <c r="E45" s="513">
        <v>512360</v>
      </c>
      <c r="F45" s="513">
        <v>503250</v>
      </c>
      <c r="G45" s="513">
        <v>407000</v>
      </c>
      <c r="H45" s="513">
        <v>2333834</v>
      </c>
      <c r="I45" s="513"/>
      <c r="J45" s="513"/>
      <c r="K45" s="546"/>
      <c r="L45" s="513"/>
      <c r="M45" s="513">
        <v>919</v>
      </c>
      <c r="N45" s="513">
        <v>1497970</v>
      </c>
      <c r="O45" s="513"/>
      <c r="P45" s="513"/>
      <c r="Q45" s="513"/>
      <c r="R45" s="513"/>
      <c r="S45" s="513"/>
      <c r="T45" s="513"/>
      <c r="U45" s="513"/>
      <c r="V45" s="513"/>
      <c r="W45" s="513"/>
      <c r="X45" s="521"/>
      <c r="Y45" s="302"/>
      <c r="Z45" s="558"/>
      <c r="AA45" s="329"/>
      <c r="AB45" s="543"/>
      <c r="AC45" s="535"/>
      <c r="AD45" s="535"/>
    </row>
    <row r="46" spans="1:30" s="330" customFormat="1" ht="24.9" hidden="1" customHeight="1">
      <c r="A46" s="302" t="s">
        <v>167</v>
      </c>
      <c r="B46" s="557" t="s">
        <v>1326</v>
      </c>
      <c r="C46" s="513">
        <f t="shared" si="2"/>
        <v>18851383</v>
      </c>
      <c r="D46" s="513"/>
      <c r="E46" s="513"/>
      <c r="F46" s="513"/>
      <c r="G46" s="513"/>
      <c r="H46" s="513"/>
      <c r="I46" s="513"/>
      <c r="J46" s="513"/>
      <c r="K46" s="546"/>
      <c r="L46" s="513"/>
      <c r="M46" s="513">
        <v>1716</v>
      </c>
      <c r="N46" s="513">
        <v>7370305</v>
      </c>
      <c r="O46" s="513"/>
      <c r="P46" s="513"/>
      <c r="Q46" s="513">
        <v>4650</v>
      </c>
      <c r="R46" s="513">
        <v>11481078</v>
      </c>
      <c r="S46" s="513"/>
      <c r="T46" s="513"/>
      <c r="U46" s="513"/>
      <c r="V46" s="513"/>
      <c r="W46" s="513"/>
      <c r="X46" s="559"/>
      <c r="Y46" s="302"/>
      <c r="Z46" s="558"/>
      <c r="AA46" s="329"/>
      <c r="AB46" s="543"/>
      <c r="AC46" s="535"/>
      <c r="AD46" s="535"/>
    </row>
    <row r="47" spans="1:30" s="330" customFormat="1" ht="24.9" hidden="1" customHeight="1">
      <c r="A47" s="302" t="s">
        <v>168</v>
      </c>
      <c r="B47" s="557" t="s">
        <v>1331</v>
      </c>
      <c r="C47" s="513">
        <f t="shared" si="2"/>
        <v>4841183</v>
      </c>
      <c r="D47" s="513">
        <v>162877</v>
      </c>
      <c r="E47" s="513">
        <v>162877</v>
      </c>
      <c r="F47" s="513"/>
      <c r="G47" s="513"/>
      <c r="H47" s="513"/>
      <c r="I47" s="513"/>
      <c r="J47" s="513"/>
      <c r="K47" s="546"/>
      <c r="L47" s="513"/>
      <c r="M47" s="513"/>
      <c r="N47" s="513"/>
      <c r="O47" s="513"/>
      <c r="P47" s="513"/>
      <c r="Q47" s="513">
        <v>3653</v>
      </c>
      <c r="R47" s="513">
        <v>4678306</v>
      </c>
      <c r="S47" s="513"/>
      <c r="T47" s="513"/>
      <c r="U47" s="513"/>
      <c r="V47" s="513"/>
      <c r="W47" s="513"/>
      <c r="X47" s="559"/>
      <c r="Y47" s="302"/>
      <c r="Z47" s="558"/>
      <c r="AA47" s="329"/>
      <c r="AB47" s="543"/>
      <c r="AC47" s="535"/>
      <c r="AD47" s="535"/>
    </row>
    <row r="48" spans="1:30" s="330" customFormat="1" ht="24.9" hidden="1" customHeight="1">
      <c r="A48" s="302" t="s">
        <v>1028</v>
      </c>
      <c r="B48" s="557" t="s">
        <v>132</v>
      </c>
      <c r="C48" s="513">
        <f t="shared" si="2"/>
        <v>5599069</v>
      </c>
      <c r="D48" s="513"/>
      <c r="E48" s="513"/>
      <c r="F48" s="513"/>
      <c r="G48" s="513"/>
      <c r="H48" s="513"/>
      <c r="I48" s="513"/>
      <c r="J48" s="513"/>
      <c r="K48" s="546"/>
      <c r="L48" s="513"/>
      <c r="M48" s="513">
        <v>1037</v>
      </c>
      <c r="N48" s="513">
        <v>2945344</v>
      </c>
      <c r="O48" s="513"/>
      <c r="P48" s="513"/>
      <c r="Q48" s="513">
        <v>2072</v>
      </c>
      <c r="R48" s="513">
        <v>2653725</v>
      </c>
      <c r="S48" s="513"/>
      <c r="T48" s="513"/>
      <c r="U48" s="513"/>
      <c r="V48" s="513"/>
      <c r="W48" s="513"/>
      <c r="X48" s="559"/>
      <c r="Y48" s="302"/>
      <c r="Z48" s="558"/>
      <c r="AA48" s="329"/>
      <c r="AB48" s="543"/>
      <c r="AC48" s="535"/>
      <c r="AD48" s="535"/>
    </row>
    <row r="49" spans="1:30" s="330" customFormat="1" ht="24.9" hidden="1" customHeight="1">
      <c r="A49" s="302" t="s">
        <v>171</v>
      </c>
      <c r="B49" s="557" t="s">
        <v>3514</v>
      </c>
      <c r="C49" s="513">
        <f t="shared" si="2"/>
        <v>2503257</v>
      </c>
      <c r="D49" s="513">
        <v>987780</v>
      </c>
      <c r="E49" s="513"/>
      <c r="F49" s="513"/>
      <c r="G49" s="513"/>
      <c r="H49" s="513">
        <v>987780</v>
      </c>
      <c r="I49" s="513"/>
      <c r="J49" s="513"/>
      <c r="K49" s="546"/>
      <c r="L49" s="513"/>
      <c r="M49" s="513"/>
      <c r="N49" s="513"/>
      <c r="O49" s="513"/>
      <c r="P49" s="513"/>
      <c r="Q49" s="513">
        <v>1183</v>
      </c>
      <c r="R49" s="513">
        <v>1515477</v>
      </c>
      <c r="S49" s="513"/>
      <c r="T49" s="513"/>
      <c r="U49" s="513"/>
      <c r="V49" s="513"/>
      <c r="W49" s="513"/>
      <c r="X49" s="521"/>
      <c r="Y49" s="302"/>
      <c r="Z49" s="558"/>
      <c r="AA49" s="329"/>
      <c r="AB49" s="543"/>
      <c r="AC49" s="535"/>
      <c r="AD49" s="535"/>
    </row>
    <row r="50" spans="1:30" s="330" customFormat="1" ht="24.9" hidden="1" customHeight="1">
      <c r="A50" s="302" t="s">
        <v>173</v>
      </c>
      <c r="B50" s="557" t="s">
        <v>1325</v>
      </c>
      <c r="C50" s="513">
        <f t="shared" si="2"/>
        <v>1462783</v>
      </c>
      <c r="D50" s="513">
        <v>1462783</v>
      </c>
      <c r="E50" s="513"/>
      <c r="F50" s="513">
        <v>801834</v>
      </c>
      <c r="G50" s="513">
        <v>660949</v>
      </c>
      <c r="H50" s="513"/>
      <c r="I50" s="513"/>
      <c r="J50" s="513"/>
      <c r="K50" s="546"/>
      <c r="L50" s="513"/>
      <c r="M50" s="513"/>
      <c r="N50" s="513"/>
      <c r="O50" s="513"/>
      <c r="P50" s="513"/>
      <c r="Q50" s="513"/>
      <c r="R50" s="513"/>
      <c r="S50" s="513"/>
      <c r="T50" s="513"/>
      <c r="U50" s="513"/>
      <c r="V50" s="513"/>
      <c r="W50" s="513"/>
      <c r="X50" s="559"/>
      <c r="Y50" s="302"/>
      <c r="Z50" s="558"/>
      <c r="AA50" s="329"/>
      <c r="AB50" s="543"/>
      <c r="AC50" s="535"/>
      <c r="AD50" s="535"/>
    </row>
    <row r="51" spans="1:30" s="330" customFormat="1" ht="24.9" hidden="1" customHeight="1">
      <c r="A51" s="302" t="s">
        <v>175</v>
      </c>
      <c r="B51" s="557" t="s">
        <v>3515</v>
      </c>
      <c r="C51" s="513">
        <f t="shared" si="2"/>
        <v>571286</v>
      </c>
      <c r="D51" s="513">
        <v>103000</v>
      </c>
      <c r="E51" s="513">
        <v>103000</v>
      </c>
      <c r="F51" s="513"/>
      <c r="G51" s="513"/>
      <c r="H51" s="513"/>
      <c r="I51" s="513"/>
      <c r="J51" s="513"/>
      <c r="K51" s="546"/>
      <c r="L51" s="513"/>
      <c r="M51" s="513">
        <v>269</v>
      </c>
      <c r="N51" s="513">
        <v>468286</v>
      </c>
      <c r="O51" s="513"/>
      <c r="P51" s="513"/>
      <c r="Q51" s="513"/>
      <c r="R51" s="513"/>
      <c r="S51" s="513"/>
      <c r="T51" s="513"/>
      <c r="U51" s="513"/>
      <c r="V51" s="513"/>
      <c r="W51" s="513"/>
      <c r="X51" s="512"/>
      <c r="Y51" s="302"/>
      <c r="Z51" s="558"/>
      <c r="AA51" s="329"/>
      <c r="AB51" s="543"/>
      <c r="AC51" s="535"/>
      <c r="AD51" s="535"/>
    </row>
    <row r="52" spans="1:30" s="330" customFormat="1" ht="24.9" hidden="1" customHeight="1">
      <c r="A52" s="302" t="s">
        <v>177</v>
      </c>
      <c r="B52" s="557" t="s">
        <v>3516</v>
      </c>
      <c r="C52" s="513">
        <f t="shared" si="2"/>
        <v>850158</v>
      </c>
      <c r="D52" s="513">
        <v>158000</v>
      </c>
      <c r="E52" s="513">
        <v>158000</v>
      </c>
      <c r="F52" s="513"/>
      <c r="G52" s="513"/>
      <c r="H52" s="513"/>
      <c r="I52" s="513"/>
      <c r="J52" s="513"/>
      <c r="K52" s="546"/>
      <c r="L52" s="513"/>
      <c r="M52" s="513">
        <v>398</v>
      </c>
      <c r="N52" s="513">
        <v>692158</v>
      </c>
      <c r="O52" s="513"/>
      <c r="P52" s="513"/>
      <c r="Q52" s="513"/>
      <c r="R52" s="513"/>
      <c r="S52" s="513"/>
      <c r="T52" s="513"/>
      <c r="U52" s="513"/>
      <c r="V52" s="513"/>
      <c r="W52" s="513"/>
      <c r="X52" s="512"/>
      <c r="Y52" s="302"/>
      <c r="Z52" s="558"/>
      <c r="AA52" s="329"/>
      <c r="AB52" s="543"/>
      <c r="AC52" s="535"/>
      <c r="AD52" s="535"/>
    </row>
    <row r="53" spans="1:30" s="330" customFormat="1" ht="24.9" hidden="1" customHeight="1">
      <c r="A53" s="302" t="s">
        <v>179</v>
      </c>
      <c r="B53" s="557" t="s">
        <v>3517</v>
      </c>
      <c r="C53" s="513">
        <f t="shared" si="2"/>
        <v>1052097</v>
      </c>
      <c r="D53" s="513"/>
      <c r="E53" s="513"/>
      <c r="F53" s="513"/>
      <c r="G53" s="513"/>
      <c r="H53" s="513"/>
      <c r="I53" s="513"/>
      <c r="J53" s="513"/>
      <c r="K53" s="546"/>
      <c r="L53" s="513"/>
      <c r="M53" s="513">
        <v>266</v>
      </c>
      <c r="N53" s="513">
        <v>487176</v>
      </c>
      <c r="O53" s="513"/>
      <c r="P53" s="513"/>
      <c r="Q53" s="513">
        <v>510</v>
      </c>
      <c r="R53" s="513">
        <v>564921</v>
      </c>
      <c r="S53" s="513"/>
      <c r="T53" s="513"/>
      <c r="U53" s="513"/>
      <c r="V53" s="513"/>
      <c r="W53" s="513"/>
      <c r="X53" s="559"/>
      <c r="Y53" s="302"/>
      <c r="Z53" s="558"/>
      <c r="AA53" s="329"/>
      <c r="AB53" s="543"/>
      <c r="AC53" s="535"/>
      <c r="AD53" s="535"/>
    </row>
    <row r="54" spans="1:30" s="330" customFormat="1" ht="24.9" hidden="1" customHeight="1">
      <c r="A54" s="302" t="s">
        <v>181</v>
      </c>
      <c r="B54" s="557" t="s">
        <v>134</v>
      </c>
      <c r="C54" s="513">
        <f t="shared" si="2"/>
        <v>3065970</v>
      </c>
      <c r="D54" s="513">
        <v>3065970</v>
      </c>
      <c r="E54" s="513">
        <v>420350</v>
      </c>
      <c r="F54" s="513">
        <v>541680</v>
      </c>
      <c r="G54" s="513">
        <v>438080</v>
      </c>
      <c r="H54" s="513">
        <v>1665860</v>
      </c>
      <c r="I54" s="513"/>
      <c r="J54" s="513"/>
      <c r="K54" s="546"/>
      <c r="L54" s="513"/>
      <c r="M54" s="513"/>
      <c r="N54" s="513"/>
      <c r="O54" s="513"/>
      <c r="P54" s="513"/>
      <c r="Q54" s="513"/>
      <c r="R54" s="513"/>
      <c r="S54" s="513"/>
      <c r="T54" s="513"/>
      <c r="U54" s="513"/>
      <c r="V54" s="513"/>
      <c r="W54" s="513"/>
      <c r="X54" s="512"/>
      <c r="Y54" s="302"/>
      <c r="Z54" s="558"/>
      <c r="AA54" s="329"/>
      <c r="AB54" s="543"/>
      <c r="AC54" s="535"/>
      <c r="AD54" s="535"/>
    </row>
    <row r="55" spans="1:30" s="330" customFormat="1" ht="24.9" hidden="1" customHeight="1">
      <c r="A55" s="302" t="s">
        <v>183</v>
      </c>
      <c r="B55" s="557" t="s">
        <v>988</v>
      </c>
      <c r="C55" s="513">
        <f t="shared" si="2"/>
        <v>5637386</v>
      </c>
      <c r="D55" s="513">
        <v>534600</v>
      </c>
      <c r="E55" s="513"/>
      <c r="F55" s="513"/>
      <c r="G55" s="513">
        <v>534600</v>
      </c>
      <c r="H55" s="513"/>
      <c r="I55" s="513"/>
      <c r="J55" s="513"/>
      <c r="K55" s="546"/>
      <c r="L55" s="513"/>
      <c r="M55" s="513"/>
      <c r="N55" s="513"/>
      <c r="O55" s="513"/>
      <c r="P55" s="513"/>
      <c r="Q55" s="513">
        <v>3764</v>
      </c>
      <c r="R55" s="513">
        <v>4102106</v>
      </c>
      <c r="S55" s="513"/>
      <c r="T55" s="513"/>
      <c r="U55" s="513">
        <v>1000680</v>
      </c>
      <c r="V55" s="513"/>
      <c r="W55" s="513"/>
      <c r="X55" s="512"/>
      <c r="Y55" s="302"/>
      <c r="Z55" s="558"/>
      <c r="AA55" s="329"/>
      <c r="AB55" s="543"/>
      <c r="AC55" s="535"/>
      <c r="AD55" s="535"/>
    </row>
    <row r="56" spans="1:30" s="330" customFormat="1" ht="24.9" hidden="1" customHeight="1">
      <c r="A56" s="302" t="s">
        <v>185</v>
      </c>
      <c r="B56" s="557" t="s">
        <v>3518</v>
      </c>
      <c r="C56" s="513">
        <f t="shared" si="2"/>
        <v>432560</v>
      </c>
      <c r="D56" s="513">
        <v>432560</v>
      </c>
      <c r="E56" s="513">
        <v>432560</v>
      </c>
      <c r="F56" s="513"/>
      <c r="G56" s="513"/>
      <c r="H56" s="513"/>
      <c r="I56" s="513"/>
      <c r="J56" s="513"/>
      <c r="K56" s="546"/>
      <c r="L56" s="513"/>
      <c r="M56" s="513"/>
      <c r="N56" s="513"/>
      <c r="O56" s="513"/>
      <c r="P56" s="513"/>
      <c r="Q56" s="513"/>
      <c r="R56" s="513"/>
      <c r="S56" s="513"/>
      <c r="T56" s="513"/>
      <c r="U56" s="513"/>
      <c r="V56" s="513"/>
      <c r="W56" s="513"/>
      <c r="X56" s="512"/>
      <c r="Y56" s="302"/>
      <c r="Z56" s="558"/>
      <c r="AA56" s="329"/>
      <c r="AB56" s="543"/>
      <c r="AC56" s="535"/>
      <c r="AD56" s="535"/>
    </row>
    <row r="57" spans="1:30" s="330" customFormat="1" ht="24.9" hidden="1" customHeight="1">
      <c r="A57" s="302" t="s">
        <v>186</v>
      </c>
      <c r="B57" s="557" t="s">
        <v>3519</v>
      </c>
      <c r="C57" s="513">
        <f t="shared" si="2"/>
        <v>1398540</v>
      </c>
      <c r="D57" s="513"/>
      <c r="E57" s="513"/>
      <c r="F57" s="513"/>
      <c r="G57" s="513"/>
      <c r="H57" s="513"/>
      <c r="I57" s="513"/>
      <c r="J57" s="513"/>
      <c r="K57" s="546"/>
      <c r="L57" s="513"/>
      <c r="M57" s="513">
        <v>858</v>
      </c>
      <c r="N57" s="513">
        <v>1398540</v>
      </c>
      <c r="O57" s="513"/>
      <c r="P57" s="513"/>
      <c r="Q57" s="513"/>
      <c r="R57" s="513"/>
      <c r="S57" s="513"/>
      <c r="T57" s="513"/>
      <c r="U57" s="513"/>
      <c r="V57" s="513"/>
      <c r="W57" s="513"/>
      <c r="X57" s="512"/>
      <c r="Y57" s="302"/>
      <c r="Z57" s="558"/>
      <c r="AA57" s="329"/>
      <c r="AB57" s="543"/>
      <c r="AC57" s="535"/>
      <c r="AD57" s="535"/>
    </row>
    <row r="58" spans="1:30" s="330" customFormat="1" ht="24.9" hidden="1" customHeight="1">
      <c r="A58" s="302" t="s">
        <v>187</v>
      </c>
      <c r="B58" s="557" t="s">
        <v>136</v>
      </c>
      <c r="C58" s="513">
        <f t="shared" si="2"/>
        <v>536200</v>
      </c>
      <c r="D58" s="513">
        <v>536200</v>
      </c>
      <c r="E58" s="513">
        <v>536200</v>
      </c>
      <c r="F58" s="513"/>
      <c r="G58" s="513"/>
      <c r="H58" s="513"/>
      <c r="I58" s="513"/>
      <c r="J58" s="513"/>
      <c r="K58" s="546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13"/>
      <c r="W58" s="513"/>
      <c r="X58" s="512"/>
      <c r="Y58" s="302"/>
      <c r="Z58" s="558"/>
      <c r="AA58" s="329"/>
      <c r="AB58" s="543"/>
      <c r="AC58" s="535"/>
      <c r="AD58" s="535"/>
    </row>
    <row r="59" spans="1:30" s="330" customFormat="1" ht="32.25" hidden="1" customHeight="1">
      <c r="A59" s="302" t="s">
        <v>188</v>
      </c>
      <c r="B59" s="557" t="s">
        <v>2886</v>
      </c>
      <c r="C59" s="513">
        <f t="shared" si="2"/>
        <v>3766934</v>
      </c>
      <c r="D59" s="513"/>
      <c r="E59" s="513"/>
      <c r="F59" s="513"/>
      <c r="G59" s="513"/>
      <c r="H59" s="513"/>
      <c r="I59" s="513"/>
      <c r="J59" s="513"/>
      <c r="K59" s="546">
        <v>2</v>
      </c>
      <c r="L59" s="512">
        <v>3766934</v>
      </c>
      <c r="M59" s="513"/>
      <c r="N59" s="513"/>
      <c r="O59" s="513"/>
      <c r="P59" s="513"/>
      <c r="Q59" s="513"/>
      <c r="R59" s="513"/>
      <c r="S59" s="513"/>
      <c r="T59" s="513"/>
      <c r="U59" s="513"/>
      <c r="V59" s="513"/>
      <c r="W59" s="513"/>
      <c r="X59" s="512"/>
      <c r="Y59" s="302"/>
      <c r="Z59" s="558"/>
      <c r="AA59" s="329"/>
      <c r="AB59" s="543"/>
      <c r="AC59" s="535"/>
      <c r="AD59" s="535"/>
    </row>
    <row r="60" spans="1:30" s="330" customFormat="1" ht="24.9" hidden="1" customHeight="1">
      <c r="A60" s="302" t="s">
        <v>189</v>
      </c>
      <c r="B60" s="560" t="s">
        <v>2887</v>
      </c>
      <c r="C60" s="513">
        <f t="shared" si="2"/>
        <v>7533868</v>
      </c>
      <c r="D60" s="513"/>
      <c r="E60" s="513"/>
      <c r="F60" s="513"/>
      <c r="G60" s="513"/>
      <c r="H60" s="513"/>
      <c r="I60" s="513"/>
      <c r="J60" s="513"/>
      <c r="K60" s="546">
        <v>4</v>
      </c>
      <c r="L60" s="512">
        <v>7533868</v>
      </c>
      <c r="M60" s="513"/>
      <c r="N60" s="513"/>
      <c r="O60" s="513"/>
      <c r="P60" s="513"/>
      <c r="Q60" s="513"/>
      <c r="R60" s="513"/>
      <c r="S60" s="513"/>
      <c r="T60" s="513"/>
      <c r="U60" s="513"/>
      <c r="V60" s="513"/>
      <c r="W60" s="513"/>
      <c r="X60" s="512"/>
      <c r="Y60" s="302"/>
      <c r="Z60" s="561"/>
      <c r="AA60" s="329"/>
      <c r="AB60" s="543"/>
      <c r="AC60" s="535"/>
      <c r="AD60" s="535"/>
    </row>
    <row r="61" spans="1:30" s="330" customFormat="1" ht="24.9" hidden="1" customHeight="1">
      <c r="A61" s="302" t="s">
        <v>191</v>
      </c>
      <c r="B61" s="560" t="s">
        <v>2888</v>
      </c>
      <c r="C61" s="513">
        <f t="shared" si="2"/>
        <v>1883467</v>
      </c>
      <c r="D61" s="513"/>
      <c r="E61" s="513"/>
      <c r="F61" s="513"/>
      <c r="G61" s="513"/>
      <c r="H61" s="513"/>
      <c r="I61" s="513"/>
      <c r="J61" s="513"/>
      <c r="K61" s="546">
        <v>1</v>
      </c>
      <c r="L61" s="512">
        <v>1883467</v>
      </c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2"/>
      <c r="Y61" s="302"/>
      <c r="Z61" s="561"/>
      <c r="AA61" s="329"/>
      <c r="AB61" s="543"/>
      <c r="AC61" s="535"/>
      <c r="AD61" s="535"/>
    </row>
    <row r="62" spans="1:30" s="330" customFormat="1" ht="24.9" hidden="1" customHeight="1">
      <c r="A62" s="302" t="s">
        <v>193</v>
      </c>
      <c r="B62" s="557" t="s">
        <v>2889</v>
      </c>
      <c r="C62" s="513">
        <f t="shared" si="2"/>
        <v>3766934</v>
      </c>
      <c r="D62" s="513"/>
      <c r="E62" s="513"/>
      <c r="F62" s="513"/>
      <c r="G62" s="513"/>
      <c r="H62" s="513"/>
      <c r="I62" s="513"/>
      <c r="J62" s="513"/>
      <c r="K62" s="546">
        <v>2</v>
      </c>
      <c r="L62" s="512">
        <v>3766934</v>
      </c>
      <c r="M62" s="513"/>
      <c r="N62" s="513"/>
      <c r="O62" s="513"/>
      <c r="P62" s="513"/>
      <c r="Q62" s="513"/>
      <c r="R62" s="513"/>
      <c r="S62" s="513"/>
      <c r="T62" s="513"/>
      <c r="U62" s="513"/>
      <c r="V62" s="513"/>
      <c r="W62" s="513"/>
      <c r="X62" s="512"/>
      <c r="Y62" s="302"/>
      <c r="Z62" s="558"/>
      <c r="AA62" s="329"/>
      <c r="AB62" s="543"/>
      <c r="AC62" s="535"/>
      <c r="AD62" s="535"/>
    </row>
    <row r="63" spans="1:30" s="330" customFormat="1" ht="24.9" hidden="1" customHeight="1">
      <c r="A63" s="302" t="s">
        <v>195</v>
      </c>
      <c r="B63" s="515" t="s">
        <v>2890</v>
      </c>
      <c r="C63" s="513">
        <f t="shared" si="2"/>
        <v>3766934</v>
      </c>
      <c r="D63" s="513"/>
      <c r="E63" s="513"/>
      <c r="F63" s="513"/>
      <c r="G63" s="513"/>
      <c r="H63" s="513"/>
      <c r="I63" s="513"/>
      <c r="J63" s="513"/>
      <c r="K63" s="546">
        <v>2</v>
      </c>
      <c r="L63" s="512">
        <v>3766934</v>
      </c>
      <c r="M63" s="513"/>
      <c r="N63" s="513"/>
      <c r="O63" s="513"/>
      <c r="P63" s="513"/>
      <c r="Q63" s="513"/>
      <c r="R63" s="513"/>
      <c r="S63" s="513"/>
      <c r="T63" s="513"/>
      <c r="U63" s="513"/>
      <c r="V63" s="513"/>
      <c r="W63" s="513"/>
      <c r="X63" s="512"/>
      <c r="Y63" s="302"/>
      <c r="Z63" s="562"/>
      <c r="AA63" s="329"/>
      <c r="AB63" s="543"/>
      <c r="AC63" s="535"/>
      <c r="AD63" s="535"/>
    </row>
    <row r="64" spans="1:30" s="330" customFormat="1" ht="24.9" hidden="1" customHeight="1">
      <c r="A64" s="302" t="s">
        <v>197</v>
      </c>
      <c r="B64" s="515" t="s">
        <v>2891</v>
      </c>
      <c r="C64" s="513">
        <f t="shared" si="2"/>
        <v>1883467</v>
      </c>
      <c r="D64" s="513"/>
      <c r="E64" s="513"/>
      <c r="F64" s="513"/>
      <c r="G64" s="513"/>
      <c r="H64" s="513"/>
      <c r="I64" s="513"/>
      <c r="J64" s="513"/>
      <c r="K64" s="546">
        <v>1</v>
      </c>
      <c r="L64" s="512">
        <v>1883467</v>
      </c>
      <c r="M64" s="513"/>
      <c r="N64" s="513"/>
      <c r="O64" s="513"/>
      <c r="P64" s="513"/>
      <c r="Q64" s="513"/>
      <c r="R64" s="513"/>
      <c r="S64" s="513"/>
      <c r="T64" s="513"/>
      <c r="U64" s="513"/>
      <c r="V64" s="513"/>
      <c r="W64" s="513"/>
      <c r="X64" s="512"/>
      <c r="Y64" s="302"/>
      <c r="Z64" s="562"/>
      <c r="AA64" s="329"/>
      <c r="AB64" s="543"/>
      <c r="AC64" s="535"/>
      <c r="AD64" s="535"/>
    </row>
    <row r="65" spans="1:30" s="330" customFormat="1" ht="24.9" hidden="1" customHeight="1">
      <c r="A65" s="302" t="s">
        <v>199</v>
      </c>
      <c r="B65" s="515" t="s">
        <v>2892</v>
      </c>
      <c r="C65" s="513">
        <f t="shared" si="2"/>
        <v>1883467</v>
      </c>
      <c r="D65" s="513"/>
      <c r="E65" s="513"/>
      <c r="F65" s="513"/>
      <c r="G65" s="513"/>
      <c r="H65" s="513"/>
      <c r="I65" s="513"/>
      <c r="J65" s="513"/>
      <c r="K65" s="546">
        <v>1</v>
      </c>
      <c r="L65" s="512">
        <v>1883467</v>
      </c>
      <c r="M65" s="513"/>
      <c r="N65" s="513"/>
      <c r="O65" s="513"/>
      <c r="P65" s="513"/>
      <c r="Q65" s="513"/>
      <c r="R65" s="513"/>
      <c r="S65" s="513"/>
      <c r="T65" s="513"/>
      <c r="U65" s="513"/>
      <c r="V65" s="513"/>
      <c r="W65" s="513"/>
      <c r="X65" s="512"/>
      <c r="Y65" s="302"/>
      <c r="Z65" s="562"/>
      <c r="AA65" s="329"/>
      <c r="AB65" s="543"/>
      <c r="AC65" s="535"/>
      <c r="AD65" s="535"/>
    </row>
    <row r="66" spans="1:30" s="330" customFormat="1" ht="24.9" hidden="1" customHeight="1">
      <c r="A66" s="302" t="s">
        <v>201</v>
      </c>
      <c r="B66" s="557" t="s">
        <v>1871</v>
      </c>
      <c r="C66" s="513">
        <f t="shared" si="2"/>
        <v>1500237</v>
      </c>
      <c r="D66" s="513"/>
      <c r="E66" s="513"/>
      <c r="F66" s="513"/>
      <c r="G66" s="513"/>
      <c r="H66" s="513"/>
      <c r="I66" s="513"/>
      <c r="J66" s="513"/>
      <c r="K66" s="546"/>
      <c r="L66" s="513"/>
      <c r="M66" s="513">
        <v>1081</v>
      </c>
      <c r="N66" s="513">
        <v>1500237</v>
      </c>
      <c r="O66" s="513"/>
      <c r="P66" s="513"/>
      <c r="Q66" s="513"/>
      <c r="R66" s="513"/>
      <c r="S66" s="513"/>
      <c r="T66" s="513"/>
      <c r="U66" s="513"/>
      <c r="V66" s="513"/>
      <c r="W66" s="513"/>
      <c r="X66" s="512"/>
      <c r="Y66" s="302"/>
      <c r="Z66" s="558"/>
      <c r="AA66" s="329"/>
      <c r="AB66" s="543"/>
      <c r="AC66" s="535"/>
      <c r="AD66" s="535"/>
    </row>
    <row r="67" spans="1:30" s="330" customFormat="1" ht="24.9" hidden="1" customHeight="1">
      <c r="A67" s="302" t="s">
        <v>203</v>
      </c>
      <c r="B67" s="557" t="s">
        <v>1863</v>
      </c>
      <c r="C67" s="513">
        <f t="shared" si="2"/>
        <v>6617953</v>
      </c>
      <c r="D67" s="513">
        <v>2557099</v>
      </c>
      <c r="E67" s="513">
        <v>479162</v>
      </c>
      <c r="F67" s="513">
        <v>384113</v>
      </c>
      <c r="G67" s="513">
        <v>346635</v>
      </c>
      <c r="H67" s="513">
        <v>1347189</v>
      </c>
      <c r="I67" s="513"/>
      <c r="J67" s="513"/>
      <c r="K67" s="546"/>
      <c r="L67" s="513"/>
      <c r="M67" s="513">
        <v>618</v>
      </c>
      <c r="N67" s="513">
        <v>1352756</v>
      </c>
      <c r="O67" s="513"/>
      <c r="P67" s="513"/>
      <c r="Q67" s="513">
        <v>1837</v>
      </c>
      <c r="R67" s="513">
        <v>2708098</v>
      </c>
      <c r="S67" s="513"/>
      <c r="T67" s="513"/>
      <c r="U67" s="513"/>
      <c r="V67" s="513"/>
      <c r="W67" s="513"/>
      <c r="X67" s="559"/>
      <c r="Y67" s="302"/>
      <c r="Z67" s="558"/>
      <c r="AA67" s="329"/>
      <c r="AB67" s="543"/>
      <c r="AC67" s="535"/>
      <c r="AD67" s="535"/>
    </row>
    <row r="68" spans="1:30" s="330" customFormat="1" ht="24.9" hidden="1" customHeight="1">
      <c r="A68" s="302" t="s">
        <v>205</v>
      </c>
      <c r="B68" s="557" t="s">
        <v>116</v>
      </c>
      <c r="C68" s="513">
        <f t="shared" si="2"/>
        <v>640805</v>
      </c>
      <c r="D68" s="513">
        <v>640805</v>
      </c>
      <c r="E68" s="513">
        <v>640805</v>
      </c>
      <c r="F68" s="513"/>
      <c r="G68" s="513"/>
      <c r="H68" s="513"/>
      <c r="I68" s="513"/>
      <c r="J68" s="513"/>
      <c r="K68" s="546"/>
      <c r="L68" s="513"/>
      <c r="M68" s="513"/>
      <c r="N68" s="513"/>
      <c r="O68" s="513"/>
      <c r="P68" s="513"/>
      <c r="Q68" s="513"/>
      <c r="R68" s="513"/>
      <c r="S68" s="513"/>
      <c r="T68" s="513"/>
      <c r="U68" s="513"/>
      <c r="V68" s="513"/>
      <c r="W68" s="513"/>
      <c r="X68" s="559"/>
      <c r="Y68" s="302"/>
      <c r="Z68" s="558"/>
      <c r="AA68" s="329"/>
      <c r="AB68" s="543"/>
      <c r="AC68" s="535"/>
      <c r="AD68" s="535"/>
    </row>
    <row r="69" spans="1:30" s="330" customFormat="1" ht="24.9" hidden="1" customHeight="1">
      <c r="A69" s="302" t="s">
        <v>207</v>
      </c>
      <c r="B69" s="557" t="s">
        <v>1322</v>
      </c>
      <c r="C69" s="513">
        <f t="shared" si="2"/>
        <v>3823892</v>
      </c>
      <c r="D69" s="513">
        <v>486563</v>
      </c>
      <c r="E69" s="513">
        <v>486563</v>
      </c>
      <c r="F69" s="513"/>
      <c r="G69" s="513"/>
      <c r="H69" s="513"/>
      <c r="I69" s="513"/>
      <c r="J69" s="513"/>
      <c r="K69" s="546"/>
      <c r="L69" s="513"/>
      <c r="M69" s="513">
        <v>760</v>
      </c>
      <c r="N69" s="513">
        <v>1691263</v>
      </c>
      <c r="O69" s="513"/>
      <c r="P69" s="513"/>
      <c r="Q69" s="513">
        <v>1414</v>
      </c>
      <c r="R69" s="513">
        <v>1646066</v>
      </c>
      <c r="S69" s="513"/>
      <c r="T69" s="513"/>
      <c r="U69" s="513"/>
      <c r="V69" s="513"/>
      <c r="W69" s="513"/>
      <c r="X69" s="559"/>
      <c r="Y69" s="302"/>
      <c r="Z69" s="558"/>
      <c r="AA69" s="329"/>
      <c r="AB69" s="543"/>
      <c r="AC69" s="535"/>
      <c r="AD69" s="535"/>
    </row>
    <row r="70" spans="1:30" s="330" customFormat="1" ht="24.9" hidden="1" customHeight="1">
      <c r="A70" s="302" t="s">
        <v>209</v>
      </c>
      <c r="B70" s="557" t="s">
        <v>1323</v>
      </c>
      <c r="C70" s="513">
        <f t="shared" si="2"/>
        <v>3816230</v>
      </c>
      <c r="D70" s="513">
        <v>486563</v>
      </c>
      <c r="E70" s="513">
        <v>486563</v>
      </c>
      <c r="F70" s="513"/>
      <c r="G70" s="513"/>
      <c r="H70" s="513"/>
      <c r="I70" s="513"/>
      <c r="J70" s="513"/>
      <c r="K70" s="546"/>
      <c r="L70" s="513"/>
      <c r="M70" s="513">
        <v>756</v>
      </c>
      <c r="N70" s="513">
        <v>1683601</v>
      </c>
      <c r="O70" s="513"/>
      <c r="P70" s="513"/>
      <c r="Q70" s="513">
        <v>1414</v>
      </c>
      <c r="R70" s="513">
        <v>1646066</v>
      </c>
      <c r="S70" s="513"/>
      <c r="T70" s="513"/>
      <c r="U70" s="513"/>
      <c r="V70" s="513"/>
      <c r="W70" s="513"/>
      <c r="X70" s="559"/>
      <c r="Y70" s="302"/>
      <c r="Z70" s="558"/>
      <c r="AA70" s="329"/>
      <c r="AB70" s="543"/>
      <c r="AC70" s="535"/>
      <c r="AD70" s="535"/>
    </row>
    <row r="71" spans="1:30" s="330" customFormat="1" ht="24.9" hidden="1" customHeight="1">
      <c r="A71" s="302" t="s">
        <v>210</v>
      </c>
      <c r="B71" s="557" t="s">
        <v>1324</v>
      </c>
      <c r="C71" s="513">
        <f t="shared" si="2"/>
        <v>6148921</v>
      </c>
      <c r="D71" s="513"/>
      <c r="E71" s="513"/>
      <c r="F71" s="513"/>
      <c r="G71" s="513"/>
      <c r="H71" s="513"/>
      <c r="I71" s="513"/>
      <c r="J71" s="513"/>
      <c r="K71" s="546"/>
      <c r="L71" s="513"/>
      <c r="M71" s="513">
        <v>979</v>
      </c>
      <c r="N71" s="513">
        <v>2385389</v>
      </c>
      <c r="O71" s="513"/>
      <c r="P71" s="513"/>
      <c r="Q71" s="513">
        <v>2480</v>
      </c>
      <c r="R71" s="513">
        <v>3763532</v>
      </c>
      <c r="S71" s="513"/>
      <c r="T71" s="513"/>
      <c r="U71" s="513"/>
      <c r="V71" s="513"/>
      <c r="W71" s="513"/>
      <c r="X71" s="559"/>
      <c r="Y71" s="302"/>
      <c r="Z71" s="558"/>
      <c r="AA71" s="329"/>
      <c r="AB71" s="543"/>
      <c r="AC71" s="535"/>
      <c r="AD71" s="535"/>
    </row>
    <row r="72" spans="1:30" s="330" customFormat="1" ht="34.5" hidden="1" customHeight="1">
      <c r="A72" s="302" t="s">
        <v>212</v>
      </c>
      <c r="B72" s="563" t="s">
        <v>2893</v>
      </c>
      <c r="C72" s="513">
        <f t="shared" si="2"/>
        <v>3766934</v>
      </c>
      <c r="D72" s="513"/>
      <c r="E72" s="513"/>
      <c r="F72" s="513"/>
      <c r="G72" s="513"/>
      <c r="H72" s="513"/>
      <c r="I72" s="513"/>
      <c r="J72" s="513"/>
      <c r="K72" s="546">
        <v>2</v>
      </c>
      <c r="L72" s="512">
        <v>3766934</v>
      </c>
      <c r="M72" s="513"/>
      <c r="N72" s="513"/>
      <c r="O72" s="513"/>
      <c r="P72" s="513"/>
      <c r="Q72" s="513"/>
      <c r="R72" s="513"/>
      <c r="S72" s="513"/>
      <c r="T72" s="513"/>
      <c r="U72" s="513"/>
      <c r="V72" s="513"/>
      <c r="W72" s="513"/>
      <c r="X72" s="559"/>
      <c r="Y72" s="302"/>
      <c r="Z72" s="562"/>
      <c r="AA72" s="329"/>
      <c r="AB72" s="543"/>
      <c r="AC72" s="535"/>
      <c r="AD72" s="535"/>
    </row>
    <row r="73" spans="1:30" s="330" customFormat="1" ht="33" hidden="1" customHeight="1">
      <c r="A73" s="302" t="s">
        <v>518</v>
      </c>
      <c r="B73" s="563" t="s">
        <v>2894</v>
      </c>
      <c r="C73" s="513">
        <f t="shared" si="2"/>
        <v>1883467</v>
      </c>
      <c r="D73" s="513"/>
      <c r="E73" s="513"/>
      <c r="F73" s="513"/>
      <c r="G73" s="513"/>
      <c r="H73" s="513"/>
      <c r="I73" s="513"/>
      <c r="J73" s="513"/>
      <c r="K73" s="546">
        <v>1</v>
      </c>
      <c r="L73" s="512">
        <v>1883467</v>
      </c>
      <c r="M73" s="513"/>
      <c r="N73" s="513"/>
      <c r="O73" s="513"/>
      <c r="P73" s="513"/>
      <c r="Q73" s="513"/>
      <c r="R73" s="513"/>
      <c r="S73" s="513"/>
      <c r="T73" s="513"/>
      <c r="U73" s="513"/>
      <c r="V73" s="513"/>
      <c r="W73" s="513"/>
      <c r="X73" s="559"/>
      <c r="Y73" s="302"/>
      <c r="Z73" s="562"/>
      <c r="AA73" s="329"/>
      <c r="AB73" s="543"/>
      <c r="AC73" s="535"/>
      <c r="AD73" s="535"/>
    </row>
    <row r="74" spans="1:30" s="330" customFormat="1" ht="31.5" hidden="1" customHeight="1">
      <c r="A74" s="302" t="s">
        <v>519</v>
      </c>
      <c r="B74" s="563" t="s">
        <v>2895</v>
      </c>
      <c r="C74" s="513">
        <f t="shared" si="2"/>
        <v>5650401</v>
      </c>
      <c r="D74" s="513"/>
      <c r="E74" s="513"/>
      <c r="F74" s="513"/>
      <c r="G74" s="513"/>
      <c r="H74" s="513"/>
      <c r="I74" s="513"/>
      <c r="J74" s="513"/>
      <c r="K74" s="546">
        <v>3</v>
      </c>
      <c r="L74" s="512">
        <v>5650401</v>
      </c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59"/>
      <c r="Y74" s="302"/>
      <c r="Z74" s="562"/>
      <c r="AA74" s="329"/>
      <c r="AB74" s="543"/>
      <c r="AC74" s="535"/>
      <c r="AD74" s="535"/>
    </row>
    <row r="75" spans="1:30" s="330" customFormat="1" ht="33.75" hidden="1" customHeight="1">
      <c r="A75" s="302" t="s">
        <v>520</v>
      </c>
      <c r="B75" s="563" t="s">
        <v>2896</v>
      </c>
      <c r="C75" s="513">
        <f t="shared" si="2"/>
        <v>1883467</v>
      </c>
      <c r="D75" s="513"/>
      <c r="E75" s="513"/>
      <c r="F75" s="513"/>
      <c r="G75" s="513"/>
      <c r="H75" s="513"/>
      <c r="I75" s="513"/>
      <c r="J75" s="513"/>
      <c r="K75" s="546">
        <v>1</v>
      </c>
      <c r="L75" s="512">
        <v>1883467</v>
      </c>
      <c r="M75" s="513"/>
      <c r="N75" s="513"/>
      <c r="O75" s="513"/>
      <c r="P75" s="513"/>
      <c r="Q75" s="513"/>
      <c r="R75" s="513"/>
      <c r="S75" s="513"/>
      <c r="T75" s="513"/>
      <c r="U75" s="513"/>
      <c r="V75" s="513"/>
      <c r="W75" s="513"/>
      <c r="X75" s="559"/>
      <c r="Y75" s="302"/>
      <c r="Z75" s="562"/>
      <c r="AA75" s="329"/>
      <c r="AB75" s="543"/>
      <c r="AC75" s="535"/>
      <c r="AD75" s="535"/>
    </row>
    <row r="76" spans="1:30" s="330" customFormat="1" ht="33.75" hidden="1" customHeight="1">
      <c r="A76" s="302" t="s">
        <v>521</v>
      </c>
      <c r="B76" s="563" t="s">
        <v>2897</v>
      </c>
      <c r="C76" s="513">
        <f t="shared" si="2"/>
        <v>1883467</v>
      </c>
      <c r="D76" s="513"/>
      <c r="E76" s="513"/>
      <c r="F76" s="513"/>
      <c r="G76" s="513"/>
      <c r="H76" s="513"/>
      <c r="I76" s="513"/>
      <c r="J76" s="513"/>
      <c r="K76" s="546">
        <v>1</v>
      </c>
      <c r="L76" s="512">
        <v>1883467</v>
      </c>
      <c r="M76" s="513"/>
      <c r="N76" s="513"/>
      <c r="O76" s="513"/>
      <c r="P76" s="513"/>
      <c r="Q76" s="513"/>
      <c r="R76" s="513"/>
      <c r="S76" s="513"/>
      <c r="T76" s="513"/>
      <c r="U76" s="513"/>
      <c r="V76" s="513"/>
      <c r="W76" s="513"/>
      <c r="X76" s="559"/>
      <c r="Y76" s="302"/>
      <c r="Z76" s="562"/>
      <c r="AA76" s="329"/>
      <c r="AB76" s="543"/>
      <c r="AC76" s="535"/>
      <c r="AD76" s="535"/>
    </row>
    <row r="77" spans="1:30" s="330" customFormat="1" ht="24.9" hidden="1" customHeight="1">
      <c r="A77" s="302" t="s">
        <v>522</v>
      </c>
      <c r="B77" s="515" t="s">
        <v>2898</v>
      </c>
      <c r="C77" s="513">
        <f t="shared" si="2"/>
        <v>3766934</v>
      </c>
      <c r="D77" s="513"/>
      <c r="E77" s="513"/>
      <c r="F77" s="513"/>
      <c r="G77" s="513"/>
      <c r="H77" s="513"/>
      <c r="I77" s="513"/>
      <c r="J77" s="513"/>
      <c r="K77" s="546">
        <v>2</v>
      </c>
      <c r="L77" s="512">
        <v>3766934</v>
      </c>
      <c r="M77" s="513"/>
      <c r="N77" s="513"/>
      <c r="O77" s="513"/>
      <c r="P77" s="513"/>
      <c r="Q77" s="513"/>
      <c r="R77" s="513"/>
      <c r="S77" s="513"/>
      <c r="T77" s="513"/>
      <c r="U77" s="513"/>
      <c r="V77" s="513"/>
      <c r="W77" s="513"/>
      <c r="X77" s="559"/>
      <c r="Y77" s="302"/>
      <c r="Z77" s="562"/>
      <c r="AA77" s="329"/>
      <c r="AB77" s="543"/>
      <c r="AC77" s="535"/>
      <c r="AD77" s="535"/>
    </row>
    <row r="78" spans="1:30" s="330" customFormat="1" ht="24.9" hidden="1" customHeight="1">
      <c r="A78" s="302" t="s">
        <v>523</v>
      </c>
      <c r="B78" s="515" t="s">
        <v>2899</v>
      </c>
      <c r="C78" s="513">
        <f t="shared" si="2"/>
        <v>3766934</v>
      </c>
      <c r="D78" s="513"/>
      <c r="E78" s="513"/>
      <c r="F78" s="513"/>
      <c r="G78" s="513"/>
      <c r="H78" s="513"/>
      <c r="I78" s="513"/>
      <c r="J78" s="513"/>
      <c r="K78" s="546">
        <v>2</v>
      </c>
      <c r="L78" s="512">
        <v>3766934</v>
      </c>
      <c r="M78" s="513"/>
      <c r="N78" s="513"/>
      <c r="O78" s="513"/>
      <c r="P78" s="513"/>
      <c r="Q78" s="513"/>
      <c r="R78" s="513"/>
      <c r="S78" s="513"/>
      <c r="T78" s="513"/>
      <c r="U78" s="513"/>
      <c r="V78" s="513"/>
      <c r="W78" s="513"/>
      <c r="X78" s="559"/>
      <c r="Y78" s="302"/>
      <c r="Z78" s="562"/>
      <c r="AA78" s="329"/>
      <c r="AB78" s="543"/>
      <c r="AC78" s="535"/>
      <c r="AD78" s="535"/>
    </row>
    <row r="79" spans="1:30" s="330" customFormat="1" ht="24.9" hidden="1" customHeight="1">
      <c r="A79" s="302" t="s">
        <v>524</v>
      </c>
      <c r="B79" s="515" t="s">
        <v>2900</v>
      </c>
      <c r="C79" s="513">
        <f t="shared" si="2"/>
        <v>1883467</v>
      </c>
      <c r="D79" s="513"/>
      <c r="E79" s="513"/>
      <c r="F79" s="513"/>
      <c r="G79" s="513"/>
      <c r="H79" s="513"/>
      <c r="I79" s="513"/>
      <c r="J79" s="513"/>
      <c r="K79" s="546">
        <v>1</v>
      </c>
      <c r="L79" s="512">
        <v>1883467</v>
      </c>
      <c r="M79" s="513"/>
      <c r="N79" s="513"/>
      <c r="O79" s="513"/>
      <c r="P79" s="513"/>
      <c r="Q79" s="513"/>
      <c r="R79" s="513"/>
      <c r="S79" s="513"/>
      <c r="T79" s="513"/>
      <c r="U79" s="513"/>
      <c r="V79" s="513"/>
      <c r="W79" s="513"/>
      <c r="X79" s="559"/>
      <c r="Y79" s="302"/>
      <c r="Z79" s="562"/>
      <c r="AA79" s="329"/>
      <c r="AB79" s="543"/>
      <c r="AC79" s="535"/>
      <c r="AD79" s="535"/>
    </row>
    <row r="80" spans="1:30" s="330" customFormat="1" ht="24.9" hidden="1" customHeight="1">
      <c r="A80" s="302" t="s">
        <v>525</v>
      </c>
      <c r="B80" s="515" t="s">
        <v>2901</v>
      </c>
      <c r="C80" s="513">
        <f t="shared" si="2"/>
        <v>5650401</v>
      </c>
      <c r="D80" s="513"/>
      <c r="E80" s="513"/>
      <c r="F80" s="513"/>
      <c r="G80" s="513"/>
      <c r="H80" s="513"/>
      <c r="I80" s="513"/>
      <c r="J80" s="513"/>
      <c r="K80" s="546">
        <v>3</v>
      </c>
      <c r="L80" s="512">
        <v>5650401</v>
      </c>
      <c r="M80" s="513"/>
      <c r="N80" s="513"/>
      <c r="O80" s="513"/>
      <c r="P80" s="513"/>
      <c r="Q80" s="513"/>
      <c r="R80" s="513"/>
      <c r="S80" s="513"/>
      <c r="T80" s="513"/>
      <c r="U80" s="513"/>
      <c r="V80" s="513"/>
      <c r="W80" s="513"/>
      <c r="X80" s="559"/>
      <c r="Y80" s="302"/>
      <c r="Z80" s="562"/>
      <c r="AA80" s="329"/>
      <c r="AB80" s="543"/>
      <c r="AC80" s="535"/>
      <c r="AD80" s="535"/>
    </row>
    <row r="81" spans="1:30" s="330" customFormat="1" ht="24.9" hidden="1" customHeight="1">
      <c r="A81" s="302" t="s">
        <v>526</v>
      </c>
      <c r="B81" s="515" t="s">
        <v>2902</v>
      </c>
      <c r="C81" s="513">
        <f t="shared" si="2"/>
        <v>1883467</v>
      </c>
      <c r="D81" s="513"/>
      <c r="E81" s="513"/>
      <c r="F81" s="513"/>
      <c r="G81" s="513"/>
      <c r="H81" s="513"/>
      <c r="I81" s="513"/>
      <c r="J81" s="513"/>
      <c r="K81" s="546">
        <v>1</v>
      </c>
      <c r="L81" s="512">
        <v>1883467</v>
      </c>
      <c r="M81" s="513"/>
      <c r="N81" s="513"/>
      <c r="O81" s="513"/>
      <c r="P81" s="513"/>
      <c r="Q81" s="513"/>
      <c r="R81" s="513"/>
      <c r="S81" s="513"/>
      <c r="T81" s="513"/>
      <c r="U81" s="513"/>
      <c r="V81" s="513"/>
      <c r="W81" s="513"/>
      <c r="X81" s="559"/>
      <c r="Y81" s="302"/>
      <c r="Z81" s="562"/>
      <c r="AA81" s="329"/>
      <c r="AB81" s="543"/>
      <c r="AC81" s="535"/>
      <c r="AD81" s="535"/>
    </row>
    <row r="82" spans="1:30" s="330" customFormat="1" ht="24.9" hidden="1" customHeight="1">
      <c r="A82" s="302" t="s">
        <v>527</v>
      </c>
      <c r="B82" s="515" t="s">
        <v>2903</v>
      </c>
      <c r="C82" s="513">
        <f t="shared" si="2"/>
        <v>3766934</v>
      </c>
      <c r="D82" s="513"/>
      <c r="E82" s="513"/>
      <c r="F82" s="513"/>
      <c r="G82" s="513"/>
      <c r="H82" s="513"/>
      <c r="I82" s="513"/>
      <c r="J82" s="513"/>
      <c r="K82" s="546">
        <v>2</v>
      </c>
      <c r="L82" s="512">
        <v>3766934</v>
      </c>
      <c r="M82" s="513"/>
      <c r="N82" s="513"/>
      <c r="O82" s="513"/>
      <c r="P82" s="513"/>
      <c r="Q82" s="513"/>
      <c r="R82" s="513"/>
      <c r="S82" s="513"/>
      <c r="T82" s="513"/>
      <c r="U82" s="513"/>
      <c r="V82" s="513"/>
      <c r="W82" s="513"/>
      <c r="X82" s="559"/>
      <c r="Y82" s="302"/>
      <c r="Z82" s="562"/>
      <c r="AA82" s="329"/>
      <c r="AB82" s="543"/>
      <c r="AC82" s="535"/>
      <c r="AD82" s="535"/>
    </row>
    <row r="83" spans="1:30" s="330" customFormat="1" ht="24.9" hidden="1" customHeight="1">
      <c r="A83" s="302" t="s">
        <v>528</v>
      </c>
      <c r="B83" s="515" t="s">
        <v>2904</v>
      </c>
      <c r="C83" s="513">
        <f t="shared" si="2"/>
        <v>7533868</v>
      </c>
      <c r="D83" s="513"/>
      <c r="E83" s="513"/>
      <c r="F83" s="513"/>
      <c r="G83" s="513"/>
      <c r="H83" s="513"/>
      <c r="I83" s="513"/>
      <c r="J83" s="513"/>
      <c r="K83" s="546">
        <v>4</v>
      </c>
      <c r="L83" s="512">
        <v>7533868</v>
      </c>
      <c r="M83" s="513"/>
      <c r="N83" s="513"/>
      <c r="O83" s="513"/>
      <c r="P83" s="513"/>
      <c r="Q83" s="513"/>
      <c r="R83" s="513"/>
      <c r="S83" s="513"/>
      <c r="T83" s="513"/>
      <c r="U83" s="513"/>
      <c r="V83" s="513"/>
      <c r="W83" s="513"/>
      <c r="X83" s="559"/>
      <c r="Y83" s="302"/>
      <c r="Z83" s="562"/>
      <c r="AA83" s="329"/>
      <c r="AB83" s="543"/>
      <c r="AC83" s="535"/>
      <c r="AD83" s="535"/>
    </row>
    <row r="84" spans="1:30" s="330" customFormat="1" ht="24.9" hidden="1" customHeight="1">
      <c r="A84" s="302" t="s">
        <v>529</v>
      </c>
      <c r="B84" s="515" t="s">
        <v>2905</v>
      </c>
      <c r="C84" s="513">
        <f t="shared" si="2"/>
        <v>3766934</v>
      </c>
      <c r="D84" s="513"/>
      <c r="E84" s="513"/>
      <c r="F84" s="513"/>
      <c r="G84" s="513"/>
      <c r="H84" s="513"/>
      <c r="I84" s="513"/>
      <c r="J84" s="513"/>
      <c r="K84" s="546">
        <v>2</v>
      </c>
      <c r="L84" s="512">
        <v>3766934</v>
      </c>
      <c r="M84" s="513"/>
      <c r="N84" s="513"/>
      <c r="O84" s="513"/>
      <c r="P84" s="513"/>
      <c r="Q84" s="513"/>
      <c r="R84" s="513"/>
      <c r="S84" s="513"/>
      <c r="T84" s="513"/>
      <c r="U84" s="513"/>
      <c r="V84" s="513"/>
      <c r="W84" s="513"/>
      <c r="X84" s="559"/>
      <c r="Y84" s="302"/>
      <c r="Z84" s="562"/>
      <c r="AA84" s="329"/>
      <c r="AB84" s="543"/>
      <c r="AC84" s="535"/>
      <c r="AD84" s="535"/>
    </row>
    <row r="85" spans="1:30" s="330" customFormat="1" ht="24.9" hidden="1" customHeight="1">
      <c r="A85" s="302" t="s">
        <v>530</v>
      </c>
      <c r="B85" s="557" t="s">
        <v>2906</v>
      </c>
      <c r="C85" s="513">
        <f t="shared" si="2"/>
        <v>3766934</v>
      </c>
      <c r="D85" s="513"/>
      <c r="E85" s="513"/>
      <c r="F85" s="513"/>
      <c r="G85" s="513"/>
      <c r="H85" s="513"/>
      <c r="I85" s="513"/>
      <c r="J85" s="513"/>
      <c r="K85" s="546">
        <v>2</v>
      </c>
      <c r="L85" s="512">
        <v>3766934</v>
      </c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59"/>
      <c r="Y85" s="302"/>
      <c r="Z85" s="558"/>
      <c r="AA85" s="329"/>
      <c r="AB85" s="543"/>
      <c r="AC85" s="535"/>
      <c r="AD85" s="535"/>
    </row>
    <row r="86" spans="1:30" s="330" customFormat="1" ht="24.9" hidden="1" customHeight="1">
      <c r="A86" s="302" t="s">
        <v>531</v>
      </c>
      <c r="B86" s="557" t="s">
        <v>2907</v>
      </c>
      <c r="C86" s="513">
        <f t="shared" si="2"/>
        <v>1883467</v>
      </c>
      <c r="D86" s="513"/>
      <c r="E86" s="513"/>
      <c r="F86" s="513"/>
      <c r="G86" s="513"/>
      <c r="H86" s="513"/>
      <c r="I86" s="513"/>
      <c r="J86" s="513"/>
      <c r="K86" s="546">
        <v>1</v>
      </c>
      <c r="L86" s="512">
        <v>1883467</v>
      </c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59"/>
      <c r="Y86" s="302"/>
      <c r="Z86" s="558"/>
      <c r="AA86" s="329"/>
      <c r="AB86" s="543"/>
      <c r="AC86" s="535"/>
      <c r="AD86" s="535"/>
    </row>
    <row r="87" spans="1:30" s="330" customFormat="1" ht="24.9" hidden="1" customHeight="1">
      <c r="A87" s="302" t="s">
        <v>532</v>
      </c>
      <c r="B87" s="557" t="s">
        <v>2908</v>
      </c>
      <c r="C87" s="513">
        <f t="shared" si="2"/>
        <v>3766934</v>
      </c>
      <c r="D87" s="513"/>
      <c r="E87" s="513"/>
      <c r="F87" s="513"/>
      <c r="G87" s="513"/>
      <c r="H87" s="513"/>
      <c r="I87" s="513"/>
      <c r="J87" s="513"/>
      <c r="K87" s="546">
        <v>2</v>
      </c>
      <c r="L87" s="512">
        <v>3766934</v>
      </c>
      <c r="M87" s="513"/>
      <c r="N87" s="513"/>
      <c r="O87" s="513"/>
      <c r="P87" s="513"/>
      <c r="Q87" s="513"/>
      <c r="R87" s="513"/>
      <c r="S87" s="513"/>
      <c r="T87" s="513"/>
      <c r="U87" s="513"/>
      <c r="V87" s="513"/>
      <c r="W87" s="513"/>
      <c r="X87" s="559"/>
      <c r="Y87" s="302"/>
      <c r="Z87" s="558"/>
      <c r="AA87" s="329"/>
      <c r="AB87" s="543"/>
      <c r="AC87" s="535"/>
      <c r="AD87" s="535"/>
    </row>
    <row r="88" spans="1:30" s="330" customFormat="1" ht="24.9" hidden="1" customHeight="1">
      <c r="A88" s="302" t="s">
        <v>533</v>
      </c>
      <c r="B88" s="557" t="s">
        <v>2909</v>
      </c>
      <c r="C88" s="513">
        <f t="shared" si="2"/>
        <v>1883467</v>
      </c>
      <c r="D88" s="513"/>
      <c r="E88" s="513"/>
      <c r="F88" s="513"/>
      <c r="G88" s="513"/>
      <c r="H88" s="513"/>
      <c r="I88" s="513"/>
      <c r="J88" s="513"/>
      <c r="K88" s="546">
        <v>1</v>
      </c>
      <c r="L88" s="512">
        <v>1883467</v>
      </c>
      <c r="M88" s="513"/>
      <c r="N88" s="513"/>
      <c r="O88" s="513"/>
      <c r="P88" s="513"/>
      <c r="Q88" s="513"/>
      <c r="R88" s="513"/>
      <c r="S88" s="513"/>
      <c r="T88" s="513"/>
      <c r="U88" s="513"/>
      <c r="V88" s="513"/>
      <c r="W88" s="513"/>
      <c r="X88" s="559"/>
      <c r="Y88" s="302"/>
      <c r="Z88" s="558"/>
      <c r="AA88" s="329"/>
      <c r="AB88" s="543"/>
      <c r="AC88" s="535"/>
      <c r="AD88" s="535"/>
    </row>
    <row r="89" spans="1:30" s="330" customFormat="1" ht="24.9" hidden="1" customHeight="1">
      <c r="A89" s="302" t="s">
        <v>534</v>
      </c>
      <c r="B89" s="557" t="s">
        <v>2910</v>
      </c>
      <c r="C89" s="513">
        <f t="shared" si="2"/>
        <v>7533868</v>
      </c>
      <c r="D89" s="513"/>
      <c r="E89" s="513"/>
      <c r="F89" s="513"/>
      <c r="G89" s="513"/>
      <c r="H89" s="513"/>
      <c r="I89" s="513"/>
      <c r="J89" s="513"/>
      <c r="K89" s="546">
        <v>4</v>
      </c>
      <c r="L89" s="512">
        <v>7533868</v>
      </c>
      <c r="M89" s="513"/>
      <c r="N89" s="513"/>
      <c r="O89" s="513"/>
      <c r="P89" s="513"/>
      <c r="Q89" s="513"/>
      <c r="R89" s="513"/>
      <c r="S89" s="513"/>
      <c r="T89" s="513"/>
      <c r="U89" s="513"/>
      <c r="V89" s="513"/>
      <c r="W89" s="513"/>
      <c r="X89" s="559"/>
      <c r="Y89" s="302"/>
      <c r="Z89" s="558"/>
      <c r="AA89" s="329"/>
      <c r="AB89" s="543"/>
      <c r="AC89" s="535"/>
      <c r="AD89" s="535"/>
    </row>
    <row r="90" spans="1:30" s="330" customFormat="1" ht="24.9" hidden="1" customHeight="1">
      <c r="A90" s="302" t="s">
        <v>535</v>
      </c>
      <c r="B90" s="557" t="s">
        <v>1867</v>
      </c>
      <c r="C90" s="513">
        <f t="shared" si="2"/>
        <v>2527838</v>
      </c>
      <c r="D90" s="513">
        <v>1805278</v>
      </c>
      <c r="E90" s="513"/>
      <c r="F90" s="513"/>
      <c r="G90" s="513">
        <v>377400</v>
      </c>
      <c r="H90" s="513">
        <v>1427878</v>
      </c>
      <c r="I90" s="513"/>
      <c r="J90" s="513"/>
      <c r="K90" s="546"/>
      <c r="L90" s="513"/>
      <c r="M90" s="513"/>
      <c r="N90" s="513"/>
      <c r="O90" s="513"/>
      <c r="P90" s="513"/>
      <c r="Q90" s="513">
        <v>2016</v>
      </c>
      <c r="R90" s="513">
        <v>722560</v>
      </c>
      <c r="S90" s="513"/>
      <c r="T90" s="513"/>
      <c r="U90" s="513"/>
      <c r="V90" s="513"/>
      <c r="W90" s="513"/>
      <c r="X90" s="559"/>
      <c r="Y90" s="302"/>
      <c r="Z90" s="558"/>
      <c r="AA90" s="329"/>
      <c r="AB90" s="543"/>
      <c r="AC90" s="535"/>
      <c r="AD90" s="535"/>
    </row>
    <row r="91" spans="1:30" s="330" customFormat="1" ht="24.9" hidden="1" customHeight="1">
      <c r="A91" s="302" t="s">
        <v>536</v>
      </c>
      <c r="B91" s="557" t="s">
        <v>1873</v>
      </c>
      <c r="C91" s="513">
        <f t="shared" si="2"/>
        <v>986401</v>
      </c>
      <c r="D91" s="513"/>
      <c r="E91" s="513"/>
      <c r="F91" s="513"/>
      <c r="G91" s="513"/>
      <c r="H91" s="513"/>
      <c r="I91" s="513"/>
      <c r="J91" s="513"/>
      <c r="K91" s="546"/>
      <c r="L91" s="513"/>
      <c r="M91" s="513"/>
      <c r="N91" s="513"/>
      <c r="O91" s="513"/>
      <c r="P91" s="513"/>
      <c r="Q91" s="513">
        <v>2013</v>
      </c>
      <c r="R91" s="513">
        <v>843099</v>
      </c>
      <c r="S91" s="513">
        <v>154.58683926645091</v>
      </c>
      <c r="T91" s="513">
        <v>143302</v>
      </c>
      <c r="U91" s="513"/>
      <c r="V91" s="513"/>
      <c r="W91" s="513"/>
      <c r="X91" s="512"/>
      <c r="Y91" s="302"/>
      <c r="Z91" s="558"/>
      <c r="AA91" s="329"/>
      <c r="AB91" s="543"/>
      <c r="AC91" s="535"/>
      <c r="AD91" s="535"/>
    </row>
    <row r="92" spans="1:30" s="330" customFormat="1" ht="24.9" hidden="1" customHeight="1">
      <c r="A92" s="302" t="s">
        <v>537</v>
      </c>
      <c r="B92" s="557" t="s">
        <v>1866</v>
      </c>
      <c r="C92" s="513">
        <f t="shared" si="2"/>
        <v>345680</v>
      </c>
      <c r="D92" s="513">
        <v>345680</v>
      </c>
      <c r="E92" s="513">
        <v>345680</v>
      </c>
      <c r="F92" s="513"/>
      <c r="G92" s="513"/>
      <c r="H92" s="513"/>
      <c r="I92" s="513"/>
      <c r="J92" s="513"/>
      <c r="K92" s="546"/>
      <c r="L92" s="513"/>
      <c r="M92" s="513"/>
      <c r="N92" s="513"/>
      <c r="O92" s="513"/>
      <c r="P92" s="513"/>
      <c r="Q92" s="513"/>
      <c r="R92" s="513"/>
      <c r="S92" s="513"/>
      <c r="T92" s="513"/>
      <c r="U92" s="513"/>
      <c r="V92" s="513"/>
      <c r="W92" s="513"/>
      <c r="X92" s="559"/>
      <c r="Y92" s="302"/>
      <c r="Z92" s="558"/>
      <c r="AA92" s="329"/>
      <c r="AB92" s="543"/>
      <c r="AC92" s="535"/>
      <c r="AD92" s="535"/>
    </row>
    <row r="93" spans="1:30" s="330" customFormat="1" ht="24.9" hidden="1" customHeight="1">
      <c r="A93" s="302" t="s">
        <v>538</v>
      </c>
      <c r="B93" s="557" t="s">
        <v>2911</v>
      </c>
      <c r="C93" s="513">
        <f t="shared" si="2"/>
        <v>3766934</v>
      </c>
      <c r="D93" s="513"/>
      <c r="E93" s="513"/>
      <c r="F93" s="513"/>
      <c r="G93" s="513"/>
      <c r="H93" s="513"/>
      <c r="I93" s="513"/>
      <c r="J93" s="513"/>
      <c r="K93" s="546">
        <v>2</v>
      </c>
      <c r="L93" s="512">
        <v>3766934</v>
      </c>
      <c r="M93" s="513"/>
      <c r="N93" s="513"/>
      <c r="O93" s="513"/>
      <c r="P93" s="513"/>
      <c r="Q93" s="513"/>
      <c r="R93" s="513"/>
      <c r="S93" s="513"/>
      <c r="T93" s="513"/>
      <c r="U93" s="513"/>
      <c r="V93" s="513"/>
      <c r="W93" s="513"/>
      <c r="X93" s="559"/>
      <c r="Y93" s="302"/>
      <c r="Z93" s="558"/>
      <c r="AA93" s="329"/>
      <c r="AB93" s="543"/>
      <c r="AC93" s="535"/>
      <c r="AD93" s="535"/>
    </row>
    <row r="94" spans="1:30" s="330" customFormat="1" ht="24.9" hidden="1" customHeight="1">
      <c r="A94" s="302" t="s">
        <v>539</v>
      </c>
      <c r="B94" s="557" t="s">
        <v>2912</v>
      </c>
      <c r="C94" s="513">
        <f t="shared" ref="C94" si="3">D94+L94+N94+P94+R94+T94+U94</f>
        <v>3766934</v>
      </c>
      <c r="D94" s="513"/>
      <c r="E94" s="513"/>
      <c r="F94" s="513"/>
      <c r="G94" s="513"/>
      <c r="H94" s="513"/>
      <c r="I94" s="513"/>
      <c r="J94" s="513"/>
      <c r="K94" s="546">
        <v>2</v>
      </c>
      <c r="L94" s="512">
        <v>3766934</v>
      </c>
      <c r="M94" s="513"/>
      <c r="N94" s="513"/>
      <c r="O94" s="513"/>
      <c r="P94" s="513"/>
      <c r="Q94" s="513"/>
      <c r="R94" s="513"/>
      <c r="S94" s="513"/>
      <c r="T94" s="513"/>
      <c r="U94" s="513"/>
      <c r="V94" s="513"/>
      <c r="W94" s="513"/>
      <c r="X94" s="559"/>
      <c r="Y94" s="302"/>
      <c r="Z94" s="558"/>
      <c r="AA94" s="329"/>
      <c r="AB94" s="543"/>
      <c r="AC94" s="535"/>
      <c r="AD94" s="535"/>
    </row>
    <row r="95" spans="1:30" s="330" customFormat="1" ht="24.9" hidden="1" customHeight="1">
      <c r="A95" s="551" t="s">
        <v>2255</v>
      </c>
      <c r="B95" s="564"/>
      <c r="C95" s="512">
        <f>SUM(C20:C94)</f>
        <v>241429633</v>
      </c>
      <c r="D95" s="512">
        <f t="shared" ref="D95:J95" si="4">SUM(D20:D92)</f>
        <v>39846448</v>
      </c>
      <c r="E95" s="512">
        <f t="shared" si="4"/>
        <v>9627357</v>
      </c>
      <c r="F95" s="512">
        <f t="shared" si="4"/>
        <v>4230459</v>
      </c>
      <c r="G95" s="512">
        <f t="shared" si="4"/>
        <v>4378713</v>
      </c>
      <c r="H95" s="512">
        <f t="shared" si="4"/>
        <v>21184719</v>
      </c>
      <c r="I95" s="512">
        <f t="shared" si="4"/>
        <v>425200</v>
      </c>
      <c r="J95" s="512">
        <f t="shared" si="4"/>
        <v>0</v>
      </c>
      <c r="K95" s="514">
        <f>SUM(K20:K94)</f>
        <v>52</v>
      </c>
      <c r="L95" s="512">
        <f>SUM(L20:L94)</f>
        <v>97940284</v>
      </c>
      <c r="M95" s="513">
        <f t="shared" ref="M95:U95" si="5">SUM(M20:M92)</f>
        <v>22899</v>
      </c>
      <c r="N95" s="513">
        <f t="shared" si="5"/>
        <v>52293118</v>
      </c>
      <c r="O95" s="513">
        <f t="shared" si="5"/>
        <v>0</v>
      </c>
      <c r="P95" s="513">
        <f t="shared" si="5"/>
        <v>0</v>
      </c>
      <c r="Q95" s="513">
        <f t="shared" si="5"/>
        <v>34858</v>
      </c>
      <c r="R95" s="513">
        <f t="shared" si="5"/>
        <v>48976533</v>
      </c>
      <c r="S95" s="513">
        <f t="shared" si="5"/>
        <v>276.58683926645091</v>
      </c>
      <c r="T95" s="513">
        <f t="shared" si="5"/>
        <v>271332</v>
      </c>
      <c r="U95" s="513">
        <f t="shared" si="5"/>
        <v>2101918</v>
      </c>
      <c r="V95" s="512"/>
      <c r="W95" s="512"/>
      <c r="X95" s="512"/>
      <c r="Y95" s="551"/>
      <c r="Z95" s="534"/>
      <c r="AA95" s="329"/>
      <c r="AB95" s="543"/>
      <c r="AC95" s="535">
        <f>D95+L95+N95+P95+R95+T95+U95</f>
        <v>241429633</v>
      </c>
      <c r="AD95" s="535"/>
    </row>
    <row r="96" spans="1:30" s="330" customFormat="1" ht="24.9" hidden="1" customHeight="1">
      <c r="A96" s="529" t="s">
        <v>27</v>
      </c>
      <c r="B96" s="565"/>
      <c r="C96" s="552"/>
      <c r="D96" s="552"/>
      <c r="E96" s="552"/>
      <c r="F96" s="552"/>
      <c r="G96" s="552"/>
      <c r="H96" s="552"/>
      <c r="I96" s="552"/>
      <c r="J96" s="553"/>
      <c r="K96" s="554"/>
      <c r="L96" s="552"/>
      <c r="M96" s="552"/>
      <c r="N96" s="552"/>
      <c r="O96" s="552"/>
      <c r="P96" s="552"/>
      <c r="Q96" s="552"/>
      <c r="R96" s="552"/>
      <c r="S96" s="552"/>
      <c r="T96" s="552"/>
      <c r="U96" s="552"/>
      <c r="V96" s="552"/>
      <c r="W96" s="552"/>
      <c r="X96" s="555"/>
      <c r="Y96" s="529"/>
      <c r="Z96" s="556"/>
      <c r="AA96" s="329"/>
      <c r="AB96" s="543"/>
      <c r="AC96" s="535"/>
      <c r="AD96" s="535"/>
    </row>
    <row r="97" spans="1:30" s="330" customFormat="1" ht="24.9" hidden="1" customHeight="1">
      <c r="A97" s="302" t="s">
        <v>540</v>
      </c>
      <c r="B97" s="654" t="s">
        <v>2291</v>
      </c>
      <c r="C97" s="512">
        <f t="shared" ref="C97:C104" si="6">D97+L97+N97+P97+R97+T97+U97</f>
        <v>40810</v>
      </c>
      <c r="D97" s="512">
        <f t="shared" ref="D97:D104" si="7">E97+F97+G97+H97+I97+J97</f>
        <v>40810</v>
      </c>
      <c r="E97" s="512">
        <v>40810</v>
      </c>
      <c r="F97" s="512"/>
      <c r="G97" s="512"/>
      <c r="H97" s="512"/>
      <c r="I97" s="512"/>
      <c r="J97" s="512"/>
      <c r="K97" s="512"/>
      <c r="L97" s="512"/>
      <c r="M97" s="512"/>
      <c r="N97" s="512"/>
      <c r="O97" s="512"/>
      <c r="P97" s="512"/>
      <c r="Q97" s="512"/>
      <c r="R97" s="512"/>
      <c r="S97" s="512"/>
      <c r="T97" s="512"/>
      <c r="U97" s="512"/>
      <c r="V97" s="512"/>
      <c r="W97" s="512"/>
      <c r="X97" s="512"/>
      <c r="Y97" s="302"/>
      <c r="Z97" s="562"/>
      <c r="AA97" s="329"/>
      <c r="AB97" s="543"/>
      <c r="AC97" s="535"/>
      <c r="AD97" s="535"/>
    </row>
    <row r="98" spans="1:30" s="330" customFormat="1" ht="24.9" hidden="1" customHeight="1">
      <c r="A98" s="302" t="s">
        <v>541</v>
      </c>
      <c r="B98" s="654" t="s">
        <v>2289</v>
      </c>
      <c r="C98" s="512">
        <f t="shared" si="6"/>
        <v>1064484</v>
      </c>
      <c r="D98" s="512">
        <f t="shared" si="7"/>
        <v>207581</v>
      </c>
      <c r="E98" s="512">
        <v>45976</v>
      </c>
      <c r="F98" s="512"/>
      <c r="G98" s="512">
        <v>161605</v>
      </c>
      <c r="H98" s="512"/>
      <c r="I98" s="512"/>
      <c r="J98" s="512"/>
      <c r="K98" s="512"/>
      <c r="L98" s="512"/>
      <c r="M98" s="512">
        <v>367</v>
      </c>
      <c r="N98" s="512">
        <v>809432</v>
      </c>
      <c r="O98" s="512"/>
      <c r="P98" s="512"/>
      <c r="Q98" s="512"/>
      <c r="R98" s="512"/>
      <c r="S98" s="512"/>
      <c r="T98" s="512"/>
      <c r="U98" s="512">
        <v>47471</v>
      </c>
      <c r="V98" s="512"/>
      <c r="W98" s="512"/>
      <c r="X98" s="512"/>
      <c r="Y98" s="302"/>
      <c r="Z98" s="562"/>
      <c r="AA98" s="329"/>
      <c r="AB98" s="543"/>
      <c r="AC98" s="535"/>
      <c r="AD98" s="535"/>
    </row>
    <row r="99" spans="1:30" s="330" customFormat="1" ht="24.9" hidden="1" customHeight="1">
      <c r="A99" s="302" t="s">
        <v>542</v>
      </c>
      <c r="B99" s="654" t="s">
        <v>2290</v>
      </c>
      <c r="C99" s="512">
        <f t="shared" si="6"/>
        <v>2263324</v>
      </c>
      <c r="D99" s="512">
        <f t="shared" si="7"/>
        <v>1573023</v>
      </c>
      <c r="E99" s="512">
        <v>32900</v>
      </c>
      <c r="F99" s="512"/>
      <c r="G99" s="512">
        <v>316200</v>
      </c>
      <c r="H99" s="512">
        <v>1223923</v>
      </c>
      <c r="I99" s="512"/>
      <c r="J99" s="512"/>
      <c r="K99" s="512"/>
      <c r="L99" s="512"/>
      <c r="M99" s="512">
        <v>367</v>
      </c>
      <c r="N99" s="512">
        <v>638947</v>
      </c>
      <c r="O99" s="512"/>
      <c r="P99" s="512"/>
      <c r="Q99" s="512"/>
      <c r="R99" s="512"/>
      <c r="S99" s="512">
        <v>54</v>
      </c>
      <c r="T99" s="512">
        <v>51354</v>
      </c>
      <c r="U99" s="512"/>
      <c r="V99" s="512"/>
      <c r="W99" s="512"/>
      <c r="X99" s="512"/>
      <c r="Y99" s="302"/>
      <c r="Z99" s="562"/>
      <c r="AA99" s="329"/>
      <c r="AB99" s="543"/>
      <c r="AC99" s="535"/>
      <c r="AD99" s="535"/>
    </row>
    <row r="100" spans="1:30" s="330" customFormat="1" ht="24.9" hidden="1" customHeight="1">
      <c r="A100" s="302" t="s">
        <v>543</v>
      </c>
      <c r="B100" s="654" t="s">
        <v>2293</v>
      </c>
      <c r="C100" s="512">
        <f t="shared" si="6"/>
        <v>879631</v>
      </c>
      <c r="D100" s="512">
        <f t="shared" si="7"/>
        <v>440551</v>
      </c>
      <c r="E100" s="512">
        <v>28200</v>
      </c>
      <c r="F100" s="512"/>
      <c r="G100" s="512">
        <v>173910</v>
      </c>
      <c r="H100" s="512"/>
      <c r="I100" s="512">
        <v>238441</v>
      </c>
      <c r="J100" s="512"/>
      <c r="K100" s="512"/>
      <c r="L100" s="512"/>
      <c r="M100" s="512">
        <v>252.2</v>
      </c>
      <c r="N100" s="512">
        <v>439080</v>
      </c>
      <c r="O100" s="512"/>
      <c r="P100" s="512"/>
      <c r="Q100" s="512"/>
      <c r="R100" s="512"/>
      <c r="S100" s="512"/>
      <c r="T100" s="512"/>
      <c r="U100" s="512"/>
      <c r="V100" s="512"/>
      <c r="W100" s="512"/>
      <c r="X100" s="512"/>
      <c r="Y100" s="302"/>
      <c r="Z100" s="562"/>
      <c r="AA100" s="329"/>
      <c r="AB100" s="543"/>
      <c r="AC100" s="535"/>
      <c r="AD100" s="535"/>
    </row>
    <row r="101" spans="1:30" s="330" customFormat="1" ht="24.9" hidden="1" customHeight="1">
      <c r="A101" s="302" t="s">
        <v>544</v>
      </c>
      <c r="B101" s="654" t="s">
        <v>2294</v>
      </c>
      <c r="C101" s="512">
        <f t="shared" si="6"/>
        <v>552288</v>
      </c>
      <c r="D101" s="512">
        <f t="shared" si="7"/>
        <v>91908</v>
      </c>
      <c r="E101" s="512">
        <v>39777</v>
      </c>
      <c r="F101" s="512"/>
      <c r="G101" s="512">
        <v>52131</v>
      </c>
      <c r="H101" s="512"/>
      <c r="I101" s="512"/>
      <c r="J101" s="512"/>
      <c r="K101" s="512"/>
      <c r="L101" s="512"/>
      <c r="M101" s="512">
        <v>444</v>
      </c>
      <c r="N101" s="512">
        <v>401846</v>
      </c>
      <c r="O101" s="512"/>
      <c r="P101" s="512"/>
      <c r="Q101" s="512"/>
      <c r="R101" s="512"/>
      <c r="S101" s="512">
        <v>54</v>
      </c>
      <c r="T101" s="512">
        <v>58534</v>
      </c>
      <c r="U101" s="512"/>
      <c r="V101" s="512"/>
      <c r="W101" s="512"/>
      <c r="X101" s="512"/>
      <c r="Y101" s="302"/>
      <c r="Z101" s="562"/>
      <c r="AA101" s="329"/>
      <c r="AB101" s="543"/>
      <c r="AC101" s="535"/>
      <c r="AD101" s="535"/>
    </row>
    <row r="102" spans="1:30" s="330" customFormat="1" ht="24.9" hidden="1" customHeight="1">
      <c r="A102" s="302" t="s">
        <v>545</v>
      </c>
      <c r="B102" s="654" t="s">
        <v>2292</v>
      </c>
      <c r="C102" s="512">
        <f t="shared" si="6"/>
        <v>4092692</v>
      </c>
      <c r="D102" s="512">
        <f t="shared" si="7"/>
        <v>2029948</v>
      </c>
      <c r="E102" s="512"/>
      <c r="F102" s="512">
        <v>377988</v>
      </c>
      <c r="G102" s="512">
        <v>278031</v>
      </c>
      <c r="H102" s="512">
        <v>1373929</v>
      </c>
      <c r="I102" s="512"/>
      <c r="J102" s="512"/>
      <c r="K102" s="512"/>
      <c r="L102" s="512"/>
      <c r="M102" s="512">
        <v>640</v>
      </c>
      <c r="N102" s="512">
        <v>1224672</v>
      </c>
      <c r="O102" s="512"/>
      <c r="P102" s="512"/>
      <c r="Q102" s="512">
        <v>600</v>
      </c>
      <c r="R102" s="512">
        <v>767618</v>
      </c>
      <c r="S102" s="512"/>
      <c r="T102" s="512"/>
      <c r="U102" s="512">
        <v>70454</v>
      </c>
      <c r="V102" s="512"/>
      <c r="W102" s="512"/>
      <c r="X102" s="512"/>
      <c r="Y102" s="302"/>
      <c r="Z102" s="562"/>
      <c r="AA102" s="329"/>
      <c r="AB102" s="543"/>
      <c r="AC102" s="535"/>
      <c r="AD102" s="535"/>
    </row>
    <row r="103" spans="1:30" s="330" customFormat="1" ht="24.9" hidden="1" customHeight="1">
      <c r="A103" s="302" t="s">
        <v>546</v>
      </c>
      <c r="B103" s="654" t="s">
        <v>2295</v>
      </c>
      <c r="C103" s="512">
        <f t="shared" si="6"/>
        <v>1136193</v>
      </c>
      <c r="D103" s="512">
        <f t="shared" si="7"/>
        <v>84629</v>
      </c>
      <c r="E103" s="512">
        <v>18597</v>
      </c>
      <c r="F103" s="512"/>
      <c r="G103" s="512">
        <v>66032</v>
      </c>
      <c r="H103" s="512"/>
      <c r="I103" s="512"/>
      <c r="J103" s="512"/>
      <c r="K103" s="512"/>
      <c r="L103" s="512"/>
      <c r="M103" s="512">
        <v>252.2</v>
      </c>
      <c r="N103" s="512">
        <v>700359</v>
      </c>
      <c r="O103" s="512"/>
      <c r="P103" s="512"/>
      <c r="Q103" s="512"/>
      <c r="R103" s="512"/>
      <c r="S103" s="512">
        <v>54</v>
      </c>
      <c r="T103" s="512">
        <v>351205</v>
      </c>
      <c r="U103" s="512"/>
      <c r="V103" s="512"/>
      <c r="W103" s="512"/>
      <c r="X103" s="512"/>
      <c r="Y103" s="302"/>
      <c r="Z103" s="562"/>
      <c r="AA103" s="329"/>
      <c r="AB103" s="543"/>
      <c r="AC103" s="535"/>
      <c r="AD103" s="535"/>
    </row>
    <row r="104" spans="1:30" s="330" customFormat="1" ht="24.9" hidden="1" customHeight="1">
      <c r="A104" s="302" t="s">
        <v>547</v>
      </c>
      <c r="B104" s="654" t="s">
        <v>2296</v>
      </c>
      <c r="C104" s="512">
        <f t="shared" si="6"/>
        <v>79182</v>
      </c>
      <c r="D104" s="512">
        <f t="shared" si="7"/>
        <v>79182</v>
      </c>
      <c r="E104" s="512">
        <v>6199</v>
      </c>
      <c r="F104" s="512"/>
      <c r="G104" s="512">
        <v>72983</v>
      </c>
      <c r="H104" s="512"/>
      <c r="I104" s="512"/>
      <c r="J104" s="512"/>
      <c r="K104" s="512"/>
      <c r="L104" s="512"/>
      <c r="M104" s="512"/>
      <c r="N104" s="512"/>
      <c r="O104" s="512"/>
      <c r="P104" s="512"/>
      <c r="Q104" s="512"/>
      <c r="R104" s="512"/>
      <c r="S104" s="512"/>
      <c r="T104" s="512"/>
      <c r="U104" s="512"/>
      <c r="V104" s="512"/>
      <c r="W104" s="512"/>
      <c r="X104" s="512"/>
      <c r="Y104" s="302"/>
      <c r="Z104" s="562"/>
      <c r="AA104" s="329"/>
      <c r="AB104" s="543"/>
      <c r="AC104" s="535"/>
      <c r="AD104" s="535"/>
    </row>
    <row r="105" spans="1:30" s="330" customFormat="1" ht="24.9" hidden="1" customHeight="1">
      <c r="A105" s="551" t="s">
        <v>74</v>
      </c>
      <c r="B105" s="551"/>
      <c r="C105" s="512">
        <f>SUM(C97:C104)</f>
        <v>10108604</v>
      </c>
      <c r="D105" s="512">
        <f t="shared" ref="D105:U105" si="8">SUM(D97:D104)</f>
        <v>4547632</v>
      </c>
      <c r="E105" s="512">
        <f t="shared" si="8"/>
        <v>212459</v>
      </c>
      <c r="F105" s="512">
        <f t="shared" si="8"/>
        <v>377988</v>
      </c>
      <c r="G105" s="512">
        <f t="shared" si="8"/>
        <v>1120892</v>
      </c>
      <c r="H105" s="512">
        <f t="shared" si="8"/>
        <v>2597852</v>
      </c>
      <c r="I105" s="512">
        <f t="shared" si="8"/>
        <v>238441</v>
      </c>
      <c r="J105" s="512">
        <f t="shared" si="8"/>
        <v>0</v>
      </c>
      <c r="K105" s="512">
        <f t="shared" si="8"/>
        <v>0</v>
      </c>
      <c r="L105" s="512">
        <f t="shared" si="8"/>
        <v>0</v>
      </c>
      <c r="M105" s="512">
        <f t="shared" si="8"/>
        <v>2322.3999999999996</v>
      </c>
      <c r="N105" s="512">
        <f t="shared" si="8"/>
        <v>4214336</v>
      </c>
      <c r="O105" s="512">
        <f t="shared" si="8"/>
        <v>0</v>
      </c>
      <c r="P105" s="512">
        <f t="shared" si="8"/>
        <v>0</v>
      </c>
      <c r="Q105" s="512">
        <f t="shared" si="8"/>
        <v>600</v>
      </c>
      <c r="R105" s="512">
        <f t="shared" si="8"/>
        <v>767618</v>
      </c>
      <c r="S105" s="512">
        <f t="shared" si="8"/>
        <v>162</v>
      </c>
      <c r="T105" s="512">
        <f t="shared" si="8"/>
        <v>461093</v>
      </c>
      <c r="U105" s="512">
        <f t="shared" si="8"/>
        <v>117925</v>
      </c>
      <c r="V105" s="512"/>
      <c r="W105" s="512"/>
      <c r="X105" s="512"/>
      <c r="Y105" s="551"/>
      <c r="Z105" s="531"/>
      <c r="AA105" s="329"/>
      <c r="AB105" s="543"/>
      <c r="AC105" s="535">
        <f>D105+L105+N105+P105+R105+T105+U105</f>
        <v>10108604</v>
      </c>
      <c r="AD105" s="535"/>
    </row>
    <row r="106" spans="1:30" s="330" customFormat="1" ht="24.9" hidden="1" customHeight="1">
      <c r="A106" s="529" t="s">
        <v>28</v>
      </c>
      <c r="B106" s="565"/>
      <c r="C106" s="552"/>
      <c r="D106" s="552"/>
      <c r="E106" s="552"/>
      <c r="F106" s="552"/>
      <c r="G106" s="552"/>
      <c r="H106" s="552"/>
      <c r="I106" s="552"/>
      <c r="J106" s="553"/>
      <c r="K106" s="554"/>
      <c r="L106" s="552"/>
      <c r="M106" s="552"/>
      <c r="N106" s="552"/>
      <c r="O106" s="552"/>
      <c r="P106" s="552"/>
      <c r="Q106" s="552"/>
      <c r="R106" s="552"/>
      <c r="S106" s="552"/>
      <c r="T106" s="552"/>
      <c r="U106" s="552"/>
      <c r="V106" s="552"/>
      <c r="W106" s="552"/>
      <c r="X106" s="555"/>
      <c r="Y106" s="529"/>
      <c r="Z106" s="556"/>
      <c r="AA106" s="329"/>
      <c r="AB106" s="543"/>
      <c r="AC106" s="535"/>
      <c r="AD106" s="535"/>
    </row>
    <row r="107" spans="1:30" s="330" customFormat="1" ht="24.9" hidden="1" customHeight="1">
      <c r="A107" s="302" t="s">
        <v>548</v>
      </c>
      <c r="B107" s="557" t="s">
        <v>2323</v>
      </c>
      <c r="C107" s="513">
        <f t="shared" ref="C107:C140" si="9">D107+L107+N107+P107+R107+T107+U107</f>
        <v>1193244</v>
      </c>
      <c r="D107" s="512">
        <v>492798</v>
      </c>
      <c r="E107" s="512">
        <v>38263</v>
      </c>
      <c r="F107" s="512"/>
      <c r="G107" s="512">
        <v>73052</v>
      </c>
      <c r="H107" s="512">
        <v>260489</v>
      </c>
      <c r="I107" s="512">
        <v>120994</v>
      </c>
      <c r="J107" s="566"/>
      <c r="K107" s="546"/>
      <c r="L107" s="513"/>
      <c r="M107" s="540">
        <v>340.9</v>
      </c>
      <c r="N107" s="540">
        <v>652947</v>
      </c>
      <c r="O107" s="540"/>
      <c r="P107" s="540"/>
      <c r="Q107" s="540"/>
      <c r="R107" s="540"/>
      <c r="S107" s="540">
        <v>45</v>
      </c>
      <c r="T107" s="540">
        <v>47499</v>
      </c>
      <c r="U107" s="512"/>
      <c r="V107" s="513"/>
      <c r="W107" s="513"/>
      <c r="X107" s="521"/>
      <c r="Y107" s="302"/>
      <c r="Z107" s="558"/>
      <c r="AA107" s="329"/>
      <c r="AB107" s="543"/>
      <c r="AC107" s="535"/>
      <c r="AD107" s="535"/>
    </row>
    <row r="108" spans="1:30" s="330" customFormat="1" ht="24.9" hidden="1" customHeight="1">
      <c r="A108" s="302" t="s">
        <v>549</v>
      </c>
      <c r="B108" s="557" t="s">
        <v>2324</v>
      </c>
      <c r="C108" s="513">
        <f t="shared" si="9"/>
        <v>3084371</v>
      </c>
      <c r="D108" s="512">
        <v>1297544</v>
      </c>
      <c r="E108" s="512">
        <v>182009</v>
      </c>
      <c r="F108" s="512"/>
      <c r="G108" s="512">
        <v>333953</v>
      </c>
      <c r="H108" s="512">
        <v>520978</v>
      </c>
      <c r="I108" s="512">
        <v>260604</v>
      </c>
      <c r="J108" s="566"/>
      <c r="K108" s="546"/>
      <c r="L108" s="513"/>
      <c r="M108" s="540">
        <v>868</v>
      </c>
      <c r="N108" s="540">
        <v>1662533</v>
      </c>
      <c r="O108" s="540"/>
      <c r="P108" s="540"/>
      <c r="Q108" s="540"/>
      <c r="R108" s="540"/>
      <c r="S108" s="540">
        <v>118.8</v>
      </c>
      <c r="T108" s="540">
        <v>124294</v>
      </c>
      <c r="U108" s="512"/>
      <c r="V108" s="513"/>
      <c r="W108" s="513"/>
      <c r="X108" s="521"/>
      <c r="Y108" s="302"/>
      <c r="Z108" s="558"/>
      <c r="AA108" s="329"/>
      <c r="AB108" s="543"/>
      <c r="AC108" s="535"/>
      <c r="AD108" s="535"/>
    </row>
    <row r="109" spans="1:30" s="330" customFormat="1" ht="24.9" hidden="1" customHeight="1">
      <c r="A109" s="302" t="s">
        <v>550</v>
      </c>
      <c r="B109" s="557" t="s">
        <v>2325</v>
      </c>
      <c r="C109" s="513">
        <f t="shared" si="9"/>
        <v>2614100</v>
      </c>
      <c r="D109" s="512">
        <v>585180</v>
      </c>
      <c r="E109" s="512">
        <v>26888</v>
      </c>
      <c r="F109" s="512"/>
      <c r="G109" s="512">
        <v>80010</v>
      </c>
      <c r="H109" s="512">
        <v>335571</v>
      </c>
      <c r="I109" s="512">
        <v>142711</v>
      </c>
      <c r="J109" s="566"/>
      <c r="K109" s="546"/>
      <c r="L109" s="513"/>
      <c r="M109" s="540">
        <v>539.4</v>
      </c>
      <c r="N109" s="540">
        <v>1033146</v>
      </c>
      <c r="O109" s="540"/>
      <c r="P109" s="540"/>
      <c r="Q109" s="540">
        <v>707.5</v>
      </c>
      <c r="R109" s="540">
        <v>906006</v>
      </c>
      <c r="S109" s="540">
        <v>85.8</v>
      </c>
      <c r="T109" s="540">
        <v>89768</v>
      </c>
      <c r="U109" s="512"/>
      <c r="V109" s="513"/>
      <c r="W109" s="513"/>
      <c r="X109" s="521"/>
      <c r="Y109" s="302"/>
      <c r="Z109" s="558"/>
      <c r="AA109" s="329"/>
      <c r="AB109" s="543"/>
      <c r="AC109" s="535"/>
      <c r="AD109" s="535"/>
    </row>
    <row r="110" spans="1:30" s="330" customFormat="1" ht="24.9" hidden="1" customHeight="1">
      <c r="A110" s="302" t="s">
        <v>551</v>
      </c>
      <c r="B110" s="557" t="s">
        <v>2326</v>
      </c>
      <c r="C110" s="513">
        <f t="shared" si="9"/>
        <v>2512072</v>
      </c>
      <c r="D110" s="512">
        <v>748626</v>
      </c>
      <c r="E110" s="512"/>
      <c r="F110" s="512"/>
      <c r="G110" s="512">
        <v>97403</v>
      </c>
      <c r="H110" s="512">
        <v>651223</v>
      </c>
      <c r="I110" s="512"/>
      <c r="J110" s="566"/>
      <c r="K110" s="546"/>
      <c r="L110" s="513"/>
      <c r="M110" s="540">
        <v>516.5</v>
      </c>
      <c r="N110" s="540">
        <v>989284</v>
      </c>
      <c r="O110" s="540"/>
      <c r="P110" s="540"/>
      <c r="Q110" s="540">
        <v>558.29999999999995</v>
      </c>
      <c r="R110" s="540">
        <v>714945</v>
      </c>
      <c r="S110" s="540">
        <v>57</v>
      </c>
      <c r="T110" s="540">
        <v>59217</v>
      </c>
      <c r="U110" s="512"/>
      <c r="V110" s="513"/>
      <c r="W110" s="513"/>
      <c r="X110" s="521"/>
      <c r="Y110" s="302"/>
      <c r="Z110" s="558"/>
      <c r="AA110" s="329"/>
      <c r="AB110" s="543"/>
      <c r="AC110" s="535"/>
      <c r="AD110" s="535"/>
    </row>
    <row r="111" spans="1:30" s="330" customFormat="1" ht="24.9" hidden="1" customHeight="1">
      <c r="A111" s="302" t="s">
        <v>552</v>
      </c>
      <c r="B111" s="557" t="s">
        <v>3495</v>
      </c>
      <c r="C111" s="513">
        <f t="shared" si="9"/>
        <v>2044515</v>
      </c>
      <c r="D111" s="512">
        <f>E111+F111+G111+H111+I111+J111</f>
        <v>968744</v>
      </c>
      <c r="E111" s="512"/>
      <c r="F111" s="512"/>
      <c r="G111" s="512">
        <v>149583</v>
      </c>
      <c r="H111" s="512">
        <v>555455</v>
      </c>
      <c r="I111" s="512">
        <v>263706</v>
      </c>
      <c r="J111" s="566"/>
      <c r="K111" s="546"/>
      <c r="L111" s="513"/>
      <c r="M111" s="540">
        <v>290</v>
      </c>
      <c r="N111" s="540">
        <v>555455</v>
      </c>
      <c r="O111" s="540"/>
      <c r="P111" s="540"/>
      <c r="Q111" s="540">
        <v>372</v>
      </c>
      <c r="R111" s="540">
        <v>476374</v>
      </c>
      <c r="S111" s="540">
        <v>42</v>
      </c>
      <c r="T111" s="540">
        <v>43942</v>
      </c>
      <c r="U111" s="512"/>
      <c r="V111" s="513"/>
      <c r="W111" s="513"/>
      <c r="X111" s="521"/>
      <c r="Y111" s="302"/>
      <c r="Z111" s="558"/>
      <c r="AA111" s="329"/>
      <c r="AB111" s="543"/>
      <c r="AC111" s="535"/>
      <c r="AD111" s="535"/>
    </row>
    <row r="112" spans="1:30" s="330" customFormat="1" ht="24.9" hidden="1" customHeight="1">
      <c r="A112" s="302" t="s">
        <v>553</v>
      </c>
      <c r="B112" s="557" t="s">
        <v>2327</v>
      </c>
      <c r="C112" s="513">
        <f t="shared" si="9"/>
        <v>4430719</v>
      </c>
      <c r="D112" s="512">
        <v>1459720</v>
      </c>
      <c r="E112" s="512"/>
      <c r="F112" s="512"/>
      <c r="G112" s="512">
        <v>281773</v>
      </c>
      <c r="H112" s="512">
        <v>1177947</v>
      </c>
      <c r="I112" s="512"/>
      <c r="J112" s="566"/>
      <c r="K112" s="546"/>
      <c r="L112" s="513"/>
      <c r="M112" s="540">
        <v>863.2</v>
      </c>
      <c r="N112" s="540">
        <v>1653340</v>
      </c>
      <c r="O112" s="540"/>
      <c r="P112" s="540"/>
      <c r="Q112" s="540">
        <v>943.5</v>
      </c>
      <c r="R112" s="540">
        <v>1208222</v>
      </c>
      <c r="S112" s="540">
        <v>105</v>
      </c>
      <c r="T112" s="540">
        <v>109437</v>
      </c>
      <c r="U112" s="512"/>
      <c r="V112" s="513"/>
      <c r="W112" s="513"/>
      <c r="X112" s="521"/>
      <c r="Y112" s="302"/>
      <c r="Z112" s="558"/>
      <c r="AA112" s="329"/>
      <c r="AB112" s="543"/>
      <c r="AC112" s="535"/>
      <c r="AD112" s="535"/>
    </row>
    <row r="113" spans="1:30" s="330" customFormat="1" ht="24.9" hidden="1" customHeight="1">
      <c r="A113" s="302" t="s">
        <v>554</v>
      </c>
      <c r="B113" s="557" t="s">
        <v>2809</v>
      </c>
      <c r="C113" s="513">
        <f t="shared" si="9"/>
        <v>2868279</v>
      </c>
      <c r="D113" s="512">
        <v>114922</v>
      </c>
      <c r="E113" s="512"/>
      <c r="F113" s="512"/>
      <c r="G113" s="512"/>
      <c r="H113" s="512">
        <v>114922</v>
      </c>
      <c r="I113" s="512"/>
      <c r="J113" s="512"/>
      <c r="K113" s="546"/>
      <c r="L113" s="513"/>
      <c r="M113" s="540">
        <v>658</v>
      </c>
      <c r="N113" s="540">
        <v>1260306</v>
      </c>
      <c r="O113" s="540"/>
      <c r="P113" s="540"/>
      <c r="Q113" s="540">
        <v>1112</v>
      </c>
      <c r="R113" s="540">
        <v>1423999</v>
      </c>
      <c r="S113" s="540">
        <v>66</v>
      </c>
      <c r="T113" s="540">
        <v>69052</v>
      </c>
      <c r="U113" s="512"/>
      <c r="V113" s="513"/>
      <c r="W113" s="513"/>
      <c r="X113" s="521"/>
      <c r="Y113" s="302"/>
      <c r="Z113" s="558"/>
      <c r="AA113" s="329"/>
      <c r="AB113" s="543"/>
      <c r="AC113" s="535"/>
      <c r="AD113" s="535"/>
    </row>
    <row r="114" spans="1:30" s="330" customFormat="1" ht="24.9" hidden="1" customHeight="1">
      <c r="A114" s="302" t="s">
        <v>555</v>
      </c>
      <c r="B114" s="557" t="s">
        <v>2328</v>
      </c>
      <c r="C114" s="513">
        <f t="shared" si="9"/>
        <v>3798306</v>
      </c>
      <c r="D114" s="512">
        <v>1147366</v>
      </c>
      <c r="E114" s="512">
        <v>117375</v>
      </c>
      <c r="F114" s="512"/>
      <c r="G114" s="512">
        <v>221418</v>
      </c>
      <c r="H114" s="512">
        <v>520978</v>
      </c>
      <c r="I114" s="512">
        <v>287595</v>
      </c>
      <c r="J114" s="566"/>
      <c r="K114" s="546"/>
      <c r="L114" s="513"/>
      <c r="M114" s="540">
        <v>750.9</v>
      </c>
      <c r="N114" s="540">
        <v>1438245</v>
      </c>
      <c r="O114" s="540"/>
      <c r="P114" s="540"/>
      <c r="Q114" s="540">
        <v>878.2</v>
      </c>
      <c r="R114" s="540">
        <v>1124601</v>
      </c>
      <c r="S114" s="540">
        <v>84</v>
      </c>
      <c r="T114" s="540">
        <v>88094</v>
      </c>
      <c r="U114" s="512"/>
      <c r="V114" s="513"/>
      <c r="W114" s="513"/>
      <c r="X114" s="521"/>
      <c r="Y114" s="302"/>
      <c r="Z114" s="558"/>
      <c r="AA114" s="329"/>
      <c r="AB114" s="543"/>
      <c r="AC114" s="535"/>
      <c r="AD114" s="535"/>
    </row>
    <row r="115" spans="1:30" s="330" customFormat="1" ht="24.9" hidden="1" customHeight="1">
      <c r="A115" s="302" t="s">
        <v>556</v>
      </c>
      <c r="B115" s="557" t="s">
        <v>2810</v>
      </c>
      <c r="C115" s="513">
        <f t="shared" si="9"/>
        <v>3487508</v>
      </c>
      <c r="D115" s="512">
        <v>622492</v>
      </c>
      <c r="E115" s="512"/>
      <c r="F115" s="512"/>
      <c r="G115" s="512"/>
      <c r="H115" s="512">
        <v>622492</v>
      </c>
      <c r="I115" s="512"/>
      <c r="J115" s="512"/>
      <c r="K115" s="546"/>
      <c r="L115" s="513"/>
      <c r="M115" s="540">
        <v>757.9</v>
      </c>
      <c r="N115" s="540">
        <v>1451652</v>
      </c>
      <c r="O115" s="540"/>
      <c r="P115" s="540"/>
      <c r="Q115" s="540">
        <v>878.2</v>
      </c>
      <c r="R115" s="540">
        <v>1124601</v>
      </c>
      <c r="S115" s="540">
        <v>276</v>
      </c>
      <c r="T115" s="540">
        <v>288763</v>
      </c>
      <c r="U115" s="512"/>
      <c r="V115" s="513"/>
      <c r="W115" s="513"/>
      <c r="X115" s="521"/>
      <c r="Y115" s="302"/>
      <c r="Z115" s="558"/>
      <c r="AA115" s="329"/>
      <c r="AB115" s="543"/>
      <c r="AC115" s="535"/>
      <c r="AD115" s="535"/>
    </row>
    <row r="116" spans="1:30" s="330" customFormat="1" ht="24.9" hidden="1" customHeight="1">
      <c r="A116" s="302" t="s">
        <v>557</v>
      </c>
      <c r="B116" s="557" t="s">
        <v>2811</v>
      </c>
      <c r="C116" s="513">
        <f t="shared" si="9"/>
        <v>3710246</v>
      </c>
      <c r="D116" s="512">
        <v>727189</v>
      </c>
      <c r="E116" s="512">
        <v>114273</v>
      </c>
      <c r="F116" s="512"/>
      <c r="G116" s="512"/>
      <c r="H116" s="512">
        <v>612916</v>
      </c>
      <c r="I116" s="512"/>
      <c r="J116" s="512"/>
      <c r="K116" s="546"/>
      <c r="L116" s="513"/>
      <c r="M116" s="540">
        <v>809.5</v>
      </c>
      <c r="N116" s="540">
        <v>1550485</v>
      </c>
      <c r="O116" s="540"/>
      <c r="P116" s="540"/>
      <c r="Q116" s="540">
        <v>893.2</v>
      </c>
      <c r="R116" s="540">
        <v>1143809</v>
      </c>
      <c r="S116" s="540">
        <v>276</v>
      </c>
      <c r="T116" s="540">
        <v>288763</v>
      </c>
      <c r="U116" s="512"/>
      <c r="V116" s="513"/>
      <c r="W116" s="513"/>
      <c r="X116" s="521"/>
      <c r="Y116" s="302"/>
      <c r="Z116" s="558"/>
      <c r="AA116" s="329"/>
      <c r="AB116" s="543"/>
      <c r="AC116" s="535"/>
      <c r="AD116" s="535"/>
    </row>
    <row r="117" spans="1:30" s="330" customFormat="1" ht="24.9" hidden="1" customHeight="1">
      <c r="A117" s="302" t="s">
        <v>558</v>
      </c>
      <c r="B117" s="557" t="s">
        <v>2812</v>
      </c>
      <c r="C117" s="513">
        <f t="shared" si="9"/>
        <v>3351881</v>
      </c>
      <c r="D117" s="512">
        <v>766144</v>
      </c>
      <c r="E117" s="512"/>
      <c r="F117" s="512"/>
      <c r="G117" s="512"/>
      <c r="H117" s="512">
        <v>766144</v>
      </c>
      <c r="I117" s="512"/>
      <c r="J117" s="512"/>
      <c r="K117" s="546"/>
      <c r="L117" s="513"/>
      <c r="M117" s="540">
        <v>1350</v>
      </c>
      <c r="N117" s="540">
        <v>2585737</v>
      </c>
      <c r="O117" s="540"/>
      <c r="P117" s="540"/>
      <c r="Q117" s="540"/>
      <c r="R117" s="540"/>
      <c r="S117" s="540"/>
      <c r="T117" s="540"/>
      <c r="U117" s="512"/>
      <c r="V117" s="513"/>
      <c r="W117" s="513"/>
      <c r="X117" s="521"/>
      <c r="Y117" s="302"/>
      <c r="Z117" s="558"/>
      <c r="AA117" s="329"/>
      <c r="AB117" s="543"/>
      <c r="AC117" s="535"/>
      <c r="AD117" s="535"/>
    </row>
    <row r="118" spans="1:30" s="330" customFormat="1" ht="24.9" hidden="1" customHeight="1">
      <c r="A118" s="302" t="s">
        <v>559</v>
      </c>
      <c r="B118" s="557" t="s">
        <v>2813</v>
      </c>
      <c r="C118" s="513">
        <f t="shared" si="9"/>
        <v>2779189</v>
      </c>
      <c r="D118" s="512">
        <v>0</v>
      </c>
      <c r="E118" s="512"/>
      <c r="F118" s="512"/>
      <c r="G118" s="512"/>
      <c r="H118" s="512"/>
      <c r="I118" s="512"/>
      <c r="J118" s="512"/>
      <c r="K118" s="546"/>
      <c r="L118" s="513"/>
      <c r="M118" s="540">
        <v>1451</v>
      </c>
      <c r="N118" s="540">
        <v>2779189</v>
      </c>
      <c r="O118" s="540"/>
      <c r="P118" s="540"/>
      <c r="Q118" s="540"/>
      <c r="R118" s="540"/>
      <c r="S118" s="540"/>
      <c r="T118" s="540"/>
      <c r="U118" s="512"/>
      <c r="V118" s="513"/>
      <c r="W118" s="513"/>
      <c r="X118" s="521"/>
      <c r="Y118" s="302"/>
      <c r="Z118" s="558"/>
      <c r="AA118" s="329"/>
      <c r="AB118" s="543"/>
      <c r="AC118" s="535"/>
      <c r="AD118" s="535"/>
    </row>
    <row r="119" spans="1:30" s="330" customFormat="1" ht="24.9" hidden="1" customHeight="1">
      <c r="A119" s="302" t="s">
        <v>560</v>
      </c>
      <c r="B119" s="557" t="s">
        <v>2814</v>
      </c>
      <c r="C119" s="513">
        <f t="shared" si="9"/>
        <v>785298</v>
      </c>
      <c r="D119" s="512">
        <v>0</v>
      </c>
      <c r="E119" s="512"/>
      <c r="F119" s="512"/>
      <c r="G119" s="512"/>
      <c r="H119" s="512"/>
      <c r="I119" s="512"/>
      <c r="J119" s="512"/>
      <c r="K119" s="546"/>
      <c r="L119" s="513"/>
      <c r="M119" s="540">
        <v>410</v>
      </c>
      <c r="N119" s="540">
        <v>785298</v>
      </c>
      <c r="O119" s="540"/>
      <c r="P119" s="540"/>
      <c r="Q119" s="540"/>
      <c r="R119" s="540"/>
      <c r="S119" s="540"/>
      <c r="T119" s="540"/>
      <c r="U119" s="512"/>
      <c r="V119" s="513"/>
      <c r="W119" s="513"/>
      <c r="X119" s="521"/>
      <c r="Y119" s="302"/>
      <c r="Z119" s="558"/>
      <c r="AA119" s="329"/>
      <c r="AB119" s="543"/>
      <c r="AC119" s="535"/>
      <c r="AD119" s="535"/>
    </row>
    <row r="120" spans="1:30" s="330" customFormat="1" ht="24.9" hidden="1" customHeight="1">
      <c r="A120" s="302" t="s">
        <v>561</v>
      </c>
      <c r="B120" s="557" t="s">
        <v>2329</v>
      </c>
      <c r="C120" s="513">
        <f t="shared" si="9"/>
        <v>846590</v>
      </c>
      <c r="D120" s="512">
        <v>0</v>
      </c>
      <c r="E120" s="512"/>
      <c r="F120" s="512"/>
      <c r="G120" s="512"/>
      <c r="H120" s="512"/>
      <c r="I120" s="512"/>
      <c r="J120" s="512"/>
      <c r="K120" s="546"/>
      <c r="L120" s="513"/>
      <c r="M120" s="540">
        <v>442</v>
      </c>
      <c r="N120" s="540">
        <v>846590</v>
      </c>
      <c r="O120" s="540"/>
      <c r="P120" s="540"/>
      <c r="Q120" s="540"/>
      <c r="R120" s="540"/>
      <c r="S120" s="540"/>
      <c r="T120" s="540"/>
      <c r="U120" s="512"/>
      <c r="V120" s="513"/>
      <c r="W120" s="513"/>
      <c r="X120" s="521"/>
      <c r="Y120" s="302"/>
      <c r="Z120" s="558"/>
      <c r="AA120" s="329"/>
      <c r="AB120" s="543"/>
      <c r="AC120" s="535"/>
      <c r="AD120" s="535"/>
    </row>
    <row r="121" spans="1:30" s="330" customFormat="1" ht="24.9" hidden="1" customHeight="1">
      <c r="A121" s="302" t="s">
        <v>562</v>
      </c>
      <c r="B121" s="557" t="s">
        <v>2815</v>
      </c>
      <c r="C121" s="513">
        <f t="shared" si="9"/>
        <v>858082</v>
      </c>
      <c r="D121" s="512">
        <v>0</v>
      </c>
      <c r="E121" s="512"/>
      <c r="F121" s="512"/>
      <c r="G121" s="512"/>
      <c r="H121" s="512"/>
      <c r="I121" s="512"/>
      <c r="J121" s="512"/>
      <c r="K121" s="546"/>
      <c r="L121" s="513"/>
      <c r="M121" s="540">
        <v>448</v>
      </c>
      <c r="N121" s="540">
        <v>858082</v>
      </c>
      <c r="O121" s="540"/>
      <c r="P121" s="540"/>
      <c r="Q121" s="540"/>
      <c r="R121" s="540"/>
      <c r="S121" s="540"/>
      <c r="T121" s="540"/>
      <c r="U121" s="512"/>
      <c r="V121" s="513"/>
      <c r="W121" s="513"/>
      <c r="X121" s="521"/>
      <c r="Y121" s="302"/>
      <c r="Z121" s="558"/>
      <c r="AA121" s="329"/>
      <c r="AB121" s="543"/>
      <c r="AC121" s="535"/>
      <c r="AD121" s="535"/>
    </row>
    <row r="122" spans="1:30" s="330" customFormat="1" ht="24.9" hidden="1" customHeight="1">
      <c r="A122" s="302" t="s">
        <v>563</v>
      </c>
      <c r="B122" s="557" t="s">
        <v>2816</v>
      </c>
      <c r="C122" s="513">
        <f t="shared" si="9"/>
        <v>1151132</v>
      </c>
      <c r="D122" s="512">
        <v>268151</v>
      </c>
      <c r="E122" s="512"/>
      <c r="F122" s="512"/>
      <c r="G122" s="512"/>
      <c r="H122" s="512">
        <v>268151</v>
      </c>
      <c r="I122" s="512"/>
      <c r="J122" s="512"/>
      <c r="K122" s="546"/>
      <c r="L122" s="513"/>
      <c r="M122" s="540">
        <v>461</v>
      </c>
      <c r="N122" s="540">
        <v>882981</v>
      </c>
      <c r="O122" s="540"/>
      <c r="P122" s="540"/>
      <c r="Q122" s="540"/>
      <c r="R122" s="540"/>
      <c r="S122" s="540"/>
      <c r="T122" s="540"/>
      <c r="U122" s="512"/>
      <c r="V122" s="513"/>
      <c r="W122" s="513"/>
      <c r="X122" s="521"/>
      <c r="Y122" s="302"/>
      <c r="Z122" s="558"/>
      <c r="AA122" s="329"/>
      <c r="AB122" s="543"/>
      <c r="AC122" s="535"/>
      <c r="AD122" s="535"/>
    </row>
    <row r="123" spans="1:30" s="330" customFormat="1" ht="24.9" hidden="1" customHeight="1">
      <c r="A123" s="302" t="s">
        <v>564</v>
      </c>
      <c r="B123" s="557" t="s">
        <v>2817</v>
      </c>
      <c r="C123" s="513">
        <f t="shared" si="9"/>
        <v>1167796</v>
      </c>
      <c r="D123" s="512">
        <v>275812</v>
      </c>
      <c r="E123" s="512"/>
      <c r="F123" s="512"/>
      <c r="G123" s="512"/>
      <c r="H123" s="512">
        <v>275812</v>
      </c>
      <c r="I123" s="512"/>
      <c r="J123" s="512"/>
      <c r="K123" s="546"/>
      <c r="L123" s="513"/>
      <c r="M123" s="540">
        <v>465.7</v>
      </c>
      <c r="N123" s="540">
        <v>891984</v>
      </c>
      <c r="O123" s="540"/>
      <c r="P123" s="540"/>
      <c r="Q123" s="540"/>
      <c r="R123" s="540"/>
      <c r="S123" s="540"/>
      <c r="T123" s="540"/>
      <c r="U123" s="512"/>
      <c r="V123" s="513"/>
      <c r="W123" s="513"/>
      <c r="X123" s="521"/>
      <c r="Y123" s="302"/>
      <c r="Z123" s="558"/>
      <c r="AA123" s="329"/>
      <c r="AB123" s="543"/>
      <c r="AC123" s="535"/>
      <c r="AD123" s="535"/>
    </row>
    <row r="124" spans="1:30" s="330" customFormat="1" ht="24.9" hidden="1" customHeight="1">
      <c r="A124" s="302" t="s">
        <v>565</v>
      </c>
      <c r="B124" s="557" t="s">
        <v>2818</v>
      </c>
      <c r="C124" s="513">
        <f t="shared" si="9"/>
        <v>971088</v>
      </c>
      <c r="D124" s="512">
        <v>0</v>
      </c>
      <c r="E124" s="512"/>
      <c r="F124" s="512"/>
      <c r="G124" s="512"/>
      <c r="H124" s="512"/>
      <c r="I124" s="512"/>
      <c r="J124" s="512"/>
      <c r="K124" s="546"/>
      <c r="L124" s="513"/>
      <c r="M124" s="540">
        <v>507</v>
      </c>
      <c r="N124" s="540">
        <v>971088</v>
      </c>
      <c r="O124" s="540"/>
      <c r="P124" s="540"/>
      <c r="Q124" s="540"/>
      <c r="R124" s="540"/>
      <c r="S124" s="540"/>
      <c r="T124" s="540"/>
      <c r="U124" s="512"/>
      <c r="V124" s="513"/>
      <c r="W124" s="513"/>
      <c r="X124" s="521"/>
      <c r="Y124" s="302"/>
      <c r="Z124" s="558"/>
      <c r="AA124" s="329"/>
      <c r="AB124" s="543"/>
      <c r="AC124" s="535"/>
      <c r="AD124" s="535"/>
    </row>
    <row r="125" spans="1:30" s="330" customFormat="1" ht="24.9" hidden="1" customHeight="1">
      <c r="A125" s="302" t="s">
        <v>566</v>
      </c>
      <c r="B125" s="557" t="s">
        <v>2819</v>
      </c>
      <c r="C125" s="513">
        <f t="shared" si="9"/>
        <v>1596472</v>
      </c>
      <c r="D125" s="512">
        <v>308373</v>
      </c>
      <c r="E125" s="512"/>
      <c r="F125" s="512"/>
      <c r="G125" s="512"/>
      <c r="H125" s="512">
        <v>308373</v>
      </c>
      <c r="I125" s="512"/>
      <c r="J125" s="512"/>
      <c r="K125" s="546"/>
      <c r="L125" s="513"/>
      <c r="M125" s="540">
        <v>383</v>
      </c>
      <c r="N125" s="540">
        <v>733583</v>
      </c>
      <c r="O125" s="540"/>
      <c r="P125" s="540"/>
      <c r="Q125" s="540">
        <v>384</v>
      </c>
      <c r="R125" s="540">
        <v>491741</v>
      </c>
      <c r="S125" s="540">
        <v>60</v>
      </c>
      <c r="T125" s="540">
        <v>62775</v>
      </c>
      <c r="U125" s="512"/>
      <c r="V125" s="513"/>
      <c r="W125" s="513"/>
      <c r="X125" s="521"/>
      <c r="Y125" s="302"/>
      <c r="Z125" s="558"/>
      <c r="AA125" s="329"/>
      <c r="AB125" s="543"/>
      <c r="AC125" s="535"/>
      <c r="AD125" s="535"/>
    </row>
    <row r="126" spans="1:30" s="330" customFormat="1" ht="24.9" hidden="1" customHeight="1">
      <c r="A126" s="302" t="s">
        <v>567</v>
      </c>
      <c r="B126" s="557" t="s">
        <v>2820</v>
      </c>
      <c r="C126" s="513">
        <f t="shared" si="9"/>
        <v>1592642</v>
      </c>
      <c r="D126" s="512">
        <v>308373</v>
      </c>
      <c r="E126" s="512"/>
      <c r="F126" s="512"/>
      <c r="G126" s="512"/>
      <c r="H126" s="512">
        <v>308373</v>
      </c>
      <c r="I126" s="512"/>
      <c r="J126" s="512"/>
      <c r="K126" s="514"/>
      <c r="L126" s="512"/>
      <c r="M126" s="540">
        <v>381</v>
      </c>
      <c r="N126" s="540">
        <v>729753</v>
      </c>
      <c r="O126" s="540"/>
      <c r="P126" s="540"/>
      <c r="Q126" s="540">
        <v>384</v>
      </c>
      <c r="R126" s="540">
        <v>491741</v>
      </c>
      <c r="S126" s="540">
        <v>60</v>
      </c>
      <c r="T126" s="540">
        <v>62775</v>
      </c>
      <c r="U126" s="512"/>
      <c r="V126" s="512"/>
      <c r="W126" s="512"/>
      <c r="X126" s="559"/>
      <c r="Y126" s="302"/>
      <c r="Z126" s="558"/>
      <c r="AA126" s="329"/>
      <c r="AB126" s="543"/>
      <c r="AC126" s="535"/>
      <c r="AD126" s="535"/>
    </row>
    <row r="127" spans="1:30" s="330" customFormat="1" ht="24.9" hidden="1" customHeight="1">
      <c r="A127" s="302" t="s">
        <v>568</v>
      </c>
      <c r="B127" s="557" t="s">
        <v>2822</v>
      </c>
      <c r="C127" s="513">
        <f t="shared" si="9"/>
        <v>1599725</v>
      </c>
      <c r="D127" s="512">
        <v>308373</v>
      </c>
      <c r="E127" s="512"/>
      <c r="F127" s="512"/>
      <c r="G127" s="512"/>
      <c r="H127" s="512">
        <v>308373</v>
      </c>
      <c r="I127" s="512"/>
      <c r="J127" s="512"/>
      <c r="K127" s="514"/>
      <c r="L127" s="512"/>
      <c r="M127" s="540">
        <v>385</v>
      </c>
      <c r="N127" s="540">
        <v>737414</v>
      </c>
      <c r="O127" s="540"/>
      <c r="P127" s="540"/>
      <c r="Q127" s="540">
        <v>386</v>
      </c>
      <c r="R127" s="540">
        <v>494302</v>
      </c>
      <c r="S127" s="540">
        <v>57</v>
      </c>
      <c r="T127" s="540">
        <v>59636</v>
      </c>
      <c r="U127" s="512"/>
      <c r="V127" s="512"/>
      <c r="W127" s="512"/>
      <c r="X127" s="559"/>
      <c r="Y127" s="302"/>
      <c r="Z127" s="558"/>
      <c r="AA127" s="329"/>
      <c r="AB127" s="543"/>
      <c r="AC127" s="535"/>
      <c r="AD127" s="535"/>
    </row>
    <row r="128" spans="1:30" s="330" customFormat="1" ht="24.9" hidden="1" customHeight="1">
      <c r="A128" s="302" t="s">
        <v>569</v>
      </c>
      <c r="B128" s="557" t="s">
        <v>2821</v>
      </c>
      <c r="C128" s="513">
        <f t="shared" si="9"/>
        <v>1593744</v>
      </c>
      <c r="D128" s="512">
        <v>308373</v>
      </c>
      <c r="E128" s="512"/>
      <c r="F128" s="512"/>
      <c r="G128" s="512"/>
      <c r="H128" s="512">
        <v>308373</v>
      </c>
      <c r="I128" s="512"/>
      <c r="J128" s="512"/>
      <c r="K128" s="514"/>
      <c r="L128" s="512"/>
      <c r="M128" s="540">
        <v>382</v>
      </c>
      <c r="N128" s="540">
        <v>731668</v>
      </c>
      <c r="O128" s="540"/>
      <c r="P128" s="540"/>
      <c r="Q128" s="540">
        <v>385</v>
      </c>
      <c r="R128" s="540">
        <v>493021</v>
      </c>
      <c r="S128" s="540">
        <v>58</v>
      </c>
      <c r="T128" s="540">
        <v>60682</v>
      </c>
      <c r="U128" s="512"/>
      <c r="V128" s="512"/>
      <c r="W128" s="512"/>
      <c r="X128" s="559"/>
      <c r="Y128" s="302"/>
      <c r="Z128" s="558"/>
      <c r="AA128" s="329"/>
      <c r="AB128" s="543"/>
      <c r="AC128" s="535"/>
      <c r="AD128" s="535"/>
    </row>
    <row r="129" spans="1:30" s="330" customFormat="1" ht="24.9" hidden="1" customHeight="1">
      <c r="A129" s="302" t="s">
        <v>570</v>
      </c>
      <c r="B129" s="557" t="s">
        <v>2824</v>
      </c>
      <c r="C129" s="513">
        <f t="shared" si="9"/>
        <v>1760237</v>
      </c>
      <c r="D129" s="512">
        <v>0</v>
      </c>
      <c r="E129" s="512"/>
      <c r="F129" s="512"/>
      <c r="G129" s="512"/>
      <c r="H129" s="512"/>
      <c r="I129" s="512"/>
      <c r="J129" s="512"/>
      <c r="K129" s="514"/>
      <c r="L129" s="512"/>
      <c r="M129" s="540">
        <v>509.6</v>
      </c>
      <c r="N129" s="540">
        <v>976068</v>
      </c>
      <c r="O129" s="540"/>
      <c r="P129" s="540"/>
      <c r="Q129" s="540">
        <v>576</v>
      </c>
      <c r="R129" s="540">
        <v>737611</v>
      </c>
      <c r="S129" s="540">
        <v>44.5</v>
      </c>
      <c r="T129" s="540">
        <v>46558</v>
      </c>
      <c r="U129" s="512"/>
      <c r="V129" s="512"/>
      <c r="W129" s="512"/>
      <c r="X129" s="559"/>
      <c r="Y129" s="302"/>
      <c r="Z129" s="558"/>
      <c r="AA129" s="329"/>
      <c r="AB129" s="543"/>
      <c r="AC129" s="535"/>
      <c r="AD129" s="535"/>
    </row>
    <row r="130" spans="1:30" s="330" customFormat="1" ht="24.9" hidden="1" customHeight="1">
      <c r="A130" s="302" t="s">
        <v>571</v>
      </c>
      <c r="B130" s="557" t="s">
        <v>2825</v>
      </c>
      <c r="C130" s="513">
        <f t="shared" si="9"/>
        <v>1183089</v>
      </c>
      <c r="D130" s="512">
        <v>0</v>
      </c>
      <c r="E130" s="512"/>
      <c r="F130" s="512"/>
      <c r="G130" s="512"/>
      <c r="H130" s="512"/>
      <c r="I130" s="512"/>
      <c r="J130" s="512"/>
      <c r="K130" s="514"/>
      <c r="L130" s="512"/>
      <c r="M130" s="540">
        <v>327</v>
      </c>
      <c r="N130" s="540">
        <v>626323</v>
      </c>
      <c r="O130" s="540"/>
      <c r="P130" s="540"/>
      <c r="Q130" s="540">
        <v>407</v>
      </c>
      <c r="R130" s="540">
        <v>521194</v>
      </c>
      <c r="S130" s="540">
        <v>34</v>
      </c>
      <c r="T130" s="540">
        <v>35572</v>
      </c>
      <c r="U130" s="512"/>
      <c r="V130" s="512"/>
      <c r="W130" s="512"/>
      <c r="X130" s="559"/>
      <c r="Y130" s="302"/>
      <c r="Z130" s="558"/>
      <c r="AA130" s="329"/>
      <c r="AB130" s="543"/>
      <c r="AC130" s="535"/>
      <c r="AD130" s="535"/>
    </row>
    <row r="131" spans="1:30" s="330" customFormat="1" ht="24.9" hidden="1" customHeight="1">
      <c r="A131" s="302" t="s">
        <v>572</v>
      </c>
      <c r="B131" s="557" t="s">
        <v>2826</v>
      </c>
      <c r="C131" s="513">
        <f t="shared" si="9"/>
        <v>2905334</v>
      </c>
      <c r="D131" s="512">
        <v>0</v>
      </c>
      <c r="E131" s="512"/>
      <c r="F131" s="512"/>
      <c r="G131" s="512"/>
      <c r="H131" s="512"/>
      <c r="I131" s="512"/>
      <c r="J131" s="512"/>
      <c r="K131" s="514"/>
      <c r="L131" s="512"/>
      <c r="M131" s="540">
        <v>851</v>
      </c>
      <c r="N131" s="540">
        <v>1629972</v>
      </c>
      <c r="O131" s="540"/>
      <c r="P131" s="540"/>
      <c r="Q131" s="540">
        <v>909</v>
      </c>
      <c r="R131" s="540">
        <v>1164042</v>
      </c>
      <c r="S131" s="540">
        <v>106.4</v>
      </c>
      <c r="T131" s="540">
        <v>111320</v>
      </c>
      <c r="U131" s="512"/>
      <c r="V131" s="512"/>
      <c r="W131" s="512"/>
      <c r="X131" s="559"/>
      <c r="Y131" s="302"/>
      <c r="Z131" s="558"/>
      <c r="AA131" s="329"/>
      <c r="AB131" s="543"/>
      <c r="AC131" s="535"/>
      <c r="AD131" s="535"/>
    </row>
    <row r="132" spans="1:30" s="330" customFormat="1" ht="24.9" hidden="1" customHeight="1">
      <c r="A132" s="302" t="s">
        <v>573</v>
      </c>
      <c r="B132" s="557" t="s">
        <v>2851</v>
      </c>
      <c r="C132" s="513">
        <f t="shared" si="9"/>
        <v>1190126</v>
      </c>
      <c r="D132" s="512">
        <v>0</v>
      </c>
      <c r="E132" s="512"/>
      <c r="F132" s="512"/>
      <c r="G132" s="512"/>
      <c r="H132" s="512"/>
      <c r="I132" s="512"/>
      <c r="J132" s="512"/>
      <c r="K132" s="514"/>
      <c r="L132" s="512"/>
      <c r="M132" s="540">
        <v>328</v>
      </c>
      <c r="N132" s="540">
        <v>628238</v>
      </c>
      <c r="O132" s="540"/>
      <c r="P132" s="540"/>
      <c r="Q132" s="540">
        <v>411</v>
      </c>
      <c r="R132" s="540">
        <v>526316</v>
      </c>
      <c r="S132" s="540">
        <v>34</v>
      </c>
      <c r="T132" s="540">
        <v>35572</v>
      </c>
      <c r="U132" s="512"/>
      <c r="V132" s="512"/>
      <c r="W132" s="512"/>
      <c r="X132" s="559"/>
      <c r="Y132" s="302"/>
      <c r="Z132" s="558"/>
      <c r="AA132" s="329"/>
      <c r="AB132" s="543"/>
      <c r="AC132" s="535"/>
      <c r="AD132" s="535"/>
    </row>
    <row r="133" spans="1:30" s="330" customFormat="1" ht="24.9" hidden="1" customHeight="1">
      <c r="A133" s="302" t="s">
        <v>1029</v>
      </c>
      <c r="B133" s="557" t="s">
        <v>2823</v>
      </c>
      <c r="C133" s="513">
        <f t="shared" si="9"/>
        <v>1690634</v>
      </c>
      <c r="D133" s="512">
        <v>0</v>
      </c>
      <c r="E133" s="512"/>
      <c r="F133" s="512"/>
      <c r="G133" s="512"/>
      <c r="H133" s="512"/>
      <c r="I133" s="512"/>
      <c r="J133" s="512"/>
      <c r="K133" s="514"/>
      <c r="L133" s="512"/>
      <c r="M133" s="540">
        <v>358</v>
      </c>
      <c r="N133" s="540">
        <v>685699</v>
      </c>
      <c r="O133" s="540"/>
      <c r="P133" s="540"/>
      <c r="Q133" s="540">
        <v>739</v>
      </c>
      <c r="R133" s="540">
        <v>946345</v>
      </c>
      <c r="S133" s="540">
        <v>56</v>
      </c>
      <c r="T133" s="540">
        <v>58590</v>
      </c>
      <c r="U133" s="512"/>
      <c r="V133" s="512"/>
      <c r="W133" s="512"/>
      <c r="X133" s="559"/>
      <c r="Y133" s="302"/>
      <c r="Z133" s="558"/>
      <c r="AA133" s="329"/>
      <c r="AB133" s="543"/>
      <c r="AC133" s="535"/>
      <c r="AD133" s="535"/>
    </row>
    <row r="134" spans="1:30" s="330" customFormat="1" ht="24.9" hidden="1" customHeight="1">
      <c r="A134" s="302" t="s">
        <v>1030</v>
      </c>
      <c r="B134" s="557" t="s">
        <v>2297</v>
      </c>
      <c r="C134" s="513">
        <f t="shared" si="9"/>
        <v>1402467</v>
      </c>
      <c r="D134" s="512">
        <v>732008</v>
      </c>
      <c r="E134" s="512">
        <v>44468</v>
      </c>
      <c r="F134" s="512"/>
      <c r="G134" s="512">
        <v>227853</v>
      </c>
      <c r="H134" s="512">
        <v>459687</v>
      </c>
      <c r="I134" s="512"/>
      <c r="J134" s="566"/>
      <c r="K134" s="514"/>
      <c r="L134" s="512"/>
      <c r="M134" s="540">
        <v>320</v>
      </c>
      <c r="N134" s="540">
        <v>612916</v>
      </c>
      <c r="O134" s="540"/>
      <c r="P134" s="540"/>
      <c r="Q134" s="540"/>
      <c r="R134" s="540"/>
      <c r="S134" s="540">
        <v>55</v>
      </c>
      <c r="T134" s="540">
        <v>57543</v>
      </c>
      <c r="U134" s="512"/>
      <c r="V134" s="512"/>
      <c r="W134" s="512"/>
      <c r="X134" s="559"/>
      <c r="Y134" s="302"/>
      <c r="Z134" s="558"/>
      <c r="AA134" s="329"/>
      <c r="AB134" s="543"/>
      <c r="AC134" s="535"/>
      <c r="AD134" s="535"/>
    </row>
    <row r="135" spans="1:30" s="330" customFormat="1" ht="24.9" hidden="1" customHeight="1">
      <c r="A135" s="302" t="s">
        <v>574</v>
      </c>
      <c r="B135" s="557" t="s">
        <v>2298</v>
      </c>
      <c r="C135" s="513">
        <f t="shared" si="9"/>
        <v>1109688</v>
      </c>
      <c r="D135" s="512">
        <v>631812</v>
      </c>
      <c r="E135" s="512">
        <v>33610</v>
      </c>
      <c r="F135" s="512"/>
      <c r="G135" s="512">
        <v>240029</v>
      </c>
      <c r="H135" s="512">
        <v>358173</v>
      </c>
      <c r="I135" s="512"/>
      <c r="J135" s="566"/>
      <c r="K135" s="514"/>
      <c r="L135" s="512"/>
      <c r="M135" s="540">
        <v>220</v>
      </c>
      <c r="N135" s="540">
        <v>421379</v>
      </c>
      <c r="O135" s="540"/>
      <c r="P135" s="540"/>
      <c r="Q135" s="540"/>
      <c r="R135" s="540"/>
      <c r="S135" s="540">
        <v>54</v>
      </c>
      <c r="T135" s="540">
        <v>56497</v>
      </c>
      <c r="U135" s="512"/>
      <c r="V135" s="512"/>
      <c r="W135" s="512"/>
      <c r="X135" s="559"/>
      <c r="Y135" s="302"/>
      <c r="Z135" s="558"/>
      <c r="AA135" s="329"/>
      <c r="AB135" s="543"/>
      <c r="AC135" s="535"/>
      <c r="AD135" s="535"/>
    </row>
    <row r="136" spans="1:30" s="330" customFormat="1" ht="24.9" hidden="1" customHeight="1">
      <c r="A136" s="302" t="s">
        <v>575</v>
      </c>
      <c r="B136" s="557" t="s">
        <v>2299</v>
      </c>
      <c r="C136" s="513">
        <f t="shared" si="9"/>
        <v>1172075</v>
      </c>
      <c r="D136" s="512">
        <v>703615</v>
      </c>
      <c r="E136" s="512">
        <v>35161</v>
      </c>
      <c r="F136" s="512"/>
      <c r="G136" s="512">
        <v>233071</v>
      </c>
      <c r="H136" s="512">
        <v>323696</v>
      </c>
      <c r="I136" s="512">
        <v>111687</v>
      </c>
      <c r="J136" s="566"/>
      <c r="K136" s="514"/>
      <c r="L136" s="512"/>
      <c r="M136" s="540">
        <v>220</v>
      </c>
      <c r="N136" s="540">
        <v>421379</v>
      </c>
      <c r="O136" s="540"/>
      <c r="P136" s="540"/>
      <c r="Q136" s="540"/>
      <c r="R136" s="540"/>
      <c r="S136" s="540">
        <v>45</v>
      </c>
      <c r="T136" s="540">
        <v>47081</v>
      </c>
      <c r="U136" s="512"/>
      <c r="V136" s="512"/>
      <c r="W136" s="512"/>
      <c r="X136" s="559"/>
      <c r="Y136" s="302"/>
      <c r="Z136" s="558"/>
      <c r="AA136" s="329"/>
      <c r="AB136" s="543"/>
      <c r="AC136" s="535"/>
      <c r="AD136" s="535"/>
    </row>
    <row r="137" spans="1:30" s="330" customFormat="1" ht="24.9" hidden="1" customHeight="1">
      <c r="A137" s="302" t="s">
        <v>576</v>
      </c>
      <c r="B137" s="557" t="s">
        <v>2300</v>
      </c>
      <c r="C137" s="513">
        <f t="shared" si="9"/>
        <v>1890768</v>
      </c>
      <c r="D137" s="512">
        <v>996339</v>
      </c>
      <c r="E137" s="512">
        <v>46536</v>
      </c>
      <c r="F137" s="512"/>
      <c r="G137" s="512">
        <v>321777</v>
      </c>
      <c r="H137" s="512">
        <v>488417</v>
      </c>
      <c r="I137" s="512">
        <v>139609</v>
      </c>
      <c r="J137" s="566"/>
      <c r="K137" s="514"/>
      <c r="L137" s="512"/>
      <c r="M137" s="540">
        <v>420</v>
      </c>
      <c r="N137" s="540">
        <v>804452</v>
      </c>
      <c r="O137" s="540"/>
      <c r="P137" s="540"/>
      <c r="Q137" s="540"/>
      <c r="R137" s="540"/>
      <c r="S137" s="540">
        <v>86</v>
      </c>
      <c r="T137" s="540">
        <v>89977</v>
      </c>
      <c r="U137" s="512"/>
      <c r="V137" s="512"/>
      <c r="W137" s="512"/>
      <c r="X137" s="559"/>
      <c r="Y137" s="302"/>
      <c r="Z137" s="558"/>
      <c r="AA137" s="329"/>
      <c r="AB137" s="543"/>
      <c r="AC137" s="535"/>
      <c r="AD137" s="535"/>
    </row>
    <row r="138" spans="1:30" s="330" customFormat="1" ht="24.9" hidden="1" customHeight="1">
      <c r="A138" s="302" t="s">
        <v>577</v>
      </c>
      <c r="B138" s="557" t="s">
        <v>2913</v>
      </c>
      <c r="C138" s="513">
        <f t="shared" si="9"/>
        <v>3766934</v>
      </c>
      <c r="D138" s="512"/>
      <c r="E138" s="512"/>
      <c r="F138" s="512"/>
      <c r="G138" s="512"/>
      <c r="H138" s="512"/>
      <c r="I138" s="512"/>
      <c r="J138" s="566"/>
      <c r="K138" s="514">
        <v>2</v>
      </c>
      <c r="L138" s="512">
        <v>3766934</v>
      </c>
      <c r="M138" s="540"/>
      <c r="N138" s="540"/>
      <c r="O138" s="540"/>
      <c r="P138" s="540"/>
      <c r="Q138" s="540"/>
      <c r="R138" s="540"/>
      <c r="S138" s="540"/>
      <c r="T138" s="540"/>
      <c r="U138" s="512"/>
      <c r="V138" s="512"/>
      <c r="W138" s="512"/>
      <c r="X138" s="559"/>
      <c r="Y138" s="302"/>
      <c r="Z138" s="558"/>
      <c r="AA138" s="329"/>
      <c r="AB138" s="543"/>
      <c r="AC138" s="535"/>
      <c r="AD138" s="535"/>
    </row>
    <row r="139" spans="1:30" s="330" customFormat="1" ht="30" hidden="1" customHeight="1">
      <c r="A139" s="302" t="s">
        <v>578</v>
      </c>
      <c r="B139" s="557" t="s">
        <v>2914</v>
      </c>
      <c r="C139" s="513">
        <f t="shared" si="9"/>
        <v>7533868</v>
      </c>
      <c r="D139" s="512"/>
      <c r="E139" s="512"/>
      <c r="F139" s="512"/>
      <c r="G139" s="512"/>
      <c r="H139" s="512"/>
      <c r="I139" s="512"/>
      <c r="J139" s="566"/>
      <c r="K139" s="514">
        <v>4</v>
      </c>
      <c r="L139" s="512">
        <v>7533868</v>
      </c>
      <c r="M139" s="540"/>
      <c r="N139" s="540"/>
      <c r="O139" s="540"/>
      <c r="P139" s="540"/>
      <c r="Q139" s="540"/>
      <c r="R139" s="540"/>
      <c r="S139" s="540"/>
      <c r="T139" s="540"/>
      <c r="U139" s="512"/>
      <c r="V139" s="512"/>
      <c r="W139" s="512"/>
      <c r="X139" s="559"/>
      <c r="Y139" s="302"/>
      <c r="Z139" s="558"/>
      <c r="AA139" s="329"/>
      <c r="AB139" s="543"/>
      <c r="AC139" s="535"/>
      <c r="AD139" s="535"/>
    </row>
    <row r="140" spans="1:30" s="330" customFormat="1" ht="24.9" hidden="1" customHeight="1">
      <c r="A140" s="302" t="s">
        <v>579</v>
      </c>
      <c r="B140" s="557" t="s">
        <v>2301</v>
      </c>
      <c r="C140" s="513">
        <f t="shared" si="9"/>
        <v>1099977</v>
      </c>
      <c r="D140" s="512">
        <v>487061</v>
      </c>
      <c r="E140" s="512"/>
      <c r="F140" s="512"/>
      <c r="G140" s="512">
        <v>31308</v>
      </c>
      <c r="H140" s="512">
        <v>275812</v>
      </c>
      <c r="I140" s="512">
        <v>179941</v>
      </c>
      <c r="J140" s="566"/>
      <c r="K140" s="514"/>
      <c r="L140" s="512"/>
      <c r="M140" s="540">
        <v>320</v>
      </c>
      <c r="N140" s="540">
        <v>612916</v>
      </c>
      <c r="O140" s="540"/>
      <c r="P140" s="540"/>
      <c r="Q140" s="540"/>
      <c r="R140" s="540"/>
      <c r="S140" s="540"/>
      <c r="T140" s="540"/>
      <c r="U140" s="512"/>
      <c r="V140" s="512"/>
      <c r="W140" s="512"/>
      <c r="X140" s="559"/>
      <c r="Y140" s="302"/>
      <c r="Z140" s="558"/>
      <c r="AA140" s="329"/>
      <c r="AB140" s="543"/>
      <c r="AC140" s="535"/>
      <c r="AD140" s="535"/>
    </row>
    <row r="141" spans="1:30" s="330" customFormat="1" ht="24.9" hidden="1" customHeight="1">
      <c r="A141" s="302" t="s">
        <v>580</v>
      </c>
      <c r="B141" s="557" t="s">
        <v>2302</v>
      </c>
      <c r="C141" s="513">
        <f t="shared" ref="C141:C171" si="10">D141+L141+N141+P141+R141+T141+U141</f>
        <v>4190663</v>
      </c>
      <c r="D141" s="512">
        <v>1041350</v>
      </c>
      <c r="E141" s="512"/>
      <c r="F141" s="512"/>
      <c r="G141" s="512">
        <v>184370</v>
      </c>
      <c r="H141" s="512">
        <v>664630</v>
      </c>
      <c r="I141" s="512">
        <v>192350</v>
      </c>
      <c r="J141" s="566"/>
      <c r="K141" s="514"/>
      <c r="L141" s="512"/>
      <c r="M141" s="540">
        <v>940</v>
      </c>
      <c r="N141" s="540">
        <v>1800439</v>
      </c>
      <c r="O141" s="540"/>
      <c r="P141" s="540"/>
      <c r="Q141" s="540">
        <v>970</v>
      </c>
      <c r="R141" s="540">
        <v>1242157</v>
      </c>
      <c r="S141" s="540">
        <v>102</v>
      </c>
      <c r="T141" s="540">
        <v>106717</v>
      </c>
      <c r="U141" s="512"/>
      <c r="V141" s="512"/>
      <c r="W141" s="512"/>
      <c r="X141" s="559"/>
      <c r="Y141" s="302"/>
      <c r="Z141" s="558"/>
      <c r="AA141" s="329"/>
      <c r="AB141" s="543"/>
      <c r="AC141" s="535"/>
      <c r="AD141" s="535"/>
    </row>
    <row r="142" spans="1:30" s="330" customFormat="1" ht="24.9" hidden="1" customHeight="1">
      <c r="A142" s="302" t="s">
        <v>581</v>
      </c>
      <c r="B142" s="557" t="s">
        <v>2303</v>
      </c>
      <c r="C142" s="513">
        <f t="shared" si="10"/>
        <v>518636</v>
      </c>
      <c r="D142" s="512">
        <v>518636</v>
      </c>
      <c r="E142" s="512"/>
      <c r="F142" s="512"/>
      <c r="G142" s="512">
        <v>248725</v>
      </c>
      <c r="H142" s="512"/>
      <c r="I142" s="512">
        <v>269911</v>
      </c>
      <c r="J142" s="566"/>
      <c r="K142" s="514"/>
      <c r="L142" s="512"/>
      <c r="M142" s="540"/>
      <c r="N142" s="540"/>
      <c r="O142" s="540"/>
      <c r="P142" s="540"/>
      <c r="Q142" s="540"/>
      <c r="R142" s="540"/>
      <c r="S142" s="540"/>
      <c r="T142" s="540"/>
      <c r="U142" s="512"/>
      <c r="V142" s="512"/>
      <c r="W142" s="512"/>
      <c r="X142" s="559"/>
      <c r="Y142" s="302"/>
      <c r="Z142" s="558"/>
      <c r="AA142" s="329"/>
      <c r="AB142" s="543"/>
      <c r="AC142" s="535"/>
      <c r="AD142" s="535"/>
    </row>
    <row r="143" spans="1:30" s="330" customFormat="1" ht="24.9" hidden="1" customHeight="1">
      <c r="A143" s="302" t="s">
        <v>582</v>
      </c>
      <c r="B143" s="557" t="s">
        <v>2304</v>
      </c>
      <c r="C143" s="513">
        <f t="shared" si="10"/>
        <v>2030010</v>
      </c>
      <c r="D143" s="512">
        <v>527807</v>
      </c>
      <c r="E143" s="512"/>
      <c r="F143" s="512"/>
      <c r="G143" s="512">
        <v>106100</v>
      </c>
      <c r="H143" s="512">
        <v>256658</v>
      </c>
      <c r="I143" s="512">
        <v>165049</v>
      </c>
      <c r="J143" s="566"/>
      <c r="K143" s="549"/>
      <c r="L143" s="548"/>
      <c r="M143" s="540">
        <v>423</v>
      </c>
      <c r="N143" s="540">
        <v>810198</v>
      </c>
      <c r="O143" s="540"/>
      <c r="P143" s="540"/>
      <c r="Q143" s="540">
        <v>493</v>
      </c>
      <c r="R143" s="540">
        <v>631323</v>
      </c>
      <c r="S143" s="540">
        <v>58</v>
      </c>
      <c r="T143" s="540">
        <v>60682</v>
      </c>
      <c r="U143" s="512"/>
      <c r="V143" s="548"/>
      <c r="W143" s="548"/>
      <c r="X143" s="550"/>
      <c r="Y143" s="302"/>
      <c r="Z143" s="558"/>
      <c r="AA143" s="329"/>
      <c r="AB143" s="543"/>
      <c r="AC143" s="535"/>
      <c r="AD143" s="535"/>
    </row>
    <row r="144" spans="1:30" s="330" customFormat="1" ht="24.9" hidden="1" customHeight="1">
      <c r="A144" s="302" t="s">
        <v>583</v>
      </c>
      <c r="B144" s="557" t="s">
        <v>2305</v>
      </c>
      <c r="C144" s="513">
        <f t="shared" si="10"/>
        <v>968498</v>
      </c>
      <c r="D144" s="512">
        <v>276367</v>
      </c>
      <c r="E144" s="512"/>
      <c r="F144" s="512"/>
      <c r="G144" s="512">
        <v>111318</v>
      </c>
      <c r="H144" s="512"/>
      <c r="I144" s="512">
        <v>165049</v>
      </c>
      <c r="J144" s="566"/>
      <c r="K144" s="549"/>
      <c r="L144" s="548"/>
      <c r="M144" s="540"/>
      <c r="N144" s="540"/>
      <c r="O144" s="540"/>
      <c r="P144" s="540"/>
      <c r="Q144" s="540">
        <v>498</v>
      </c>
      <c r="R144" s="540">
        <v>637726</v>
      </c>
      <c r="S144" s="540">
        <v>52</v>
      </c>
      <c r="T144" s="540">
        <v>54405</v>
      </c>
      <c r="U144" s="512"/>
      <c r="V144" s="548"/>
      <c r="W144" s="548"/>
      <c r="X144" s="550"/>
      <c r="Y144" s="302"/>
      <c r="Z144" s="558"/>
      <c r="AA144" s="329"/>
      <c r="AB144" s="543"/>
      <c r="AC144" s="535"/>
      <c r="AD144" s="535"/>
    </row>
    <row r="145" spans="1:30" s="330" customFormat="1" ht="24.9" hidden="1" customHeight="1">
      <c r="A145" s="302" t="s">
        <v>1031</v>
      </c>
      <c r="B145" s="557" t="s">
        <v>2306</v>
      </c>
      <c r="C145" s="513">
        <f t="shared" si="10"/>
        <v>252573</v>
      </c>
      <c r="D145" s="512">
        <v>252573</v>
      </c>
      <c r="E145" s="512"/>
      <c r="F145" s="512"/>
      <c r="G145" s="512">
        <v>140886</v>
      </c>
      <c r="H145" s="512"/>
      <c r="I145" s="512">
        <v>111687</v>
      </c>
      <c r="J145" s="566"/>
      <c r="K145" s="549"/>
      <c r="L145" s="548"/>
      <c r="M145" s="540"/>
      <c r="N145" s="540"/>
      <c r="O145" s="540"/>
      <c r="P145" s="540"/>
      <c r="Q145" s="540"/>
      <c r="R145" s="540"/>
      <c r="S145" s="540"/>
      <c r="T145" s="540"/>
      <c r="U145" s="512"/>
      <c r="V145" s="548"/>
      <c r="W145" s="548"/>
      <c r="X145" s="550"/>
      <c r="Y145" s="302"/>
      <c r="Z145" s="558"/>
      <c r="AA145" s="329"/>
      <c r="AB145" s="543"/>
      <c r="AC145" s="535"/>
      <c r="AD145" s="535"/>
    </row>
    <row r="146" spans="1:30" s="330" customFormat="1" ht="24.9" hidden="1" customHeight="1">
      <c r="A146" s="302" t="s">
        <v>584</v>
      </c>
      <c r="B146" s="557" t="s">
        <v>2307</v>
      </c>
      <c r="C146" s="513">
        <f t="shared" si="10"/>
        <v>3552845</v>
      </c>
      <c r="D146" s="512">
        <v>2135054</v>
      </c>
      <c r="E146" s="512"/>
      <c r="F146" s="512"/>
      <c r="G146" s="512">
        <v>217417</v>
      </c>
      <c r="H146" s="512">
        <v>1511220</v>
      </c>
      <c r="I146" s="512">
        <v>406417</v>
      </c>
      <c r="J146" s="566"/>
      <c r="K146" s="549"/>
      <c r="L146" s="548"/>
      <c r="M146" s="540"/>
      <c r="N146" s="540"/>
      <c r="O146" s="540"/>
      <c r="P146" s="540"/>
      <c r="Q146" s="540">
        <v>1023</v>
      </c>
      <c r="R146" s="540">
        <v>1310028</v>
      </c>
      <c r="S146" s="540">
        <v>103</v>
      </c>
      <c r="T146" s="540">
        <v>107763</v>
      </c>
      <c r="U146" s="512"/>
      <c r="V146" s="548"/>
      <c r="W146" s="548"/>
      <c r="X146" s="550"/>
      <c r="Y146" s="302"/>
      <c r="Z146" s="558"/>
      <c r="AA146" s="329"/>
      <c r="AB146" s="543"/>
      <c r="AC146" s="535"/>
      <c r="AD146" s="535"/>
    </row>
    <row r="147" spans="1:30" s="330" customFormat="1" ht="24.9" hidden="1" customHeight="1">
      <c r="A147" s="302" t="s">
        <v>585</v>
      </c>
      <c r="B147" s="557" t="s">
        <v>2827</v>
      </c>
      <c r="C147" s="513">
        <f t="shared" si="10"/>
        <v>1748806</v>
      </c>
      <c r="D147" s="512">
        <v>0</v>
      </c>
      <c r="E147" s="512"/>
      <c r="F147" s="512"/>
      <c r="G147" s="512"/>
      <c r="H147" s="512"/>
      <c r="I147" s="512"/>
      <c r="J147" s="512"/>
      <c r="K147" s="549"/>
      <c r="L147" s="548"/>
      <c r="M147" s="540">
        <v>508</v>
      </c>
      <c r="N147" s="540">
        <v>973003</v>
      </c>
      <c r="O147" s="540"/>
      <c r="P147" s="540"/>
      <c r="Q147" s="540">
        <v>547</v>
      </c>
      <c r="R147" s="540">
        <v>700474</v>
      </c>
      <c r="S147" s="540">
        <v>72</v>
      </c>
      <c r="T147" s="540">
        <v>75329</v>
      </c>
      <c r="U147" s="512"/>
      <c r="V147" s="548"/>
      <c r="W147" s="548"/>
      <c r="X147" s="550"/>
      <c r="Y147" s="302"/>
      <c r="Z147" s="558"/>
      <c r="AA147" s="329"/>
      <c r="AB147" s="543"/>
      <c r="AC147" s="535"/>
      <c r="AD147" s="535"/>
    </row>
    <row r="148" spans="1:30" s="330" customFormat="1" ht="24.9" hidden="1" customHeight="1">
      <c r="A148" s="302" t="s">
        <v>586</v>
      </c>
      <c r="B148" s="557" t="s">
        <v>2308</v>
      </c>
      <c r="C148" s="513">
        <f t="shared" si="10"/>
        <v>1727462</v>
      </c>
      <c r="D148" s="512">
        <v>943304</v>
      </c>
      <c r="E148" s="512"/>
      <c r="F148" s="512"/>
      <c r="G148" s="512"/>
      <c r="H148" s="512">
        <v>865743</v>
      </c>
      <c r="I148" s="512">
        <v>77561</v>
      </c>
      <c r="J148" s="566"/>
      <c r="K148" s="549"/>
      <c r="L148" s="548"/>
      <c r="M148" s="540">
        <v>381</v>
      </c>
      <c r="N148" s="540">
        <v>729753</v>
      </c>
      <c r="O148" s="540"/>
      <c r="P148" s="540"/>
      <c r="Q148" s="540"/>
      <c r="R148" s="540"/>
      <c r="S148" s="540">
        <v>52</v>
      </c>
      <c r="T148" s="540">
        <v>54405</v>
      </c>
      <c r="U148" s="512"/>
      <c r="V148" s="548"/>
      <c r="W148" s="548"/>
      <c r="X148" s="550"/>
      <c r="Y148" s="302"/>
      <c r="Z148" s="558"/>
      <c r="AA148" s="329"/>
      <c r="AB148" s="543"/>
      <c r="AC148" s="535"/>
      <c r="AD148" s="535"/>
    </row>
    <row r="149" spans="1:30" s="330" customFormat="1" ht="24.9" hidden="1" customHeight="1">
      <c r="A149" s="302" t="s">
        <v>587</v>
      </c>
      <c r="B149" s="557" t="s">
        <v>2309</v>
      </c>
      <c r="C149" s="512">
        <f t="shared" si="10"/>
        <v>1851154</v>
      </c>
      <c r="D149" s="512">
        <v>1068912</v>
      </c>
      <c r="E149" s="512"/>
      <c r="F149" s="512"/>
      <c r="G149" s="512">
        <v>128711</v>
      </c>
      <c r="H149" s="512">
        <v>865743</v>
      </c>
      <c r="I149" s="512">
        <v>74458</v>
      </c>
      <c r="J149" s="566"/>
      <c r="K149" s="514"/>
      <c r="L149" s="512"/>
      <c r="M149" s="540">
        <v>380</v>
      </c>
      <c r="N149" s="540">
        <v>727837</v>
      </c>
      <c r="O149" s="540"/>
      <c r="P149" s="540"/>
      <c r="Q149" s="540"/>
      <c r="R149" s="540"/>
      <c r="S149" s="540">
        <v>52</v>
      </c>
      <c r="T149" s="540">
        <v>54405</v>
      </c>
      <c r="U149" s="512"/>
      <c r="V149" s="512"/>
      <c r="W149" s="512"/>
      <c r="X149" s="559"/>
      <c r="Y149" s="302"/>
      <c r="Z149" s="558"/>
      <c r="AA149" s="329"/>
      <c r="AB149" s="543"/>
      <c r="AC149" s="535"/>
      <c r="AD149" s="535"/>
    </row>
    <row r="150" spans="1:30" s="330" customFormat="1" ht="24.9" hidden="1" customHeight="1">
      <c r="A150" s="302" t="s">
        <v>588</v>
      </c>
      <c r="B150" s="557" t="s">
        <v>2310</v>
      </c>
      <c r="C150" s="513">
        <f t="shared" si="10"/>
        <v>1501619</v>
      </c>
      <c r="D150" s="512">
        <v>0</v>
      </c>
      <c r="E150" s="512"/>
      <c r="F150" s="512"/>
      <c r="G150" s="512"/>
      <c r="H150" s="512"/>
      <c r="I150" s="512"/>
      <c r="J150" s="566"/>
      <c r="K150" s="549"/>
      <c r="L150" s="548"/>
      <c r="M150" s="540">
        <v>439</v>
      </c>
      <c r="N150" s="540">
        <v>840843</v>
      </c>
      <c r="O150" s="540"/>
      <c r="P150" s="540"/>
      <c r="Q150" s="540">
        <v>516</v>
      </c>
      <c r="R150" s="540">
        <v>660776</v>
      </c>
      <c r="S150" s="540"/>
      <c r="T150" s="540"/>
      <c r="U150" s="512"/>
      <c r="V150" s="548"/>
      <c r="W150" s="548"/>
      <c r="X150" s="550"/>
      <c r="Y150" s="302"/>
      <c r="Z150" s="558"/>
      <c r="AA150" s="329"/>
      <c r="AB150" s="543"/>
      <c r="AC150" s="535"/>
      <c r="AD150" s="535"/>
    </row>
    <row r="151" spans="1:30" s="330" customFormat="1" ht="24.9" hidden="1" customHeight="1">
      <c r="A151" s="302" t="s">
        <v>589</v>
      </c>
      <c r="B151" s="557" t="s">
        <v>2311</v>
      </c>
      <c r="C151" s="513">
        <f t="shared" si="10"/>
        <v>2127812</v>
      </c>
      <c r="D151" s="512">
        <v>492041</v>
      </c>
      <c r="E151" s="512"/>
      <c r="F151" s="512"/>
      <c r="G151" s="512">
        <v>55659</v>
      </c>
      <c r="H151" s="512">
        <v>337104</v>
      </c>
      <c r="I151" s="512">
        <v>99278</v>
      </c>
      <c r="J151" s="566"/>
      <c r="K151" s="549"/>
      <c r="L151" s="548"/>
      <c r="M151" s="540">
        <v>430</v>
      </c>
      <c r="N151" s="540">
        <v>823605</v>
      </c>
      <c r="O151" s="540"/>
      <c r="P151" s="540"/>
      <c r="Q151" s="540">
        <v>566</v>
      </c>
      <c r="R151" s="540">
        <v>724805</v>
      </c>
      <c r="S151" s="540">
        <v>84</v>
      </c>
      <c r="T151" s="540">
        <v>87361</v>
      </c>
      <c r="U151" s="512"/>
      <c r="V151" s="548"/>
      <c r="W151" s="548"/>
      <c r="X151" s="550"/>
      <c r="Y151" s="302"/>
      <c r="Z151" s="558"/>
      <c r="AA151" s="329"/>
      <c r="AB151" s="543"/>
      <c r="AC151" s="535"/>
      <c r="AD151" s="535"/>
    </row>
    <row r="152" spans="1:30" s="330" customFormat="1" ht="24.9" hidden="1" customHeight="1">
      <c r="A152" s="302" t="s">
        <v>590</v>
      </c>
      <c r="B152" s="557" t="s">
        <v>2312</v>
      </c>
      <c r="C152" s="513">
        <f t="shared" si="10"/>
        <v>2050430</v>
      </c>
      <c r="D152" s="512">
        <v>492041</v>
      </c>
      <c r="E152" s="512"/>
      <c r="F152" s="512"/>
      <c r="G152" s="512">
        <v>55659</v>
      </c>
      <c r="H152" s="512">
        <v>337104</v>
      </c>
      <c r="I152" s="512">
        <v>99278</v>
      </c>
      <c r="J152" s="566"/>
      <c r="K152" s="549"/>
      <c r="L152" s="548"/>
      <c r="M152" s="540">
        <v>430</v>
      </c>
      <c r="N152" s="540">
        <v>823605</v>
      </c>
      <c r="O152" s="540"/>
      <c r="P152" s="540"/>
      <c r="Q152" s="540">
        <v>505</v>
      </c>
      <c r="R152" s="540">
        <v>646690</v>
      </c>
      <c r="S152" s="540">
        <v>84</v>
      </c>
      <c r="T152" s="540">
        <v>88094</v>
      </c>
      <c r="U152" s="512"/>
      <c r="V152" s="548"/>
      <c r="W152" s="548"/>
      <c r="X152" s="550"/>
      <c r="Y152" s="302"/>
      <c r="Z152" s="558"/>
      <c r="AA152" s="329"/>
      <c r="AB152" s="543"/>
      <c r="AC152" s="535"/>
      <c r="AD152" s="535"/>
    </row>
    <row r="153" spans="1:30" s="330" customFormat="1" ht="24.9" hidden="1" customHeight="1">
      <c r="A153" s="302" t="s">
        <v>591</v>
      </c>
      <c r="B153" s="557" t="s">
        <v>2313</v>
      </c>
      <c r="C153" s="513">
        <f t="shared" si="10"/>
        <v>3201008</v>
      </c>
      <c r="D153" s="512">
        <v>380836</v>
      </c>
      <c r="E153" s="512"/>
      <c r="F153" s="512"/>
      <c r="G153" s="512"/>
      <c r="H153" s="512">
        <v>281558</v>
      </c>
      <c r="I153" s="512">
        <v>99278</v>
      </c>
      <c r="J153" s="566"/>
      <c r="K153" s="549"/>
      <c r="L153" s="548"/>
      <c r="M153" s="540">
        <v>750</v>
      </c>
      <c r="N153" s="540">
        <v>1436521</v>
      </c>
      <c r="O153" s="540"/>
      <c r="P153" s="540"/>
      <c r="Q153" s="540">
        <v>980</v>
      </c>
      <c r="R153" s="540">
        <v>1254963</v>
      </c>
      <c r="S153" s="540">
        <v>123</v>
      </c>
      <c r="T153" s="540">
        <v>128688</v>
      </c>
      <c r="U153" s="512"/>
      <c r="V153" s="548"/>
      <c r="W153" s="548"/>
      <c r="X153" s="550"/>
      <c r="Y153" s="302"/>
      <c r="Z153" s="558"/>
      <c r="AA153" s="329"/>
      <c r="AB153" s="543"/>
      <c r="AC153" s="535"/>
      <c r="AD153" s="535"/>
    </row>
    <row r="154" spans="1:30" s="330" customFormat="1" ht="24.9" hidden="1" customHeight="1">
      <c r="A154" s="302" t="s">
        <v>592</v>
      </c>
      <c r="B154" s="557" t="s">
        <v>2314</v>
      </c>
      <c r="C154" s="513">
        <f t="shared" si="10"/>
        <v>2158288</v>
      </c>
      <c r="D154" s="512">
        <v>455389</v>
      </c>
      <c r="E154" s="512"/>
      <c r="F154" s="512"/>
      <c r="G154" s="512">
        <v>69573</v>
      </c>
      <c r="H154" s="512">
        <v>286538</v>
      </c>
      <c r="I154" s="512">
        <v>99278</v>
      </c>
      <c r="J154" s="566"/>
      <c r="K154" s="549"/>
      <c r="L154" s="548"/>
      <c r="M154" s="540">
        <v>470</v>
      </c>
      <c r="N154" s="540">
        <v>900220</v>
      </c>
      <c r="O154" s="540"/>
      <c r="P154" s="540"/>
      <c r="Q154" s="540">
        <v>559</v>
      </c>
      <c r="R154" s="540">
        <v>715841</v>
      </c>
      <c r="S154" s="540">
        <v>83</v>
      </c>
      <c r="T154" s="540">
        <v>86838</v>
      </c>
      <c r="U154" s="512"/>
      <c r="V154" s="548"/>
      <c r="W154" s="548"/>
      <c r="X154" s="550"/>
      <c r="Y154" s="302"/>
      <c r="Z154" s="558"/>
      <c r="AA154" s="329"/>
      <c r="AB154" s="543"/>
      <c r="AC154" s="535"/>
      <c r="AD154" s="535"/>
    </row>
    <row r="155" spans="1:30" s="330" customFormat="1" ht="24.9" hidden="1" customHeight="1">
      <c r="A155" s="302" t="s">
        <v>593</v>
      </c>
      <c r="B155" s="557" t="s">
        <v>2315</v>
      </c>
      <c r="C155" s="513">
        <f t="shared" si="10"/>
        <v>1768466</v>
      </c>
      <c r="D155" s="512">
        <v>476190</v>
      </c>
      <c r="E155" s="512"/>
      <c r="F155" s="512"/>
      <c r="G155" s="512">
        <v>177412</v>
      </c>
      <c r="H155" s="512">
        <v>174681</v>
      </c>
      <c r="I155" s="512">
        <v>124097</v>
      </c>
      <c r="J155" s="566"/>
      <c r="K155" s="549"/>
      <c r="L155" s="548"/>
      <c r="M155" s="540">
        <v>637</v>
      </c>
      <c r="N155" s="540">
        <v>1220085</v>
      </c>
      <c r="O155" s="540"/>
      <c r="P155" s="540"/>
      <c r="Q155" s="540"/>
      <c r="R155" s="540"/>
      <c r="S155" s="540">
        <v>69</v>
      </c>
      <c r="T155" s="540">
        <v>72191</v>
      </c>
      <c r="U155" s="512"/>
      <c r="V155" s="548"/>
      <c r="W155" s="548"/>
      <c r="X155" s="550"/>
      <c r="Y155" s="302"/>
      <c r="Z155" s="558"/>
      <c r="AA155" s="329"/>
      <c r="AB155" s="543"/>
      <c r="AC155" s="535"/>
      <c r="AD155" s="535"/>
    </row>
    <row r="156" spans="1:30" s="330" customFormat="1" ht="24.9" hidden="1" customHeight="1">
      <c r="A156" s="302" t="s">
        <v>594</v>
      </c>
      <c r="B156" s="557" t="s">
        <v>2316</v>
      </c>
      <c r="C156" s="513">
        <f t="shared" si="10"/>
        <v>2432047</v>
      </c>
      <c r="D156" s="512">
        <v>729876</v>
      </c>
      <c r="E156" s="512"/>
      <c r="F156" s="512"/>
      <c r="G156" s="512">
        <v>191327</v>
      </c>
      <c r="H156" s="512">
        <v>197282</v>
      </c>
      <c r="I156" s="512">
        <v>341267</v>
      </c>
      <c r="J156" s="566"/>
      <c r="K156" s="549"/>
      <c r="L156" s="548"/>
      <c r="M156" s="540"/>
      <c r="N156" s="540"/>
      <c r="O156" s="540"/>
      <c r="P156" s="540"/>
      <c r="Q156" s="540">
        <v>1232</v>
      </c>
      <c r="R156" s="540">
        <v>1577668</v>
      </c>
      <c r="S156" s="540">
        <v>119</v>
      </c>
      <c r="T156" s="540">
        <v>124503</v>
      </c>
      <c r="U156" s="512"/>
      <c r="V156" s="548"/>
      <c r="W156" s="548"/>
      <c r="X156" s="550"/>
      <c r="Y156" s="302"/>
      <c r="Z156" s="558"/>
      <c r="AA156" s="329"/>
      <c r="AB156" s="543"/>
      <c r="AC156" s="535"/>
      <c r="AD156" s="535"/>
    </row>
    <row r="157" spans="1:30" s="330" customFormat="1" ht="24.9" hidden="1" customHeight="1">
      <c r="A157" s="302" t="s">
        <v>595</v>
      </c>
      <c r="B157" s="557" t="s">
        <v>2317</v>
      </c>
      <c r="C157" s="513">
        <f t="shared" si="10"/>
        <v>1325742</v>
      </c>
      <c r="D157" s="512">
        <v>173934</v>
      </c>
      <c r="E157" s="512"/>
      <c r="F157" s="512"/>
      <c r="G157" s="512">
        <v>173934</v>
      </c>
      <c r="H157" s="512"/>
      <c r="I157" s="512"/>
      <c r="J157" s="566"/>
      <c r="K157" s="549"/>
      <c r="L157" s="548"/>
      <c r="M157" s="540"/>
      <c r="N157" s="540"/>
      <c r="O157" s="540"/>
      <c r="P157" s="540"/>
      <c r="Q157" s="540">
        <v>830</v>
      </c>
      <c r="R157" s="540">
        <v>1062877</v>
      </c>
      <c r="S157" s="540">
        <v>85</v>
      </c>
      <c r="T157" s="540">
        <v>88931</v>
      </c>
      <c r="U157" s="512"/>
      <c r="V157" s="548"/>
      <c r="W157" s="548"/>
      <c r="X157" s="550"/>
      <c r="Y157" s="302"/>
      <c r="Z157" s="558"/>
      <c r="AA157" s="329"/>
      <c r="AB157" s="543"/>
      <c r="AC157" s="535"/>
      <c r="AD157" s="535"/>
    </row>
    <row r="158" spans="1:30" s="330" customFormat="1" ht="24.9" hidden="1" customHeight="1">
      <c r="A158" s="302" t="s">
        <v>596</v>
      </c>
      <c r="B158" s="557" t="s">
        <v>2318</v>
      </c>
      <c r="C158" s="513">
        <f t="shared" si="10"/>
        <v>3631258</v>
      </c>
      <c r="D158" s="512">
        <v>966810</v>
      </c>
      <c r="E158" s="512"/>
      <c r="F158" s="512"/>
      <c r="G158" s="512">
        <v>250465</v>
      </c>
      <c r="H158" s="512">
        <v>716345</v>
      </c>
      <c r="I158" s="512"/>
      <c r="J158" s="566"/>
      <c r="K158" s="549"/>
      <c r="L158" s="548"/>
      <c r="M158" s="540">
        <v>1325</v>
      </c>
      <c r="N158" s="540">
        <v>2537853</v>
      </c>
      <c r="O158" s="540"/>
      <c r="P158" s="540"/>
      <c r="Q158" s="540"/>
      <c r="R158" s="540"/>
      <c r="S158" s="540">
        <v>121</v>
      </c>
      <c r="T158" s="540">
        <v>126595</v>
      </c>
      <c r="U158" s="512"/>
      <c r="V158" s="548"/>
      <c r="W158" s="548"/>
      <c r="X158" s="550"/>
      <c r="Y158" s="302"/>
      <c r="Z158" s="558"/>
      <c r="AA158" s="329"/>
      <c r="AB158" s="543"/>
      <c r="AC158" s="535"/>
      <c r="AD158" s="535"/>
    </row>
    <row r="159" spans="1:30" s="330" customFormat="1" ht="24.9" hidden="1" customHeight="1">
      <c r="A159" s="302" t="s">
        <v>597</v>
      </c>
      <c r="B159" s="557" t="s">
        <v>2319</v>
      </c>
      <c r="C159" s="513">
        <f t="shared" si="10"/>
        <v>5090919</v>
      </c>
      <c r="D159" s="512">
        <v>878103</v>
      </c>
      <c r="E159" s="512"/>
      <c r="F159" s="512"/>
      <c r="G159" s="512">
        <v>161758</v>
      </c>
      <c r="H159" s="512">
        <v>716345</v>
      </c>
      <c r="I159" s="512"/>
      <c r="J159" s="566"/>
      <c r="K159" s="549"/>
      <c r="L159" s="548"/>
      <c r="M159" s="540">
        <v>1311</v>
      </c>
      <c r="N159" s="540">
        <v>2511038</v>
      </c>
      <c r="O159" s="540"/>
      <c r="P159" s="540"/>
      <c r="Q159" s="540">
        <v>1208</v>
      </c>
      <c r="R159" s="540">
        <v>1546934</v>
      </c>
      <c r="S159" s="540">
        <v>148</v>
      </c>
      <c r="T159" s="540">
        <v>154844</v>
      </c>
      <c r="U159" s="512"/>
      <c r="V159" s="548"/>
      <c r="W159" s="548"/>
      <c r="X159" s="550"/>
      <c r="Y159" s="302"/>
      <c r="Z159" s="558"/>
      <c r="AA159" s="329"/>
      <c r="AB159" s="543"/>
      <c r="AC159" s="535"/>
      <c r="AD159" s="535"/>
    </row>
    <row r="160" spans="1:30" s="330" customFormat="1" ht="24.9" hidden="1" customHeight="1">
      <c r="A160" s="302" t="s">
        <v>598</v>
      </c>
      <c r="B160" s="557" t="s">
        <v>184</v>
      </c>
      <c r="C160" s="513">
        <f t="shared" si="10"/>
        <v>350642</v>
      </c>
      <c r="D160" s="512">
        <v>350642</v>
      </c>
      <c r="E160" s="512">
        <v>21200</v>
      </c>
      <c r="F160" s="512"/>
      <c r="G160" s="512"/>
      <c r="H160" s="512">
        <v>329442</v>
      </c>
      <c r="I160" s="512"/>
      <c r="J160" s="566"/>
      <c r="K160" s="549"/>
      <c r="L160" s="548"/>
      <c r="M160" s="540"/>
      <c r="N160" s="540"/>
      <c r="O160" s="540"/>
      <c r="P160" s="540"/>
      <c r="Q160" s="540"/>
      <c r="R160" s="540"/>
      <c r="S160" s="540"/>
      <c r="T160" s="540"/>
      <c r="U160" s="512"/>
      <c r="V160" s="548"/>
      <c r="W160" s="548"/>
      <c r="X160" s="550"/>
      <c r="Y160" s="302"/>
      <c r="Z160" s="558"/>
      <c r="AA160" s="329"/>
      <c r="AB160" s="543"/>
      <c r="AC160" s="535"/>
      <c r="AD160" s="535"/>
    </row>
    <row r="161" spans="1:30" s="330" customFormat="1" ht="24.9" hidden="1" customHeight="1">
      <c r="A161" s="302" t="s">
        <v>599</v>
      </c>
      <c r="B161" s="557" t="s">
        <v>2320</v>
      </c>
      <c r="C161" s="513">
        <f t="shared" si="10"/>
        <v>2952210</v>
      </c>
      <c r="D161" s="512">
        <v>275065</v>
      </c>
      <c r="E161" s="512"/>
      <c r="F161" s="512"/>
      <c r="G161" s="512">
        <v>173934</v>
      </c>
      <c r="H161" s="512">
        <v>101131</v>
      </c>
      <c r="I161" s="512"/>
      <c r="J161" s="566"/>
      <c r="K161" s="549"/>
      <c r="L161" s="548"/>
      <c r="M161" s="540">
        <v>721</v>
      </c>
      <c r="N161" s="540">
        <v>1380975</v>
      </c>
      <c r="O161" s="540"/>
      <c r="P161" s="540"/>
      <c r="Q161" s="540">
        <v>946</v>
      </c>
      <c r="R161" s="540">
        <v>1211424</v>
      </c>
      <c r="S161" s="540">
        <v>81</v>
      </c>
      <c r="T161" s="540">
        <v>84746</v>
      </c>
      <c r="U161" s="512"/>
      <c r="V161" s="548"/>
      <c r="W161" s="548"/>
      <c r="X161" s="550"/>
      <c r="Y161" s="302"/>
      <c r="Z161" s="558"/>
      <c r="AA161" s="329"/>
      <c r="AB161" s="543"/>
      <c r="AC161" s="535"/>
      <c r="AD161" s="535"/>
    </row>
    <row r="162" spans="1:30" s="330" customFormat="1" ht="24.9" hidden="1" customHeight="1">
      <c r="A162" s="302" t="s">
        <v>600</v>
      </c>
      <c r="B162" s="557" t="s">
        <v>2322</v>
      </c>
      <c r="C162" s="513">
        <f t="shared" si="10"/>
        <v>469940</v>
      </c>
      <c r="D162" s="512">
        <v>469940</v>
      </c>
      <c r="E162" s="512">
        <v>86868</v>
      </c>
      <c r="F162" s="512"/>
      <c r="G162" s="512"/>
      <c r="H162" s="512">
        <v>383072</v>
      </c>
      <c r="I162" s="512"/>
      <c r="J162" s="566"/>
      <c r="K162" s="549"/>
      <c r="L162" s="548"/>
      <c r="M162" s="540"/>
      <c r="N162" s="540"/>
      <c r="O162" s="540"/>
      <c r="P162" s="540"/>
      <c r="Q162" s="540"/>
      <c r="R162" s="540"/>
      <c r="S162" s="540"/>
      <c r="T162" s="540"/>
      <c r="U162" s="512"/>
      <c r="V162" s="548"/>
      <c r="W162" s="548"/>
      <c r="X162" s="550"/>
      <c r="Y162" s="302"/>
      <c r="Z162" s="558"/>
      <c r="AA162" s="329"/>
      <c r="AB162" s="543"/>
      <c r="AC162" s="535"/>
      <c r="AD162" s="535"/>
    </row>
    <row r="163" spans="1:30" s="330" customFormat="1" ht="24.9" hidden="1" customHeight="1">
      <c r="A163" s="302" t="s">
        <v>601</v>
      </c>
      <c r="B163" s="557" t="s">
        <v>2831</v>
      </c>
      <c r="C163" s="513">
        <f t="shared" si="10"/>
        <v>1961236</v>
      </c>
      <c r="D163" s="512">
        <v>0</v>
      </c>
      <c r="E163" s="512"/>
      <c r="F163" s="512"/>
      <c r="G163" s="512"/>
      <c r="H163" s="512"/>
      <c r="I163" s="512"/>
      <c r="J163" s="512"/>
      <c r="K163" s="549"/>
      <c r="L163" s="548"/>
      <c r="M163" s="540">
        <v>716</v>
      </c>
      <c r="N163" s="540">
        <v>1371399</v>
      </c>
      <c r="O163" s="540"/>
      <c r="P163" s="540"/>
      <c r="Q163" s="540">
        <v>374</v>
      </c>
      <c r="R163" s="540">
        <v>478935</v>
      </c>
      <c r="S163" s="540">
        <v>106</v>
      </c>
      <c r="T163" s="540">
        <v>110902</v>
      </c>
      <c r="U163" s="512"/>
      <c r="V163" s="548"/>
      <c r="W163" s="548"/>
      <c r="X163" s="550"/>
      <c r="Y163" s="302"/>
      <c r="Z163" s="558"/>
      <c r="AA163" s="329"/>
      <c r="AB163" s="543"/>
      <c r="AC163" s="535"/>
      <c r="AD163" s="535"/>
    </row>
    <row r="164" spans="1:30" s="330" customFormat="1" ht="24.9" hidden="1" customHeight="1">
      <c r="A164" s="302" t="s">
        <v>602</v>
      </c>
      <c r="B164" s="557" t="s">
        <v>2832</v>
      </c>
      <c r="C164" s="513">
        <f t="shared" si="10"/>
        <v>1959955</v>
      </c>
      <c r="D164" s="512">
        <v>0</v>
      </c>
      <c r="E164" s="512"/>
      <c r="F164" s="512"/>
      <c r="G164" s="512"/>
      <c r="H164" s="512"/>
      <c r="I164" s="512"/>
      <c r="J164" s="512"/>
      <c r="K164" s="549"/>
      <c r="L164" s="548"/>
      <c r="M164" s="540">
        <v>716</v>
      </c>
      <c r="N164" s="540">
        <v>1371399</v>
      </c>
      <c r="O164" s="540"/>
      <c r="P164" s="540"/>
      <c r="Q164" s="540">
        <v>373</v>
      </c>
      <c r="R164" s="540">
        <v>477654</v>
      </c>
      <c r="S164" s="540">
        <v>106</v>
      </c>
      <c r="T164" s="540">
        <v>110902</v>
      </c>
      <c r="U164" s="512"/>
      <c r="V164" s="548"/>
      <c r="W164" s="548"/>
      <c r="X164" s="550"/>
      <c r="Y164" s="302"/>
      <c r="Z164" s="558"/>
      <c r="AA164" s="329"/>
      <c r="AB164" s="543"/>
      <c r="AC164" s="535"/>
      <c r="AD164" s="535"/>
    </row>
    <row r="165" spans="1:30" s="330" customFormat="1" ht="24.9" hidden="1" customHeight="1">
      <c r="A165" s="302" t="s">
        <v>603</v>
      </c>
      <c r="B165" s="557" t="s">
        <v>2828</v>
      </c>
      <c r="C165" s="513">
        <f t="shared" si="10"/>
        <v>2264410</v>
      </c>
      <c r="D165" s="512">
        <v>0</v>
      </c>
      <c r="E165" s="512"/>
      <c r="F165" s="512"/>
      <c r="G165" s="512"/>
      <c r="H165" s="512"/>
      <c r="I165" s="512"/>
      <c r="J165" s="512"/>
      <c r="K165" s="549"/>
      <c r="L165" s="548"/>
      <c r="M165" s="540">
        <v>829</v>
      </c>
      <c r="N165" s="540">
        <v>1587834</v>
      </c>
      <c r="O165" s="540"/>
      <c r="P165" s="540"/>
      <c r="Q165" s="540">
        <v>445</v>
      </c>
      <c r="R165" s="540">
        <v>569859</v>
      </c>
      <c r="S165" s="540">
        <v>102</v>
      </c>
      <c r="T165" s="540">
        <v>106717</v>
      </c>
      <c r="U165" s="512"/>
      <c r="V165" s="548"/>
      <c r="W165" s="548"/>
      <c r="X165" s="550"/>
      <c r="Y165" s="302"/>
      <c r="Z165" s="558"/>
      <c r="AA165" s="329"/>
      <c r="AB165" s="543"/>
      <c r="AC165" s="535"/>
      <c r="AD165" s="535"/>
    </row>
    <row r="166" spans="1:30" s="330" customFormat="1" ht="24.9" hidden="1" customHeight="1">
      <c r="A166" s="302" t="s">
        <v>604</v>
      </c>
      <c r="B166" s="557" t="s">
        <v>2829</v>
      </c>
      <c r="C166" s="513">
        <f t="shared" si="10"/>
        <v>1882706</v>
      </c>
      <c r="D166" s="512">
        <v>0</v>
      </c>
      <c r="E166" s="512"/>
      <c r="F166" s="512"/>
      <c r="G166" s="512"/>
      <c r="H166" s="512"/>
      <c r="I166" s="512"/>
      <c r="J166" s="512"/>
      <c r="K166" s="549"/>
      <c r="L166" s="548"/>
      <c r="M166" s="540">
        <v>712</v>
      </c>
      <c r="N166" s="540">
        <v>1363737</v>
      </c>
      <c r="O166" s="540"/>
      <c r="P166" s="540"/>
      <c r="Q166" s="540">
        <v>335</v>
      </c>
      <c r="R166" s="540">
        <v>428992</v>
      </c>
      <c r="S166" s="540">
        <v>86</v>
      </c>
      <c r="T166" s="540">
        <v>89977</v>
      </c>
      <c r="U166" s="512"/>
      <c r="V166" s="548"/>
      <c r="W166" s="548"/>
      <c r="X166" s="550"/>
      <c r="Y166" s="302"/>
      <c r="Z166" s="558"/>
      <c r="AA166" s="329"/>
      <c r="AB166" s="543"/>
      <c r="AC166" s="535"/>
      <c r="AD166" s="535"/>
    </row>
    <row r="167" spans="1:30" s="330" customFormat="1" ht="24.9" hidden="1" customHeight="1">
      <c r="A167" s="302" t="s">
        <v>605</v>
      </c>
      <c r="B167" s="557" t="s">
        <v>2830</v>
      </c>
      <c r="C167" s="513">
        <f t="shared" si="10"/>
        <v>1854823</v>
      </c>
      <c r="D167" s="512">
        <v>0</v>
      </c>
      <c r="E167" s="512"/>
      <c r="F167" s="512"/>
      <c r="G167" s="512"/>
      <c r="H167" s="512"/>
      <c r="I167" s="512"/>
      <c r="J167" s="512"/>
      <c r="K167" s="549"/>
      <c r="L167" s="548"/>
      <c r="M167" s="540">
        <v>702</v>
      </c>
      <c r="N167" s="540">
        <v>1344583</v>
      </c>
      <c r="O167" s="540"/>
      <c r="P167" s="540"/>
      <c r="Q167" s="540">
        <v>329</v>
      </c>
      <c r="R167" s="540">
        <v>421309</v>
      </c>
      <c r="S167" s="540">
        <v>85</v>
      </c>
      <c r="T167" s="540">
        <v>88931</v>
      </c>
      <c r="U167" s="512"/>
      <c r="V167" s="548"/>
      <c r="W167" s="548"/>
      <c r="X167" s="550"/>
      <c r="Y167" s="302"/>
      <c r="Z167" s="558"/>
      <c r="AA167" s="329"/>
      <c r="AB167" s="543"/>
      <c r="AC167" s="535"/>
      <c r="AD167" s="535"/>
    </row>
    <row r="168" spans="1:30" s="330" customFormat="1" ht="24.9" hidden="1" customHeight="1">
      <c r="A168" s="302" t="s">
        <v>606</v>
      </c>
      <c r="B168" s="557" t="s">
        <v>2835</v>
      </c>
      <c r="C168" s="513">
        <f t="shared" si="10"/>
        <v>1879627</v>
      </c>
      <c r="D168" s="512">
        <v>429041</v>
      </c>
      <c r="E168" s="512"/>
      <c r="F168" s="512"/>
      <c r="G168" s="512"/>
      <c r="H168" s="512">
        <v>429041</v>
      </c>
      <c r="I168" s="512"/>
      <c r="J168" s="512"/>
      <c r="K168" s="549"/>
      <c r="L168" s="548"/>
      <c r="M168" s="540">
        <v>380.7</v>
      </c>
      <c r="N168" s="540">
        <v>729178</v>
      </c>
      <c r="O168" s="540"/>
      <c r="P168" s="540"/>
      <c r="Q168" s="540">
        <v>514</v>
      </c>
      <c r="R168" s="540">
        <v>658215</v>
      </c>
      <c r="S168" s="540">
        <v>60.4</v>
      </c>
      <c r="T168" s="540">
        <v>63193</v>
      </c>
      <c r="U168" s="512"/>
      <c r="V168" s="548"/>
      <c r="W168" s="548"/>
      <c r="X168" s="550"/>
      <c r="Y168" s="302"/>
      <c r="Z168" s="558"/>
      <c r="AA168" s="329"/>
      <c r="AB168" s="543"/>
      <c r="AC168" s="535"/>
      <c r="AD168" s="535"/>
    </row>
    <row r="169" spans="1:30" s="330" customFormat="1" ht="24.9" hidden="1" customHeight="1">
      <c r="A169" s="302" t="s">
        <v>607</v>
      </c>
      <c r="B169" s="557" t="s">
        <v>2321</v>
      </c>
      <c r="C169" s="513">
        <f t="shared" si="10"/>
        <v>1843868</v>
      </c>
      <c r="D169" s="512">
        <v>663436</v>
      </c>
      <c r="E169" s="512"/>
      <c r="F169" s="512"/>
      <c r="G169" s="512">
        <v>295687</v>
      </c>
      <c r="H169" s="512">
        <v>367749</v>
      </c>
      <c r="I169" s="512"/>
      <c r="J169" s="566"/>
      <c r="K169" s="549"/>
      <c r="L169" s="548"/>
      <c r="M169" s="540"/>
      <c r="N169" s="540"/>
      <c r="O169" s="540"/>
      <c r="P169" s="540"/>
      <c r="Q169" s="540">
        <v>848</v>
      </c>
      <c r="R169" s="540">
        <v>1082085</v>
      </c>
      <c r="S169" s="540">
        <v>94</v>
      </c>
      <c r="T169" s="540">
        <v>98347</v>
      </c>
      <c r="U169" s="512"/>
      <c r="V169" s="548"/>
      <c r="W169" s="548"/>
      <c r="X169" s="550"/>
      <c r="Y169" s="302"/>
      <c r="Z169" s="558"/>
      <c r="AA169" s="329"/>
      <c r="AB169" s="543"/>
      <c r="AC169" s="535"/>
      <c r="AD169" s="535"/>
    </row>
    <row r="170" spans="1:30" s="330" customFormat="1" ht="24.9" hidden="1" customHeight="1">
      <c r="A170" s="302" t="s">
        <v>608</v>
      </c>
      <c r="B170" s="557" t="s">
        <v>2833</v>
      </c>
      <c r="C170" s="513">
        <f t="shared" si="10"/>
        <v>1934515</v>
      </c>
      <c r="D170" s="512">
        <v>953850</v>
      </c>
      <c r="E170" s="512"/>
      <c r="F170" s="512"/>
      <c r="G170" s="512"/>
      <c r="H170" s="512">
        <v>953850</v>
      </c>
      <c r="I170" s="512"/>
      <c r="J170" s="512"/>
      <c r="K170" s="549"/>
      <c r="L170" s="548"/>
      <c r="M170" s="540">
        <v>512</v>
      </c>
      <c r="N170" s="540">
        <v>980665</v>
      </c>
      <c r="O170" s="540"/>
      <c r="P170" s="540"/>
      <c r="Q170" s="540"/>
      <c r="R170" s="540"/>
      <c r="S170" s="540"/>
      <c r="T170" s="540"/>
      <c r="U170" s="512"/>
      <c r="V170" s="548"/>
      <c r="W170" s="548"/>
      <c r="X170" s="550"/>
      <c r="Y170" s="302"/>
      <c r="Z170" s="558"/>
      <c r="AA170" s="329"/>
      <c r="AB170" s="543"/>
      <c r="AC170" s="535"/>
      <c r="AD170" s="535"/>
    </row>
    <row r="171" spans="1:30" s="330" customFormat="1" ht="24.9" hidden="1" customHeight="1">
      <c r="A171" s="302" t="s">
        <v>609</v>
      </c>
      <c r="B171" s="557" t="s">
        <v>2834</v>
      </c>
      <c r="C171" s="513">
        <f t="shared" si="10"/>
        <v>1003649</v>
      </c>
      <c r="D171" s="512">
        <v>0</v>
      </c>
      <c r="E171" s="512"/>
      <c r="F171" s="512"/>
      <c r="G171" s="512"/>
      <c r="H171" s="512"/>
      <c r="I171" s="512"/>
      <c r="J171" s="512"/>
      <c r="K171" s="549"/>
      <c r="L171" s="548"/>
      <c r="M171" s="540">
        <v>524</v>
      </c>
      <c r="N171" s="540">
        <v>1003649</v>
      </c>
      <c r="O171" s="540"/>
      <c r="P171" s="540"/>
      <c r="Q171" s="540"/>
      <c r="R171" s="540"/>
      <c r="S171" s="540"/>
      <c r="T171" s="540"/>
      <c r="U171" s="512"/>
      <c r="V171" s="548"/>
      <c r="W171" s="548"/>
      <c r="X171" s="550"/>
      <c r="Y171" s="302"/>
      <c r="Z171" s="558"/>
      <c r="AA171" s="329"/>
      <c r="AB171" s="543"/>
      <c r="AC171" s="535"/>
      <c r="AD171" s="535"/>
    </row>
    <row r="172" spans="1:30" s="330" customFormat="1" ht="24.9" hidden="1" customHeight="1">
      <c r="A172" s="551" t="s">
        <v>75</v>
      </c>
      <c r="B172" s="551"/>
      <c r="C172" s="512">
        <f>SUM(C107:C171)</f>
        <v>137228013</v>
      </c>
      <c r="D172" s="512">
        <f t="shared" ref="D172:U172" si="11">SUM(D107:D171)</f>
        <v>29210212</v>
      </c>
      <c r="E172" s="512">
        <f t="shared" si="11"/>
        <v>746651</v>
      </c>
      <c r="F172" s="512">
        <f t="shared" si="11"/>
        <v>0</v>
      </c>
      <c r="G172" s="512">
        <f t="shared" si="11"/>
        <v>5034165</v>
      </c>
      <c r="H172" s="512">
        <f t="shared" si="11"/>
        <v>19597591</v>
      </c>
      <c r="I172" s="512">
        <f t="shared" si="11"/>
        <v>3831805</v>
      </c>
      <c r="J172" s="512">
        <f t="shared" si="11"/>
        <v>0</v>
      </c>
      <c r="K172" s="514">
        <f t="shared" si="11"/>
        <v>6</v>
      </c>
      <c r="L172" s="512">
        <f t="shared" si="11"/>
        <v>11300802</v>
      </c>
      <c r="M172" s="512">
        <f t="shared" si="11"/>
        <v>31570.3</v>
      </c>
      <c r="N172" s="512">
        <f t="shared" si="11"/>
        <v>60468521</v>
      </c>
      <c r="O172" s="512">
        <f t="shared" si="11"/>
        <v>0</v>
      </c>
      <c r="P172" s="512">
        <f t="shared" si="11"/>
        <v>0</v>
      </c>
      <c r="Q172" s="512">
        <f t="shared" si="11"/>
        <v>25014.9</v>
      </c>
      <c r="R172" s="512">
        <f t="shared" si="11"/>
        <v>32029605</v>
      </c>
      <c r="S172" s="512">
        <f t="shared" si="11"/>
        <v>4032.9</v>
      </c>
      <c r="T172" s="512">
        <f t="shared" si="11"/>
        <v>4218873</v>
      </c>
      <c r="U172" s="512">
        <f t="shared" si="11"/>
        <v>0</v>
      </c>
      <c r="V172" s="512"/>
      <c r="W172" s="512"/>
      <c r="X172" s="559"/>
      <c r="Y172" s="551"/>
      <c r="Z172" s="531"/>
      <c r="AA172" s="329"/>
      <c r="AB172" s="543"/>
      <c r="AC172" s="535">
        <f>D172+L172+N172+R172+T172</f>
        <v>137228013</v>
      </c>
      <c r="AD172" s="535"/>
    </row>
    <row r="173" spans="1:30" s="330" customFormat="1" ht="24.9" hidden="1" customHeight="1">
      <c r="A173" s="529" t="s">
        <v>29</v>
      </c>
      <c r="B173" s="565"/>
      <c r="C173" s="552"/>
      <c r="D173" s="552"/>
      <c r="E173" s="552"/>
      <c r="F173" s="552"/>
      <c r="G173" s="552"/>
      <c r="H173" s="552"/>
      <c r="I173" s="552"/>
      <c r="J173" s="553"/>
      <c r="K173" s="567"/>
      <c r="L173" s="552"/>
      <c r="M173" s="552"/>
      <c r="N173" s="552"/>
      <c r="O173" s="552"/>
      <c r="P173" s="552"/>
      <c r="Q173" s="552"/>
      <c r="R173" s="552"/>
      <c r="S173" s="552"/>
      <c r="T173" s="552"/>
      <c r="U173" s="512"/>
      <c r="V173" s="552"/>
      <c r="W173" s="552"/>
      <c r="X173" s="555"/>
      <c r="Y173" s="529"/>
      <c r="Z173" s="568"/>
      <c r="AA173" s="329"/>
      <c r="AB173" s="543"/>
      <c r="AC173" s="535"/>
      <c r="AD173" s="535"/>
    </row>
    <row r="174" spans="1:30" s="330" customFormat="1" ht="24.9" hidden="1" customHeight="1">
      <c r="A174" s="302" t="s">
        <v>1032</v>
      </c>
      <c r="B174" s="569" t="s">
        <v>2330</v>
      </c>
      <c r="C174" s="512">
        <f t="shared" ref="C174:C205" si="12">D174+L174+N174+P174+R174+T174+U174</f>
        <v>1252758</v>
      </c>
      <c r="D174" s="512">
        <f t="shared" ref="D174:D189" si="13">E174+F174+G174+H174+I174+J174</f>
        <v>1252758</v>
      </c>
      <c r="E174" s="512"/>
      <c r="F174" s="512"/>
      <c r="G174" s="512">
        <v>154938</v>
      </c>
      <c r="H174" s="512">
        <v>731220</v>
      </c>
      <c r="I174" s="512">
        <v>366600</v>
      </c>
      <c r="J174" s="512"/>
      <c r="K174" s="512"/>
      <c r="L174" s="512"/>
      <c r="M174" s="512"/>
      <c r="N174" s="512"/>
      <c r="O174" s="512"/>
      <c r="P174" s="512"/>
      <c r="Q174" s="512"/>
      <c r="R174" s="512"/>
      <c r="S174" s="512"/>
      <c r="T174" s="512"/>
      <c r="U174" s="512"/>
      <c r="V174" s="512"/>
      <c r="W174" s="512"/>
      <c r="X174" s="559"/>
      <c r="Y174" s="302"/>
      <c r="Z174" s="570"/>
      <c r="AA174" s="329"/>
      <c r="AB174" s="543"/>
      <c r="AC174" s="535"/>
      <c r="AD174" s="535"/>
    </row>
    <row r="175" spans="1:30" s="330" customFormat="1" ht="24.9" hidden="1" customHeight="1">
      <c r="A175" s="302" t="s">
        <v>1033</v>
      </c>
      <c r="B175" s="569" t="s">
        <v>2334</v>
      </c>
      <c r="C175" s="512">
        <f t="shared" si="12"/>
        <v>1800183</v>
      </c>
      <c r="D175" s="512">
        <f t="shared" si="13"/>
        <v>886158</v>
      </c>
      <c r="E175" s="512"/>
      <c r="F175" s="512"/>
      <c r="G175" s="512">
        <v>154938</v>
      </c>
      <c r="H175" s="512">
        <v>731220</v>
      </c>
      <c r="I175" s="512"/>
      <c r="J175" s="512"/>
      <c r="K175" s="512"/>
      <c r="L175" s="512"/>
      <c r="M175" s="512">
        <v>525</v>
      </c>
      <c r="N175" s="512">
        <v>914025</v>
      </c>
      <c r="O175" s="512"/>
      <c r="P175" s="512"/>
      <c r="Q175" s="512"/>
      <c r="R175" s="512"/>
      <c r="S175" s="512"/>
      <c r="T175" s="512"/>
      <c r="U175" s="512"/>
      <c r="V175" s="512"/>
      <c r="W175" s="512"/>
      <c r="X175" s="559"/>
      <c r="Y175" s="302"/>
      <c r="Z175" s="570"/>
      <c r="AA175" s="329"/>
      <c r="AB175" s="543"/>
      <c r="AC175" s="535"/>
      <c r="AD175" s="535"/>
    </row>
    <row r="176" spans="1:30" s="330" customFormat="1" ht="24.9" hidden="1" customHeight="1">
      <c r="A176" s="302" t="s">
        <v>610</v>
      </c>
      <c r="B176" s="569" t="s">
        <v>2335</v>
      </c>
      <c r="C176" s="512">
        <f t="shared" si="12"/>
        <v>103316</v>
      </c>
      <c r="D176" s="512">
        <f t="shared" si="13"/>
        <v>103316</v>
      </c>
      <c r="E176" s="512">
        <v>103316</v>
      </c>
      <c r="F176" s="512"/>
      <c r="G176" s="512"/>
      <c r="H176" s="512"/>
      <c r="I176" s="512"/>
      <c r="J176" s="512"/>
      <c r="K176" s="512"/>
      <c r="L176" s="512"/>
      <c r="M176" s="512"/>
      <c r="N176" s="512"/>
      <c r="O176" s="512"/>
      <c r="P176" s="512"/>
      <c r="Q176" s="512"/>
      <c r="R176" s="512"/>
      <c r="S176" s="512"/>
      <c r="T176" s="512"/>
      <c r="U176" s="512"/>
      <c r="V176" s="512"/>
      <c r="W176" s="512"/>
      <c r="X176" s="559"/>
      <c r="Y176" s="302"/>
      <c r="Z176" s="570"/>
      <c r="AA176" s="329"/>
      <c r="AB176" s="543"/>
      <c r="AC176" s="535"/>
      <c r="AD176" s="535"/>
    </row>
    <row r="177" spans="1:30" s="330" customFormat="1" ht="24.9" hidden="1" customHeight="1">
      <c r="A177" s="302" t="s">
        <v>611</v>
      </c>
      <c r="B177" s="569" t="s">
        <v>2336</v>
      </c>
      <c r="C177" s="512">
        <f t="shared" si="12"/>
        <v>103316</v>
      </c>
      <c r="D177" s="512">
        <f t="shared" si="13"/>
        <v>103316</v>
      </c>
      <c r="E177" s="512">
        <v>103316</v>
      </c>
      <c r="F177" s="512"/>
      <c r="G177" s="512"/>
      <c r="H177" s="512"/>
      <c r="I177" s="512"/>
      <c r="J177" s="512"/>
      <c r="K177" s="512"/>
      <c r="L177" s="512"/>
      <c r="M177" s="512"/>
      <c r="N177" s="512"/>
      <c r="O177" s="512"/>
      <c r="P177" s="512"/>
      <c r="Q177" s="512"/>
      <c r="R177" s="512"/>
      <c r="S177" s="512"/>
      <c r="T177" s="512"/>
      <c r="U177" s="512"/>
      <c r="V177" s="512"/>
      <c r="W177" s="512"/>
      <c r="X177" s="559"/>
      <c r="Y177" s="302"/>
      <c r="Z177" s="570"/>
      <c r="AA177" s="329"/>
      <c r="AB177" s="543"/>
      <c r="AC177" s="535"/>
      <c r="AD177" s="535"/>
    </row>
    <row r="178" spans="1:30" s="330" customFormat="1" ht="24.9" hidden="1" customHeight="1">
      <c r="A178" s="302" t="s">
        <v>612</v>
      </c>
      <c r="B178" s="569" t="s">
        <v>2331</v>
      </c>
      <c r="C178" s="512">
        <f t="shared" si="12"/>
        <v>1503464</v>
      </c>
      <c r="D178" s="512">
        <f t="shared" si="13"/>
        <v>706088</v>
      </c>
      <c r="E178" s="512"/>
      <c r="F178" s="512"/>
      <c r="G178" s="512">
        <v>170294</v>
      </c>
      <c r="H178" s="512">
        <v>535794</v>
      </c>
      <c r="I178" s="512"/>
      <c r="J178" s="512"/>
      <c r="K178" s="512"/>
      <c r="L178" s="512"/>
      <c r="M178" s="512">
        <v>458</v>
      </c>
      <c r="N178" s="512">
        <v>797376</v>
      </c>
      <c r="O178" s="512"/>
      <c r="P178" s="512"/>
      <c r="Q178" s="512"/>
      <c r="R178" s="512"/>
      <c r="S178" s="512"/>
      <c r="T178" s="512"/>
      <c r="U178" s="512"/>
      <c r="V178" s="512"/>
      <c r="W178" s="512"/>
      <c r="X178" s="559"/>
      <c r="Y178" s="302"/>
      <c r="Z178" s="570"/>
      <c r="AA178" s="329"/>
      <c r="AB178" s="543"/>
      <c r="AC178" s="535"/>
      <c r="AD178" s="535"/>
    </row>
    <row r="179" spans="1:30" s="330" customFormat="1" ht="24.9" hidden="1" customHeight="1">
      <c r="A179" s="302" t="s">
        <v>613</v>
      </c>
      <c r="B179" s="569" t="s">
        <v>2332</v>
      </c>
      <c r="C179" s="512">
        <f t="shared" si="12"/>
        <v>2074652</v>
      </c>
      <c r="D179" s="512">
        <f t="shared" si="13"/>
        <v>1505119</v>
      </c>
      <c r="E179" s="512">
        <v>51658</v>
      </c>
      <c r="F179" s="512"/>
      <c r="G179" s="512">
        <v>170294</v>
      </c>
      <c r="H179" s="512">
        <v>880233</v>
      </c>
      <c r="I179" s="512">
        <v>402934</v>
      </c>
      <c r="J179" s="512"/>
      <c r="K179" s="512"/>
      <c r="L179" s="512"/>
      <c r="M179" s="512">
        <v>283.3</v>
      </c>
      <c r="N179" s="512">
        <v>493313</v>
      </c>
      <c r="O179" s="512"/>
      <c r="P179" s="512"/>
      <c r="Q179" s="512"/>
      <c r="R179" s="512"/>
      <c r="S179" s="512">
        <f>T179/951</f>
        <v>80.147213459516294</v>
      </c>
      <c r="T179" s="512">
        <v>76220</v>
      </c>
      <c r="U179" s="512"/>
      <c r="V179" s="512"/>
      <c r="W179" s="512"/>
      <c r="X179" s="559"/>
      <c r="Y179" s="302"/>
      <c r="Z179" s="570"/>
      <c r="AA179" s="329"/>
      <c r="AB179" s="543"/>
      <c r="AC179" s="535"/>
      <c r="AD179" s="535"/>
    </row>
    <row r="180" spans="1:30" s="330" customFormat="1" ht="24.9" hidden="1" customHeight="1">
      <c r="A180" s="302" t="s">
        <v>614</v>
      </c>
      <c r="B180" s="569" t="s">
        <v>2333</v>
      </c>
      <c r="C180" s="512">
        <f t="shared" si="12"/>
        <v>886158</v>
      </c>
      <c r="D180" s="512">
        <f t="shared" si="13"/>
        <v>886158</v>
      </c>
      <c r="E180" s="512"/>
      <c r="F180" s="512"/>
      <c r="G180" s="512">
        <v>154938</v>
      </c>
      <c r="H180" s="512">
        <v>731220</v>
      </c>
      <c r="I180" s="512"/>
      <c r="J180" s="512"/>
      <c r="K180" s="512"/>
      <c r="L180" s="512"/>
      <c r="M180" s="512"/>
      <c r="N180" s="512"/>
      <c r="O180" s="512"/>
      <c r="P180" s="512"/>
      <c r="Q180" s="512"/>
      <c r="R180" s="512"/>
      <c r="S180" s="512"/>
      <c r="T180" s="512"/>
      <c r="U180" s="512"/>
      <c r="V180" s="512"/>
      <c r="W180" s="512"/>
      <c r="X180" s="559"/>
      <c r="Y180" s="302"/>
      <c r="Z180" s="570"/>
      <c r="AA180" s="329"/>
      <c r="AB180" s="543"/>
      <c r="AC180" s="535"/>
      <c r="AD180" s="535"/>
    </row>
    <row r="181" spans="1:30" s="330" customFormat="1" ht="24.9" hidden="1" customHeight="1">
      <c r="A181" s="302" t="s">
        <v>615</v>
      </c>
      <c r="B181" s="569" t="s">
        <v>2337</v>
      </c>
      <c r="C181" s="512">
        <f t="shared" si="12"/>
        <v>3142185</v>
      </c>
      <c r="D181" s="512">
        <f t="shared" si="13"/>
        <v>1534673</v>
      </c>
      <c r="E181" s="512"/>
      <c r="F181" s="512">
        <v>255974</v>
      </c>
      <c r="G181" s="512">
        <v>207111</v>
      </c>
      <c r="H181" s="512">
        <v>1071588</v>
      </c>
      <c r="I181" s="512"/>
      <c r="J181" s="512"/>
      <c r="K181" s="512"/>
      <c r="L181" s="512"/>
      <c r="M181" s="512">
        <v>568</v>
      </c>
      <c r="N181" s="512">
        <v>988888</v>
      </c>
      <c r="O181" s="512">
        <v>178</v>
      </c>
      <c r="P181" s="512">
        <v>102706</v>
      </c>
      <c r="Q181" s="512">
        <f>R181/395</f>
        <v>1015.0379746835443</v>
      </c>
      <c r="R181" s="512">
        <v>400940</v>
      </c>
      <c r="S181" s="512">
        <f>T181/951</f>
        <v>120.90220820189275</v>
      </c>
      <c r="T181" s="512">
        <v>114978</v>
      </c>
      <c r="U181" s="512"/>
      <c r="V181" s="512"/>
      <c r="W181" s="512"/>
      <c r="X181" s="559"/>
      <c r="Y181" s="302"/>
      <c r="Z181" s="570"/>
      <c r="AA181" s="329"/>
      <c r="AB181" s="543"/>
      <c r="AC181" s="535"/>
      <c r="AD181" s="535"/>
    </row>
    <row r="182" spans="1:30" s="330" customFormat="1" ht="24.9" hidden="1" customHeight="1">
      <c r="A182" s="302" t="s">
        <v>616</v>
      </c>
      <c r="B182" s="569" t="s">
        <v>2339</v>
      </c>
      <c r="C182" s="512">
        <f t="shared" si="12"/>
        <v>4190991</v>
      </c>
      <c r="D182" s="512">
        <f t="shared" si="13"/>
        <v>1419989</v>
      </c>
      <c r="E182" s="512"/>
      <c r="F182" s="512">
        <v>146041</v>
      </c>
      <c r="G182" s="512">
        <v>118163</v>
      </c>
      <c r="H182" s="512">
        <v>1155785</v>
      </c>
      <c r="I182" s="512"/>
      <c r="J182" s="512"/>
      <c r="K182" s="512"/>
      <c r="L182" s="512"/>
      <c r="M182" s="512">
        <f>N182/1741</f>
        <v>655.06950028719132</v>
      </c>
      <c r="N182" s="512">
        <v>1140476</v>
      </c>
      <c r="O182" s="512"/>
      <c r="P182" s="512"/>
      <c r="Q182" s="512">
        <f>R182/1164</f>
        <v>803.44931271477662</v>
      </c>
      <c r="R182" s="512">
        <v>935215</v>
      </c>
      <c r="S182" s="512">
        <f>T182/951</f>
        <v>80.235541535226076</v>
      </c>
      <c r="T182" s="512">
        <v>76304</v>
      </c>
      <c r="U182" s="512">
        <v>619007</v>
      </c>
      <c r="V182" s="512"/>
      <c r="W182" s="512"/>
      <c r="X182" s="559"/>
      <c r="Y182" s="302"/>
      <c r="Z182" s="570"/>
      <c r="AA182" s="329"/>
      <c r="AB182" s="543"/>
      <c r="AC182" s="535"/>
      <c r="AD182" s="535"/>
    </row>
    <row r="183" spans="1:30" s="330" customFormat="1" ht="24.9" hidden="1" customHeight="1">
      <c r="A183" s="302" t="s">
        <v>617</v>
      </c>
      <c r="B183" s="569" t="s">
        <v>2338</v>
      </c>
      <c r="C183" s="512">
        <f t="shared" si="12"/>
        <v>1721849</v>
      </c>
      <c r="D183" s="512">
        <f t="shared" si="13"/>
        <v>1721849</v>
      </c>
      <c r="E183" s="512"/>
      <c r="F183" s="512"/>
      <c r="G183" s="512"/>
      <c r="H183" s="512">
        <v>1721849</v>
      </c>
      <c r="I183" s="512"/>
      <c r="J183" s="512"/>
      <c r="K183" s="512"/>
      <c r="L183" s="512"/>
      <c r="M183" s="512"/>
      <c r="N183" s="512"/>
      <c r="O183" s="512"/>
      <c r="P183" s="512"/>
      <c r="Q183" s="512"/>
      <c r="R183" s="512"/>
      <c r="S183" s="512"/>
      <c r="T183" s="512"/>
      <c r="U183" s="512"/>
      <c r="V183" s="512"/>
      <c r="W183" s="512"/>
      <c r="X183" s="559"/>
      <c r="Y183" s="302"/>
      <c r="Z183" s="570"/>
      <c r="AA183" s="329"/>
      <c r="AB183" s="543"/>
      <c r="AC183" s="535"/>
      <c r="AD183" s="535"/>
    </row>
    <row r="184" spans="1:30" s="330" customFormat="1" ht="24.9" hidden="1" customHeight="1">
      <c r="A184" s="302" t="s">
        <v>618</v>
      </c>
      <c r="B184" s="569" t="s">
        <v>2340</v>
      </c>
      <c r="C184" s="512">
        <f t="shared" si="12"/>
        <v>741573</v>
      </c>
      <c r="D184" s="512">
        <f t="shared" si="13"/>
        <v>0</v>
      </c>
      <c r="E184" s="512"/>
      <c r="F184" s="512"/>
      <c r="G184" s="512"/>
      <c r="H184" s="512"/>
      <c r="I184" s="512"/>
      <c r="J184" s="512"/>
      <c r="K184" s="512"/>
      <c r="L184" s="512"/>
      <c r="M184" s="512"/>
      <c r="N184" s="512"/>
      <c r="O184" s="512"/>
      <c r="P184" s="512"/>
      <c r="Q184" s="512">
        <f>R184/1164</f>
        <v>571.53694158075598</v>
      </c>
      <c r="R184" s="512">
        <v>665269</v>
      </c>
      <c r="S184" s="512">
        <f>T184/951</f>
        <v>80.235541535226076</v>
      </c>
      <c r="T184" s="512">
        <v>76304</v>
      </c>
      <c r="U184" s="512"/>
      <c r="V184" s="512"/>
      <c r="W184" s="512"/>
      <c r="X184" s="559"/>
      <c r="Y184" s="302"/>
      <c r="Z184" s="570"/>
      <c r="AA184" s="329"/>
      <c r="AB184" s="543"/>
      <c r="AC184" s="535"/>
      <c r="AD184" s="535"/>
    </row>
    <row r="185" spans="1:30" s="330" customFormat="1" ht="24.9" hidden="1" customHeight="1">
      <c r="A185" s="302" t="s">
        <v>619</v>
      </c>
      <c r="B185" s="569" t="s">
        <v>2341</v>
      </c>
      <c r="C185" s="512">
        <f t="shared" si="12"/>
        <v>2431508</v>
      </c>
      <c r="D185" s="512">
        <f t="shared" si="13"/>
        <v>1419989</v>
      </c>
      <c r="E185" s="512"/>
      <c r="F185" s="512">
        <v>146041</v>
      </c>
      <c r="G185" s="512">
        <v>118163</v>
      </c>
      <c r="H185" s="512">
        <v>1155785</v>
      </c>
      <c r="I185" s="512"/>
      <c r="J185" s="512"/>
      <c r="K185" s="512"/>
      <c r="L185" s="512"/>
      <c r="M185" s="512"/>
      <c r="N185" s="512"/>
      <c r="O185" s="512"/>
      <c r="P185" s="512"/>
      <c r="Q185" s="512">
        <f>R185/1164</f>
        <v>803.44931271477662</v>
      </c>
      <c r="R185" s="512">
        <v>935215</v>
      </c>
      <c r="S185" s="512">
        <f>T185/951</f>
        <v>80.235541535226076</v>
      </c>
      <c r="T185" s="512">
        <v>76304</v>
      </c>
      <c r="U185" s="512"/>
      <c r="V185" s="512"/>
      <c r="W185" s="512"/>
      <c r="X185" s="559"/>
      <c r="Y185" s="302"/>
      <c r="Z185" s="570"/>
      <c r="AA185" s="329"/>
      <c r="AB185" s="543"/>
      <c r="AC185" s="535"/>
      <c r="AD185" s="535"/>
    </row>
    <row r="186" spans="1:30" s="330" customFormat="1" ht="24.9" hidden="1" customHeight="1">
      <c r="A186" s="302" t="s">
        <v>620</v>
      </c>
      <c r="B186" s="569" t="s">
        <v>2342</v>
      </c>
      <c r="C186" s="512">
        <f t="shared" si="12"/>
        <v>2513620</v>
      </c>
      <c r="D186" s="512">
        <f t="shared" si="13"/>
        <v>1251395</v>
      </c>
      <c r="E186" s="512"/>
      <c r="F186" s="512">
        <v>306778</v>
      </c>
      <c r="G186" s="512">
        <v>248217</v>
      </c>
      <c r="H186" s="512">
        <v>696400</v>
      </c>
      <c r="I186" s="512"/>
      <c r="J186" s="512"/>
      <c r="K186" s="512"/>
      <c r="L186" s="512"/>
      <c r="M186" s="512">
        <v>725</v>
      </c>
      <c r="N186" s="512">
        <v>1262225</v>
      </c>
      <c r="O186" s="512"/>
      <c r="P186" s="512"/>
      <c r="Q186" s="512"/>
      <c r="R186" s="512"/>
      <c r="S186" s="512"/>
      <c r="T186" s="512"/>
      <c r="U186" s="512"/>
      <c r="V186" s="512"/>
      <c r="W186" s="512"/>
      <c r="X186" s="559"/>
      <c r="Y186" s="302"/>
      <c r="Z186" s="570"/>
      <c r="AA186" s="329"/>
      <c r="AB186" s="543"/>
      <c r="AC186" s="535"/>
      <c r="AD186" s="535"/>
    </row>
    <row r="187" spans="1:30" s="330" customFormat="1" ht="24.9" hidden="1" customHeight="1">
      <c r="A187" s="302" t="s">
        <v>621</v>
      </c>
      <c r="B187" s="569" t="s">
        <v>2343</v>
      </c>
      <c r="C187" s="512">
        <f t="shared" si="12"/>
        <v>438140</v>
      </c>
      <c r="D187" s="512">
        <f t="shared" si="13"/>
        <v>438140</v>
      </c>
      <c r="E187" s="512">
        <v>70500</v>
      </c>
      <c r="F187" s="512">
        <v>203216</v>
      </c>
      <c r="G187" s="512">
        <v>164424</v>
      </c>
      <c r="H187" s="512"/>
      <c r="I187" s="512"/>
      <c r="J187" s="512"/>
      <c r="K187" s="512"/>
      <c r="L187" s="512"/>
      <c r="M187" s="512"/>
      <c r="N187" s="512"/>
      <c r="O187" s="512"/>
      <c r="P187" s="512"/>
      <c r="Q187" s="512"/>
      <c r="R187" s="512"/>
      <c r="S187" s="512"/>
      <c r="T187" s="512"/>
      <c r="U187" s="512"/>
      <c r="V187" s="548"/>
      <c r="W187" s="548"/>
      <c r="X187" s="550"/>
      <c r="Y187" s="302"/>
      <c r="Z187" s="570"/>
      <c r="AA187" s="329"/>
      <c r="AB187" s="543"/>
      <c r="AC187" s="535"/>
      <c r="AD187" s="535"/>
    </row>
    <row r="188" spans="1:30" s="330" customFormat="1" ht="24.9" hidden="1" customHeight="1">
      <c r="A188" s="302" t="s">
        <v>622</v>
      </c>
      <c r="B188" s="569" t="s">
        <v>2344</v>
      </c>
      <c r="C188" s="512">
        <f t="shared" si="12"/>
        <v>2074972</v>
      </c>
      <c r="D188" s="512">
        <f t="shared" si="13"/>
        <v>2074972</v>
      </c>
      <c r="E188" s="512">
        <v>180804</v>
      </c>
      <c r="F188" s="512">
        <v>343626</v>
      </c>
      <c r="G188" s="512">
        <v>278031</v>
      </c>
      <c r="H188" s="512">
        <v>1272511</v>
      </c>
      <c r="I188" s="512"/>
      <c r="J188" s="512"/>
      <c r="K188" s="512"/>
      <c r="L188" s="512"/>
      <c r="M188" s="512"/>
      <c r="N188" s="512"/>
      <c r="O188" s="512"/>
      <c r="P188" s="512"/>
      <c r="Q188" s="512"/>
      <c r="R188" s="512"/>
      <c r="S188" s="512"/>
      <c r="T188" s="512"/>
      <c r="U188" s="512"/>
      <c r="V188" s="548"/>
      <c r="W188" s="548"/>
      <c r="X188" s="550"/>
      <c r="Y188" s="302"/>
      <c r="Z188" s="570"/>
      <c r="AA188" s="329"/>
      <c r="AB188" s="543"/>
      <c r="AC188" s="535"/>
      <c r="AD188" s="535"/>
    </row>
    <row r="189" spans="1:30" s="330" customFormat="1" ht="24.9" hidden="1" customHeight="1">
      <c r="A189" s="302" t="s">
        <v>623</v>
      </c>
      <c r="B189" s="569" t="s">
        <v>2345</v>
      </c>
      <c r="C189" s="512">
        <f t="shared" si="12"/>
        <v>3194246</v>
      </c>
      <c r="D189" s="512">
        <f t="shared" si="13"/>
        <v>2074972</v>
      </c>
      <c r="E189" s="512">
        <v>180804</v>
      </c>
      <c r="F189" s="512">
        <v>343626</v>
      </c>
      <c r="G189" s="512">
        <v>278031</v>
      </c>
      <c r="H189" s="512">
        <v>1272511</v>
      </c>
      <c r="I189" s="512"/>
      <c r="J189" s="512"/>
      <c r="K189" s="512"/>
      <c r="L189" s="512"/>
      <c r="M189" s="512">
        <f>N189/1741</f>
        <v>642.89144170017232</v>
      </c>
      <c r="N189" s="512">
        <v>1119274</v>
      </c>
      <c r="O189" s="512"/>
      <c r="P189" s="512"/>
      <c r="Q189" s="512"/>
      <c r="R189" s="512"/>
      <c r="S189" s="512"/>
      <c r="T189" s="512"/>
      <c r="U189" s="512"/>
      <c r="V189" s="548"/>
      <c r="W189" s="548"/>
      <c r="X189" s="550"/>
      <c r="Y189" s="302"/>
      <c r="Z189" s="570"/>
      <c r="AA189" s="329"/>
      <c r="AB189" s="543"/>
      <c r="AC189" s="535"/>
      <c r="AD189" s="535"/>
    </row>
    <row r="190" spans="1:30" s="515" customFormat="1" ht="24.9" hidden="1" customHeight="1">
      <c r="A190" s="302" t="s">
        <v>624</v>
      </c>
      <c r="B190" s="571" t="s">
        <v>1643</v>
      </c>
      <c r="C190" s="512">
        <f t="shared" si="12"/>
        <v>851264</v>
      </c>
      <c r="D190" s="512"/>
      <c r="E190" s="512"/>
      <c r="F190" s="512"/>
      <c r="G190" s="512"/>
      <c r="H190" s="512"/>
      <c r="I190" s="512"/>
      <c r="J190" s="512"/>
      <c r="K190" s="512"/>
      <c r="L190" s="512"/>
      <c r="M190" s="512">
        <v>752</v>
      </c>
      <c r="N190" s="512">
        <v>851264</v>
      </c>
      <c r="O190" s="512"/>
      <c r="P190" s="512"/>
      <c r="Q190" s="512"/>
      <c r="R190" s="512"/>
      <c r="S190" s="512"/>
      <c r="T190" s="512"/>
      <c r="U190" s="512"/>
      <c r="V190" s="548"/>
      <c r="W190" s="548"/>
      <c r="X190" s="550"/>
      <c r="Y190" s="302"/>
      <c r="Z190" s="572"/>
      <c r="AB190" s="573"/>
      <c r="AC190" s="574"/>
      <c r="AD190" s="575"/>
    </row>
    <row r="191" spans="1:30" s="516" customFormat="1" ht="24.9" hidden="1" customHeight="1">
      <c r="A191" s="302" t="s">
        <v>625</v>
      </c>
      <c r="B191" s="569" t="s">
        <v>2346</v>
      </c>
      <c r="C191" s="512">
        <f t="shared" si="12"/>
        <v>3647540</v>
      </c>
      <c r="D191" s="512">
        <f t="shared" ref="D191:D212" si="14">E191+F191+G191+H191+I191+J191</f>
        <v>1836610</v>
      </c>
      <c r="E191" s="512"/>
      <c r="F191" s="512">
        <v>283650</v>
      </c>
      <c r="G191" s="512">
        <v>229400</v>
      </c>
      <c r="H191" s="512">
        <v>1323560</v>
      </c>
      <c r="I191" s="512"/>
      <c r="J191" s="512"/>
      <c r="K191" s="512"/>
      <c r="L191" s="512"/>
      <c r="M191" s="512">
        <v>1111</v>
      </c>
      <c r="N191" s="512">
        <v>1810930</v>
      </c>
      <c r="O191" s="512"/>
      <c r="P191" s="512"/>
      <c r="Q191" s="512"/>
      <c r="R191" s="512"/>
      <c r="S191" s="512"/>
      <c r="T191" s="512"/>
      <c r="U191" s="512"/>
      <c r="V191" s="548"/>
      <c r="W191" s="548"/>
      <c r="X191" s="550"/>
      <c r="Y191" s="302"/>
      <c r="Z191" s="570"/>
      <c r="AA191" s="515"/>
      <c r="AC191" s="576"/>
      <c r="AD191" s="576"/>
    </row>
    <row r="192" spans="1:30" s="516" customFormat="1" ht="24.9" hidden="1" customHeight="1">
      <c r="A192" s="302" t="s">
        <v>626</v>
      </c>
      <c r="B192" s="569" t="s">
        <v>2347</v>
      </c>
      <c r="C192" s="512">
        <f t="shared" si="12"/>
        <v>4407937.84</v>
      </c>
      <c r="D192" s="512">
        <f t="shared" si="14"/>
        <v>1957870</v>
      </c>
      <c r="E192" s="512"/>
      <c r="F192" s="512">
        <v>293100</v>
      </c>
      <c r="G192" s="512">
        <v>237150</v>
      </c>
      <c r="H192" s="512">
        <v>1427620</v>
      </c>
      <c r="I192" s="512"/>
      <c r="J192" s="512"/>
      <c r="K192" s="512"/>
      <c r="L192" s="512"/>
      <c r="M192" s="512">
        <v>1344</v>
      </c>
      <c r="N192" s="512">
        <v>2339904</v>
      </c>
      <c r="O192" s="512"/>
      <c r="P192" s="512"/>
      <c r="Q192" s="512"/>
      <c r="R192" s="512"/>
      <c r="S192" s="512">
        <v>115.84</v>
      </c>
      <c r="T192" s="512">
        <v>110163.84</v>
      </c>
      <c r="U192" s="512"/>
      <c r="V192" s="548"/>
      <c r="W192" s="548"/>
      <c r="X192" s="550"/>
      <c r="Y192" s="302"/>
      <c r="Z192" s="570"/>
      <c r="AA192" s="515"/>
      <c r="AC192" s="576"/>
      <c r="AD192" s="576"/>
    </row>
    <row r="193" spans="1:28" ht="24.9" hidden="1" customHeight="1">
      <c r="A193" s="302" t="s">
        <v>627</v>
      </c>
      <c r="B193" s="571" t="s">
        <v>1644</v>
      </c>
      <c r="C193" s="512">
        <f t="shared" si="12"/>
        <v>968570</v>
      </c>
      <c r="D193" s="512">
        <f t="shared" si="14"/>
        <v>324380</v>
      </c>
      <c r="E193" s="512"/>
      <c r="F193" s="512">
        <v>179340</v>
      </c>
      <c r="G193" s="512">
        <v>145040</v>
      </c>
      <c r="H193" s="512"/>
      <c r="I193" s="512"/>
      <c r="J193" s="512"/>
      <c r="K193" s="512"/>
      <c r="L193" s="512"/>
      <c r="M193" s="512"/>
      <c r="N193" s="512"/>
      <c r="O193" s="512"/>
      <c r="P193" s="512"/>
      <c r="Q193" s="512">
        <v>591</v>
      </c>
      <c r="R193" s="512">
        <v>644190</v>
      </c>
      <c r="S193" s="512"/>
      <c r="T193" s="512"/>
      <c r="U193" s="512"/>
      <c r="V193" s="548"/>
      <c r="W193" s="548"/>
      <c r="X193" s="550"/>
      <c r="Y193" s="302"/>
      <c r="Z193" s="572"/>
      <c r="AA193" s="515"/>
      <c r="AB193" s="516"/>
    </row>
    <row r="194" spans="1:28" ht="24.9" hidden="1" customHeight="1">
      <c r="A194" s="302" t="s">
        <v>628</v>
      </c>
      <c r="B194" s="571" t="s">
        <v>1645</v>
      </c>
      <c r="C194" s="512">
        <f t="shared" si="12"/>
        <v>1115720</v>
      </c>
      <c r="D194" s="512">
        <f t="shared" si="14"/>
        <v>324380</v>
      </c>
      <c r="E194" s="512"/>
      <c r="F194" s="512">
        <v>179340</v>
      </c>
      <c r="G194" s="512">
        <v>145040</v>
      </c>
      <c r="H194" s="512"/>
      <c r="I194" s="512"/>
      <c r="J194" s="512"/>
      <c r="K194" s="512"/>
      <c r="L194" s="512"/>
      <c r="M194" s="512"/>
      <c r="N194" s="512"/>
      <c r="O194" s="512"/>
      <c r="P194" s="512"/>
      <c r="Q194" s="512">
        <v>726</v>
      </c>
      <c r="R194" s="512">
        <v>791340</v>
      </c>
      <c r="S194" s="512"/>
      <c r="T194" s="512"/>
      <c r="U194" s="512"/>
      <c r="V194" s="548"/>
      <c r="W194" s="548"/>
      <c r="X194" s="550"/>
      <c r="Y194" s="302"/>
      <c r="Z194" s="572"/>
      <c r="AA194" s="515"/>
      <c r="AB194" s="516"/>
    </row>
    <row r="195" spans="1:28" ht="24.9" hidden="1" customHeight="1">
      <c r="A195" s="302" t="s">
        <v>629</v>
      </c>
      <c r="B195" s="571" t="s">
        <v>1646</v>
      </c>
      <c r="C195" s="512">
        <f t="shared" si="12"/>
        <v>695100</v>
      </c>
      <c r="D195" s="512">
        <f t="shared" si="14"/>
        <v>695100</v>
      </c>
      <c r="E195" s="512"/>
      <c r="F195" s="512">
        <v>384300</v>
      </c>
      <c r="G195" s="512">
        <v>310800</v>
      </c>
      <c r="H195" s="512"/>
      <c r="I195" s="512"/>
      <c r="J195" s="512"/>
      <c r="K195" s="512"/>
      <c r="L195" s="512"/>
      <c r="M195" s="512"/>
      <c r="N195" s="512"/>
      <c r="O195" s="512"/>
      <c r="P195" s="512"/>
      <c r="Q195" s="512"/>
      <c r="R195" s="512"/>
      <c r="S195" s="512"/>
      <c r="T195" s="512"/>
      <c r="U195" s="512"/>
      <c r="V195" s="548"/>
      <c r="W195" s="548"/>
      <c r="X195" s="550"/>
      <c r="Y195" s="302"/>
      <c r="Z195" s="572"/>
      <c r="AA195" s="515"/>
      <c r="AB195" s="516"/>
    </row>
    <row r="196" spans="1:28" ht="24.9" hidden="1" customHeight="1">
      <c r="A196" s="302" t="s">
        <v>630</v>
      </c>
      <c r="B196" s="571" t="s">
        <v>1647</v>
      </c>
      <c r="C196" s="512">
        <f t="shared" si="12"/>
        <v>1077679</v>
      </c>
      <c r="D196" s="512">
        <f t="shared" si="14"/>
        <v>1077679</v>
      </c>
      <c r="E196" s="512"/>
      <c r="F196" s="512"/>
      <c r="G196" s="512"/>
      <c r="H196" s="512">
        <v>1077679</v>
      </c>
      <c r="I196" s="512"/>
      <c r="J196" s="512"/>
      <c r="K196" s="512"/>
      <c r="L196" s="512"/>
      <c r="M196" s="512"/>
      <c r="N196" s="512"/>
      <c r="O196" s="512"/>
      <c r="P196" s="512"/>
      <c r="Q196" s="512"/>
      <c r="R196" s="512"/>
      <c r="S196" s="512"/>
      <c r="T196" s="512"/>
      <c r="U196" s="512"/>
      <c r="V196" s="548"/>
      <c r="W196" s="548"/>
      <c r="X196" s="550"/>
      <c r="Y196" s="302"/>
      <c r="Z196" s="572"/>
      <c r="AA196" s="515"/>
      <c r="AB196" s="516"/>
    </row>
    <row r="197" spans="1:28" ht="24.9" hidden="1" customHeight="1">
      <c r="A197" s="302" t="s">
        <v>631</v>
      </c>
      <c r="B197" s="571" t="s">
        <v>1648</v>
      </c>
      <c r="C197" s="512">
        <f t="shared" si="12"/>
        <v>1225060</v>
      </c>
      <c r="D197" s="512">
        <f t="shared" si="14"/>
        <v>1225060</v>
      </c>
      <c r="E197" s="512"/>
      <c r="F197" s="512">
        <v>234480</v>
      </c>
      <c r="G197" s="512">
        <v>189720</v>
      </c>
      <c r="H197" s="512">
        <v>800860</v>
      </c>
      <c r="I197" s="512"/>
      <c r="J197" s="512"/>
      <c r="K197" s="512"/>
      <c r="L197" s="512"/>
      <c r="M197" s="512"/>
      <c r="N197" s="512"/>
      <c r="O197" s="512"/>
      <c r="P197" s="512"/>
      <c r="Q197" s="512"/>
      <c r="R197" s="512"/>
      <c r="S197" s="512"/>
      <c r="T197" s="512"/>
      <c r="U197" s="512"/>
      <c r="V197" s="548"/>
      <c r="W197" s="548"/>
      <c r="X197" s="550"/>
      <c r="Y197" s="302"/>
      <c r="Z197" s="572"/>
      <c r="AA197" s="515"/>
      <c r="AB197" s="516"/>
    </row>
    <row r="198" spans="1:28" ht="24.9" hidden="1" customHeight="1">
      <c r="A198" s="302" t="s">
        <v>632</v>
      </c>
      <c r="B198" s="571" t="s">
        <v>1649</v>
      </c>
      <c r="C198" s="512">
        <f t="shared" si="12"/>
        <v>1225060</v>
      </c>
      <c r="D198" s="512">
        <f t="shared" si="14"/>
        <v>1225060</v>
      </c>
      <c r="E198" s="512"/>
      <c r="F198" s="512">
        <v>234480</v>
      </c>
      <c r="G198" s="512">
        <v>189720</v>
      </c>
      <c r="H198" s="512">
        <v>800860</v>
      </c>
      <c r="I198" s="512"/>
      <c r="J198" s="512"/>
      <c r="K198" s="512"/>
      <c r="L198" s="512"/>
      <c r="M198" s="512"/>
      <c r="N198" s="512"/>
      <c r="O198" s="512"/>
      <c r="P198" s="512"/>
      <c r="Q198" s="512"/>
      <c r="R198" s="512"/>
      <c r="S198" s="512"/>
      <c r="T198" s="512"/>
      <c r="U198" s="512"/>
      <c r="V198" s="548"/>
      <c r="W198" s="548"/>
      <c r="X198" s="550"/>
      <c r="Y198" s="302"/>
      <c r="Z198" s="572"/>
      <c r="AA198" s="515"/>
      <c r="AB198" s="516"/>
    </row>
    <row r="199" spans="1:28" ht="24.9" hidden="1" customHeight="1">
      <c r="A199" s="302" t="s">
        <v>633</v>
      </c>
      <c r="B199" s="571" t="s">
        <v>1650</v>
      </c>
      <c r="C199" s="512">
        <f t="shared" si="12"/>
        <v>3243252</v>
      </c>
      <c r="D199" s="512">
        <f t="shared" si="14"/>
        <v>2212580</v>
      </c>
      <c r="E199" s="512">
        <v>1222000</v>
      </c>
      <c r="F199" s="512"/>
      <c r="G199" s="512">
        <v>189720</v>
      </c>
      <c r="H199" s="512">
        <v>800860</v>
      </c>
      <c r="I199" s="512"/>
      <c r="J199" s="512"/>
      <c r="K199" s="512"/>
      <c r="L199" s="512"/>
      <c r="M199" s="512">
        <v>592</v>
      </c>
      <c r="N199" s="512">
        <v>1030672</v>
      </c>
      <c r="O199" s="512"/>
      <c r="P199" s="512"/>
      <c r="Q199" s="512"/>
      <c r="R199" s="512"/>
      <c r="S199" s="512"/>
      <c r="T199" s="512"/>
      <c r="U199" s="512"/>
      <c r="V199" s="548"/>
      <c r="W199" s="548"/>
      <c r="X199" s="550"/>
      <c r="Y199" s="302"/>
      <c r="Z199" s="572"/>
      <c r="AA199" s="515"/>
      <c r="AB199" s="516"/>
    </row>
    <row r="200" spans="1:28" ht="24.9" hidden="1" customHeight="1">
      <c r="A200" s="302" t="s">
        <v>634</v>
      </c>
      <c r="B200" s="569" t="s">
        <v>2349</v>
      </c>
      <c r="C200" s="512">
        <f t="shared" si="12"/>
        <v>3599131</v>
      </c>
      <c r="D200" s="512">
        <f t="shared" si="14"/>
        <v>1820811</v>
      </c>
      <c r="E200" s="512"/>
      <c r="F200" s="512">
        <v>320001</v>
      </c>
      <c r="G200" s="512">
        <v>258916</v>
      </c>
      <c r="H200" s="512">
        <v>1241894</v>
      </c>
      <c r="I200" s="512"/>
      <c r="J200" s="512"/>
      <c r="K200" s="512"/>
      <c r="L200" s="512"/>
      <c r="M200" s="512">
        <f>N200/1741</f>
        <v>767.17863296955773</v>
      </c>
      <c r="N200" s="512">
        <v>1335658</v>
      </c>
      <c r="O200" s="512">
        <f>P200/577</f>
        <v>767.17850953206244</v>
      </c>
      <c r="P200" s="512">
        <v>442662</v>
      </c>
      <c r="Q200" s="512"/>
      <c r="R200" s="512"/>
      <c r="S200" s="512"/>
      <c r="T200" s="512"/>
      <c r="U200" s="512"/>
      <c r="V200" s="548"/>
      <c r="W200" s="548"/>
      <c r="X200" s="550"/>
      <c r="Y200" s="302"/>
      <c r="Z200" s="570"/>
      <c r="AA200" s="515"/>
      <c r="AB200" s="516"/>
    </row>
    <row r="201" spans="1:28" ht="24.9" hidden="1" customHeight="1">
      <c r="A201" s="302" t="s">
        <v>635</v>
      </c>
      <c r="B201" s="569" t="s">
        <v>2350</v>
      </c>
      <c r="C201" s="512">
        <f t="shared" si="12"/>
        <v>2952388</v>
      </c>
      <c r="D201" s="512">
        <f t="shared" si="14"/>
        <v>1820811</v>
      </c>
      <c r="E201" s="512"/>
      <c r="F201" s="512">
        <v>320001</v>
      </c>
      <c r="G201" s="512">
        <v>258916</v>
      </c>
      <c r="H201" s="512">
        <v>1241894</v>
      </c>
      <c r="I201" s="512"/>
      <c r="J201" s="512"/>
      <c r="K201" s="512"/>
      <c r="L201" s="512"/>
      <c r="M201" s="512">
        <f>N201/1741</f>
        <v>488.16944284893736</v>
      </c>
      <c r="N201" s="512">
        <v>849903</v>
      </c>
      <c r="O201" s="512">
        <f>P201/577</f>
        <v>488.1698440207972</v>
      </c>
      <c r="P201" s="512">
        <v>281674</v>
      </c>
      <c r="Q201" s="512"/>
      <c r="R201" s="512"/>
      <c r="S201" s="512"/>
      <c r="T201" s="512"/>
      <c r="U201" s="512"/>
      <c r="V201" s="548"/>
      <c r="W201" s="548"/>
      <c r="X201" s="550"/>
      <c r="Y201" s="302"/>
      <c r="Z201" s="570"/>
      <c r="AA201" s="515"/>
      <c r="AB201" s="516"/>
    </row>
    <row r="202" spans="1:28" ht="24.9" hidden="1" customHeight="1">
      <c r="A202" s="302" t="s">
        <v>636</v>
      </c>
      <c r="B202" s="569" t="s">
        <v>2348</v>
      </c>
      <c r="C202" s="512">
        <f t="shared" si="12"/>
        <v>2618863</v>
      </c>
      <c r="D202" s="512">
        <f t="shared" si="14"/>
        <v>1421055</v>
      </c>
      <c r="E202" s="512"/>
      <c r="F202" s="512">
        <v>291146</v>
      </c>
      <c r="G202" s="512"/>
      <c r="H202" s="512">
        <v>1129909</v>
      </c>
      <c r="I202" s="512"/>
      <c r="J202" s="512"/>
      <c r="K202" s="512"/>
      <c r="L202" s="512"/>
      <c r="M202" s="512">
        <v>688</v>
      </c>
      <c r="N202" s="512">
        <v>1197808</v>
      </c>
      <c r="O202" s="512"/>
      <c r="P202" s="512"/>
      <c r="Q202" s="512"/>
      <c r="R202" s="512"/>
      <c r="S202" s="512"/>
      <c r="T202" s="512"/>
      <c r="U202" s="512"/>
      <c r="V202" s="548"/>
      <c r="W202" s="548"/>
      <c r="X202" s="550"/>
      <c r="Y202" s="302"/>
      <c r="Z202" s="570"/>
      <c r="AA202" s="515"/>
      <c r="AB202" s="516"/>
    </row>
    <row r="203" spans="1:28" ht="24.9" hidden="1" customHeight="1">
      <c r="A203" s="302" t="s">
        <v>637</v>
      </c>
      <c r="B203" s="571" t="s">
        <v>1651</v>
      </c>
      <c r="C203" s="512">
        <f t="shared" si="12"/>
        <v>1696757</v>
      </c>
      <c r="D203" s="512">
        <f t="shared" si="14"/>
        <v>659121</v>
      </c>
      <c r="E203" s="512"/>
      <c r="F203" s="512">
        <v>166090</v>
      </c>
      <c r="G203" s="512">
        <v>134385</v>
      </c>
      <c r="H203" s="512">
        <v>358646</v>
      </c>
      <c r="I203" s="512"/>
      <c r="J203" s="512"/>
      <c r="K203" s="512"/>
      <c r="L203" s="512"/>
      <c r="M203" s="512">
        <v>596</v>
      </c>
      <c r="N203" s="512">
        <v>1037636</v>
      </c>
      <c r="O203" s="512"/>
      <c r="P203" s="512"/>
      <c r="Q203" s="512"/>
      <c r="R203" s="512"/>
      <c r="S203" s="512"/>
      <c r="T203" s="512"/>
      <c r="U203" s="512"/>
      <c r="V203" s="512"/>
      <c r="W203" s="512"/>
      <c r="X203" s="559"/>
      <c r="Y203" s="302"/>
      <c r="Z203" s="572"/>
      <c r="AA203" s="515"/>
      <c r="AB203" s="516"/>
    </row>
    <row r="204" spans="1:28" ht="24.9" hidden="1" customHeight="1">
      <c r="A204" s="302" t="s">
        <v>638</v>
      </c>
      <c r="B204" s="571" t="s">
        <v>1652</v>
      </c>
      <c r="C204" s="512">
        <f t="shared" si="12"/>
        <v>565825</v>
      </c>
      <c r="D204" s="512">
        <f t="shared" si="14"/>
        <v>565825</v>
      </c>
      <c r="E204" s="512"/>
      <c r="F204" s="512"/>
      <c r="G204" s="512"/>
      <c r="H204" s="512">
        <v>565825</v>
      </c>
      <c r="I204" s="512"/>
      <c r="J204" s="512"/>
      <c r="K204" s="512"/>
      <c r="L204" s="512"/>
      <c r="M204" s="512"/>
      <c r="N204" s="512"/>
      <c r="O204" s="512"/>
      <c r="P204" s="512"/>
      <c r="Q204" s="512"/>
      <c r="R204" s="512"/>
      <c r="S204" s="512"/>
      <c r="T204" s="512"/>
      <c r="U204" s="512"/>
      <c r="V204" s="548"/>
      <c r="W204" s="548"/>
      <c r="X204" s="550"/>
      <c r="Y204" s="302"/>
      <c r="Z204" s="572"/>
      <c r="AA204" s="515"/>
      <c r="AB204" s="516"/>
    </row>
    <row r="205" spans="1:28" ht="24.9" hidden="1" customHeight="1">
      <c r="A205" s="302" t="s">
        <v>639</v>
      </c>
      <c r="B205" s="571" t="s">
        <v>1653</v>
      </c>
      <c r="C205" s="512">
        <f t="shared" si="12"/>
        <v>765159</v>
      </c>
      <c r="D205" s="512">
        <f t="shared" si="14"/>
        <v>765159</v>
      </c>
      <c r="E205" s="512">
        <v>70500</v>
      </c>
      <c r="F205" s="512"/>
      <c r="G205" s="512"/>
      <c r="H205" s="512">
        <v>694659</v>
      </c>
      <c r="I205" s="512"/>
      <c r="J205" s="512"/>
      <c r="K205" s="512"/>
      <c r="L205" s="512"/>
      <c r="M205" s="512"/>
      <c r="N205" s="512"/>
      <c r="O205" s="512"/>
      <c r="P205" s="512"/>
      <c r="Q205" s="512"/>
      <c r="R205" s="512"/>
      <c r="S205" s="512"/>
      <c r="T205" s="512"/>
      <c r="U205" s="512"/>
      <c r="V205" s="548"/>
      <c r="W205" s="548"/>
      <c r="X205" s="550"/>
      <c r="Y205" s="302"/>
      <c r="Z205" s="572"/>
      <c r="AA205" s="515"/>
      <c r="AB205" s="516"/>
    </row>
    <row r="206" spans="1:28" ht="24.9" hidden="1" customHeight="1">
      <c r="A206" s="302" t="s">
        <v>640</v>
      </c>
      <c r="B206" s="571" t="s">
        <v>1654</v>
      </c>
      <c r="C206" s="512">
        <f t="shared" ref="C206:C225" si="15">D206+L206+N206+P206+R206+T206+U206</f>
        <v>1520651</v>
      </c>
      <c r="D206" s="512">
        <f t="shared" si="14"/>
        <v>805100</v>
      </c>
      <c r="E206" s="512"/>
      <c r="F206" s="512">
        <v>156320</v>
      </c>
      <c r="G206" s="512">
        <v>126480</v>
      </c>
      <c r="H206" s="512">
        <v>522300</v>
      </c>
      <c r="I206" s="512"/>
      <c r="J206" s="512"/>
      <c r="K206" s="512"/>
      <c r="L206" s="512"/>
      <c r="M206" s="512">
        <v>411</v>
      </c>
      <c r="N206" s="512">
        <v>715551</v>
      </c>
      <c r="O206" s="512"/>
      <c r="P206" s="512"/>
      <c r="Q206" s="512"/>
      <c r="R206" s="512"/>
      <c r="S206" s="512"/>
      <c r="T206" s="512"/>
      <c r="U206" s="512"/>
      <c r="V206" s="548"/>
      <c r="W206" s="548"/>
      <c r="X206" s="550"/>
      <c r="Y206" s="302"/>
      <c r="Z206" s="572"/>
      <c r="AA206" s="515"/>
      <c r="AB206" s="516"/>
    </row>
    <row r="207" spans="1:28" ht="24.9" hidden="1" customHeight="1">
      <c r="A207" s="302" t="s">
        <v>641</v>
      </c>
      <c r="B207" s="571" t="s">
        <v>1655</v>
      </c>
      <c r="C207" s="512">
        <f t="shared" si="15"/>
        <v>1162180</v>
      </c>
      <c r="D207" s="512">
        <f t="shared" si="14"/>
        <v>1162180</v>
      </c>
      <c r="E207" s="512">
        <v>88000</v>
      </c>
      <c r="F207" s="512">
        <v>179340</v>
      </c>
      <c r="G207" s="512">
        <v>145040</v>
      </c>
      <c r="H207" s="512">
        <v>749800</v>
      </c>
      <c r="I207" s="512"/>
      <c r="J207" s="512"/>
      <c r="K207" s="512"/>
      <c r="L207" s="512"/>
      <c r="M207" s="512"/>
      <c r="N207" s="512"/>
      <c r="O207" s="512"/>
      <c r="P207" s="512"/>
      <c r="Q207" s="512"/>
      <c r="R207" s="512"/>
      <c r="S207" s="512"/>
      <c r="T207" s="512"/>
      <c r="U207" s="512"/>
      <c r="V207" s="548"/>
      <c r="W207" s="548"/>
      <c r="X207" s="550"/>
      <c r="Y207" s="302"/>
      <c r="Z207" s="572"/>
      <c r="AA207" s="515"/>
      <c r="AB207" s="516"/>
    </row>
    <row r="208" spans="1:28" ht="24.9" hidden="1" customHeight="1">
      <c r="A208" s="302" t="s">
        <v>642</v>
      </c>
      <c r="B208" s="571" t="s">
        <v>3526</v>
      </c>
      <c r="C208" s="512">
        <f t="shared" si="15"/>
        <v>769069</v>
      </c>
      <c r="D208" s="512">
        <f t="shared" si="14"/>
        <v>318150</v>
      </c>
      <c r="E208" s="512"/>
      <c r="F208" s="512">
        <v>175860</v>
      </c>
      <c r="G208" s="512">
        <v>142290</v>
      </c>
      <c r="H208" s="512"/>
      <c r="I208" s="512"/>
      <c r="J208" s="512"/>
      <c r="K208" s="512"/>
      <c r="L208" s="512"/>
      <c r="M208" s="512">
        <v>259</v>
      </c>
      <c r="N208" s="512">
        <v>450919</v>
      </c>
      <c r="O208" s="512"/>
      <c r="P208" s="512"/>
      <c r="Q208" s="512"/>
      <c r="R208" s="512"/>
      <c r="S208" s="512"/>
      <c r="T208" s="512"/>
      <c r="U208" s="512"/>
      <c r="V208" s="548"/>
      <c r="W208" s="548"/>
      <c r="X208" s="550"/>
      <c r="Y208" s="302"/>
      <c r="Z208" s="572"/>
      <c r="AA208" s="515"/>
      <c r="AB208" s="516"/>
    </row>
    <row r="209" spans="1:28" ht="24.9" hidden="1" customHeight="1">
      <c r="A209" s="302" t="s">
        <v>643</v>
      </c>
      <c r="B209" s="571" t="s">
        <v>3527</v>
      </c>
      <c r="C209" s="512">
        <f t="shared" si="15"/>
        <v>769069</v>
      </c>
      <c r="D209" s="512">
        <f t="shared" si="14"/>
        <v>318150</v>
      </c>
      <c r="E209" s="512"/>
      <c r="F209" s="512">
        <v>175860</v>
      </c>
      <c r="G209" s="512">
        <v>142290</v>
      </c>
      <c r="H209" s="512"/>
      <c r="I209" s="512"/>
      <c r="J209" s="512"/>
      <c r="K209" s="512"/>
      <c r="L209" s="512"/>
      <c r="M209" s="512">
        <v>259</v>
      </c>
      <c r="N209" s="512">
        <v>450919</v>
      </c>
      <c r="O209" s="512"/>
      <c r="P209" s="512"/>
      <c r="Q209" s="512"/>
      <c r="R209" s="512"/>
      <c r="S209" s="512"/>
      <c r="T209" s="512"/>
      <c r="U209" s="512"/>
      <c r="V209" s="548"/>
      <c r="W209" s="548"/>
      <c r="X209" s="550"/>
      <c r="Y209" s="302"/>
      <c r="Z209" s="572"/>
      <c r="AA209" s="515"/>
      <c r="AB209" s="516"/>
    </row>
    <row r="210" spans="1:28" ht="24.9" hidden="1" customHeight="1">
      <c r="A210" s="302" t="s">
        <v>644</v>
      </c>
      <c r="B210" s="571" t="s">
        <v>1656</v>
      </c>
      <c r="C210" s="512">
        <f t="shared" si="15"/>
        <v>1433980</v>
      </c>
      <c r="D210" s="512">
        <f t="shared" si="14"/>
        <v>1433980</v>
      </c>
      <c r="E210" s="512"/>
      <c r="F210" s="512">
        <v>234480</v>
      </c>
      <c r="G210" s="512">
        <v>189720</v>
      </c>
      <c r="H210" s="512">
        <v>1009780</v>
      </c>
      <c r="I210" s="512"/>
      <c r="J210" s="512"/>
      <c r="K210" s="512"/>
      <c r="L210" s="512"/>
      <c r="M210" s="512"/>
      <c r="N210" s="512"/>
      <c r="O210" s="512"/>
      <c r="P210" s="512"/>
      <c r="Q210" s="512"/>
      <c r="R210" s="512"/>
      <c r="S210" s="512"/>
      <c r="T210" s="512"/>
      <c r="U210" s="512"/>
      <c r="V210" s="548"/>
      <c r="W210" s="548"/>
      <c r="X210" s="550"/>
      <c r="Y210" s="302"/>
      <c r="Z210" s="572"/>
      <c r="AA210" s="515"/>
      <c r="AB210" s="516"/>
    </row>
    <row r="211" spans="1:28" ht="24.9" hidden="1" customHeight="1">
      <c r="A211" s="302" t="s">
        <v>645</v>
      </c>
      <c r="B211" s="571" t="s">
        <v>1657</v>
      </c>
      <c r="C211" s="512">
        <f t="shared" si="15"/>
        <v>1433980</v>
      </c>
      <c r="D211" s="512">
        <f t="shared" si="14"/>
        <v>1433980</v>
      </c>
      <c r="E211" s="512"/>
      <c r="F211" s="512">
        <v>234480</v>
      </c>
      <c r="G211" s="512">
        <v>189720</v>
      </c>
      <c r="H211" s="512">
        <v>1009780</v>
      </c>
      <c r="I211" s="512"/>
      <c r="J211" s="512"/>
      <c r="K211" s="512"/>
      <c r="L211" s="512"/>
      <c r="M211" s="512"/>
      <c r="N211" s="512"/>
      <c r="O211" s="512"/>
      <c r="P211" s="512"/>
      <c r="Q211" s="512"/>
      <c r="R211" s="512"/>
      <c r="S211" s="512"/>
      <c r="T211" s="512"/>
      <c r="U211" s="512"/>
      <c r="V211" s="548"/>
      <c r="W211" s="548"/>
      <c r="X211" s="550"/>
      <c r="Y211" s="302"/>
      <c r="Z211" s="572"/>
      <c r="AA211" s="515"/>
      <c r="AB211" s="516"/>
    </row>
    <row r="212" spans="1:28" ht="24.9" hidden="1" customHeight="1">
      <c r="A212" s="302" t="s">
        <v>1034</v>
      </c>
      <c r="B212" s="571" t="s">
        <v>1658</v>
      </c>
      <c r="C212" s="512">
        <f t="shared" si="15"/>
        <v>1433980</v>
      </c>
      <c r="D212" s="512">
        <f t="shared" si="14"/>
        <v>1433980</v>
      </c>
      <c r="E212" s="512"/>
      <c r="F212" s="512">
        <v>234480</v>
      </c>
      <c r="G212" s="512">
        <v>189720</v>
      </c>
      <c r="H212" s="512">
        <v>1009780</v>
      </c>
      <c r="I212" s="512"/>
      <c r="J212" s="512"/>
      <c r="K212" s="512"/>
      <c r="L212" s="512"/>
      <c r="M212" s="512"/>
      <c r="N212" s="512"/>
      <c r="O212" s="512"/>
      <c r="P212" s="512"/>
      <c r="Q212" s="512"/>
      <c r="R212" s="512"/>
      <c r="S212" s="512"/>
      <c r="T212" s="512"/>
      <c r="U212" s="512"/>
      <c r="V212" s="548"/>
      <c r="W212" s="548"/>
      <c r="X212" s="550"/>
      <c r="Y212" s="302"/>
      <c r="Z212" s="572"/>
      <c r="AA212" s="515"/>
      <c r="AB212" s="516"/>
    </row>
    <row r="213" spans="1:28" ht="24.9" hidden="1" customHeight="1">
      <c r="A213" s="302" t="s">
        <v>646</v>
      </c>
      <c r="B213" s="571" t="s">
        <v>1659</v>
      </c>
      <c r="C213" s="512">
        <f t="shared" si="15"/>
        <v>1386700</v>
      </c>
      <c r="D213" s="512"/>
      <c r="E213" s="512"/>
      <c r="F213" s="512"/>
      <c r="G213" s="512"/>
      <c r="H213" s="512"/>
      <c r="I213" s="512"/>
      <c r="J213" s="512"/>
      <c r="K213" s="512"/>
      <c r="L213" s="512"/>
      <c r="M213" s="512">
        <v>1225</v>
      </c>
      <c r="N213" s="512">
        <v>1386700</v>
      </c>
      <c r="O213" s="512"/>
      <c r="P213" s="512"/>
      <c r="Q213" s="512"/>
      <c r="R213" s="512"/>
      <c r="S213" s="512"/>
      <c r="T213" s="512"/>
      <c r="U213" s="512"/>
      <c r="V213" s="548"/>
      <c r="W213" s="548"/>
      <c r="X213" s="550"/>
      <c r="Y213" s="302"/>
      <c r="Z213" s="572"/>
      <c r="AA213" s="515"/>
      <c r="AB213" s="516"/>
    </row>
    <row r="214" spans="1:28" ht="24.9" hidden="1" customHeight="1">
      <c r="A214" s="302" t="s">
        <v>647</v>
      </c>
      <c r="B214" s="569" t="s">
        <v>2351</v>
      </c>
      <c r="C214" s="512">
        <f t="shared" si="15"/>
        <v>232462</v>
      </c>
      <c r="D214" s="512">
        <f>E214+F214+G214+H214+I214+J214</f>
        <v>232462</v>
      </c>
      <c r="E214" s="512">
        <v>232462</v>
      </c>
      <c r="F214" s="512"/>
      <c r="G214" s="512"/>
      <c r="H214" s="512"/>
      <c r="I214" s="512"/>
      <c r="J214" s="512"/>
      <c r="K214" s="512"/>
      <c r="L214" s="512"/>
      <c r="M214" s="512"/>
      <c r="N214" s="512"/>
      <c r="O214" s="512"/>
      <c r="P214" s="512"/>
      <c r="Q214" s="512"/>
      <c r="R214" s="512"/>
      <c r="S214" s="512"/>
      <c r="T214" s="512"/>
      <c r="U214" s="512"/>
      <c r="V214" s="548"/>
      <c r="W214" s="548"/>
      <c r="X214" s="550"/>
      <c r="Y214" s="302"/>
      <c r="Z214" s="570"/>
      <c r="AA214" s="515"/>
      <c r="AB214" s="516"/>
    </row>
    <row r="215" spans="1:28" ht="24.9" hidden="1" customHeight="1">
      <c r="A215" s="302" t="s">
        <v>648</v>
      </c>
      <c r="B215" s="569" t="s">
        <v>2352</v>
      </c>
      <c r="C215" s="512">
        <f t="shared" si="15"/>
        <v>1086500</v>
      </c>
      <c r="D215" s="512"/>
      <c r="E215" s="512"/>
      <c r="F215" s="512"/>
      <c r="G215" s="512"/>
      <c r="H215" s="512"/>
      <c r="I215" s="512"/>
      <c r="J215" s="512"/>
      <c r="K215" s="512"/>
      <c r="L215" s="512"/>
      <c r="M215" s="512">
        <v>1025</v>
      </c>
      <c r="N215" s="512">
        <v>1086500</v>
      </c>
      <c r="O215" s="512"/>
      <c r="P215" s="512"/>
      <c r="Q215" s="512"/>
      <c r="R215" s="512"/>
      <c r="S215" s="512"/>
      <c r="T215" s="512"/>
      <c r="U215" s="512"/>
      <c r="V215" s="548"/>
      <c r="W215" s="548"/>
      <c r="X215" s="550"/>
      <c r="Y215" s="302"/>
      <c r="Z215" s="570"/>
      <c r="AA215" s="515"/>
      <c r="AB215" s="516"/>
    </row>
    <row r="216" spans="1:28" ht="24.9" hidden="1" customHeight="1">
      <c r="A216" s="302" t="s">
        <v>649</v>
      </c>
      <c r="B216" s="571" t="s">
        <v>1662</v>
      </c>
      <c r="C216" s="512">
        <f t="shared" si="15"/>
        <v>399350</v>
      </c>
      <c r="D216" s="512">
        <f t="shared" ref="D216:D223" si="16">E216+F216+G216+H216+I216+J216</f>
        <v>399350</v>
      </c>
      <c r="E216" s="512"/>
      <c r="F216" s="512"/>
      <c r="G216" s="512"/>
      <c r="H216" s="512">
        <v>399350</v>
      </c>
      <c r="I216" s="512"/>
      <c r="J216" s="512"/>
      <c r="K216" s="512"/>
      <c r="L216" s="512"/>
      <c r="M216" s="512"/>
      <c r="N216" s="512"/>
      <c r="O216" s="512"/>
      <c r="P216" s="512"/>
      <c r="Q216" s="512"/>
      <c r="R216" s="512"/>
      <c r="S216" s="512"/>
      <c r="T216" s="512"/>
      <c r="U216" s="512"/>
      <c r="V216" s="548"/>
      <c r="W216" s="548"/>
      <c r="X216" s="550"/>
      <c r="Y216" s="302"/>
      <c r="Z216" s="572"/>
      <c r="AA216" s="515"/>
      <c r="AB216" s="516"/>
    </row>
    <row r="217" spans="1:28" ht="24.9" hidden="1" customHeight="1">
      <c r="A217" s="302" t="s">
        <v>650</v>
      </c>
      <c r="B217" s="571" t="s">
        <v>1663</v>
      </c>
      <c r="C217" s="512">
        <f t="shared" si="15"/>
        <v>535510</v>
      </c>
      <c r="D217" s="512">
        <f t="shared" si="16"/>
        <v>535510</v>
      </c>
      <c r="E217" s="512"/>
      <c r="F217" s="512"/>
      <c r="G217" s="512">
        <v>136160</v>
      </c>
      <c r="H217" s="512">
        <v>399350</v>
      </c>
      <c r="I217" s="512"/>
      <c r="J217" s="512"/>
      <c r="K217" s="512"/>
      <c r="L217" s="512"/>
      <c r="M217" s="512"/>
      <c r="N217" s="512"/>
      <c r="O217" s="512"/>
      <c r="P217" s="512"/>
      <c r="Q217" s="512"/>
      <c r="R217" s="512"/>
      <c r="S217" s="512"/>
      <c r="T217" s="512"/>
      <c r="U217" s="512"/>
      <c r="V217" s="548"/>
      <c r="W217" s="548"/>
      <c r="X217" s="550"/>
      <c r="Y217" s="302"/>
      <c r="Z217" s="572"/>
      <c r="AA217" s="515"/>
      <c r="AB217" s="516"/>
    </row>
    <row r="218" spans="1:28" ht="24.9" hidden="1" customHeight="1">
      <c r="A218" s="302" t="s">
        <v>651</v>
      </c>
      <c r="B218" s="571" t="s">
        <v>1664</v>
      </c>
      <c r="C218" s="512">
        <f t="shared" si="15"/>
        <v>1117980</v>
      </c>
      <c r="D218" s="512">
        <f t="shared" si="16"/>
        <v>456400</v>
      </c>
      <c r="E218" s="512"/>
      <c r="F218" s="512"/>
      <c r="G218" s="512"/>
      <c r="H218" s="512">
        <v>456400</v>
      </c>
      <c r="I218" s="512"/>
      <c r="J218" s="512"/>
      <c r="K218" s="512"/>
      <c r="L218" s="512"/>
      <c r="M218" s="512">
        <v>380</v>
      </c>
      <c r="N218" s="512">
        <v>661580</v>
      </c>
      <c r="O218" s="512"/>
      <c r="P218" s="512"/>
      <c r="Q218" s="512"/>
      <c r="R218" s="512"/>
      <c r="S218" s="512"/>
      <c r="T218" s="512"/>
      <c r="U218" s="512"/>
      <c r="V218" s="548"/>
      <c r="W218" s="548"/>
      <c r="X218" s="550"/>
      <c r="Y218" s="302"/>
      <c r="Z218" s="572"/>
      <c r="AA218" s="515"/>
      <c r="AB218" s="516"/>
    </row>
    <row r="219" spans="1:28" ht="24.9" hidden="1" customHeight="1">
      <c r="A219" s="302" t="s">
        <v>652</v>
      </c>
      <c r="B219" s="571" t="s">
        <v>1660</v>
      </c>
      <c r="C219" s="512">
        <f t="shared" si="15"/>
        <v>130240</v>
      </c>
      <c r="D219" s="512">
        <f t="shared" si="16"/>
        <v>130240</v>
      </c>
      <c r="E219" s="512"/>
      <c r="F219" s="512"/>
      <c r="G219" s="512">
        <v>130240</v>
      </c>
      <c r="H219" s="512"/>
      <c r="I219" s="512"/>
      <c r="J219" s="512"/>
      <c r="K219" s="512"/>
      <c r="L219" s="512"/>
      <c r="M219" s="512"/>
      <c r="N219" s="512"/>
      <c r="O219" s="512"/>
      <c r="P219" s="512"/>
      <c r="Q219" s="512"/>
      <c r="R219" s="512"/>
      <c r="S219" s="512"/>
      <c r="T219" s="512"/>
      <c r="U219" s="512"/>
      <c r="V219" s="548"/>
      <c r="W219" s="548"/>
      <c r="X219" s="550"/>
      <c r="Y219" s="302"/>
      <c r="Z219" s="572"/>
      <c r="AA219" s="515"/>
      <c r="AB219" s="516"/>
    </row>
    <row r="220" spans="1:28" ht="24.9" hidden="1" customHeight="1">
      <c r="A220" s="302" t="s">
        <v>653</v>
      </c>
      <c r="B220" s="571" t="s">
        <v>1661</v>
      </c>
      <c r="C220" s="512">
        <f t="shared" si="15"/>
        <v>328880</v>
      </c>
      <c r="D220" s="512">
        <f t="shared" si="16"/>
        <v>328880</v>
      </c>
      <c r="E220" s="512"/>
      <c r="F220" s="512"/>
      <c r="G220" s="512">
        <v>136160</v>
      </c>
      <c r="H220" s="512"/>
      <c r="I220" s="512">
        <v>192720</v>
      </c>
      <c r="J220" s="512"/>
      <c r="K220" s="512"/>
      <c r="L220" s="512"/>
      <c r="M220" s="512"/>
      <c r="N220" s="512"/>
      <c r="O220" s="512"/>
      <c r="P220" s="512"/>
      <c r="Q220" s="512"/>
      <c r="R220" s="512"/>
      <c r="S220" s="512"/>
      <c r="T220" s="512"/>
      <c r="U220" s="512"/>
      <c r="V220" s="548"/>
      <c r="W220" s="548"/>
      <c r="X220" s="550"/>
      <c r="Y220" s="302"/>
      <c r="Z220" s="572"/>
      <c r="AA220" s="515"/>
      <c r="AB220" s="516"/>
    </row>
    <row r="221" spans="1:28" ht="24.9" hidden="1" customHeight="1">
      <c r="A221" s="302" t="s">
        <v>654</v>
      </c>
      <c r="B221" s="571" t="s">
        <v>1665</v>
      </c>
      <c r="C221" s="512">
        <f t="shared" si="15"/>
        <v>514675</v>
      </c>
      <c r="D221" s="512">
        <f t="shared" si="16"/>
        <v>514675</v>
      </c>
      <c r="E221" s="512"/>
      <c r="F221" s="512"/>
      <c r="G221" s="512">
        <v>86955</v>
      </c>
      <c r="H221" s="512">
        <v>319480</v>
      </c>
      <c r="I221" s="512">
        <v>108240</v>
      </c>
      <c r="J221" s="512"/>
      <c r="K221" s="512"/>
      <c r="L221" s="512"/>
      <c r="M221" s="512"/>
      <c r="N221" s="512"/>
      <c r="O221" s="512"/>
      <c r="P221" s="512"/>
      <c r="Q221" s="512"/>
      <c r="R221" s="512"/>
      <c r="S221" s="512"/>
      <c r="T221" s="512"/>
      <c r="U221" s="512"/>
      <c r="V221" s="548"/>
      <c r="W221" s="548"/>
      <c r="X221" s="550"/>
      <c r="Y221" s="302"/>
      <c r="Z221" s="572"/>
      <c r="AA221" s="515"/>
      <c r="AB221" s="516"/>
    </row>
    <row r="222" spans="1:28" ht="24.9" hidden="1" customHeight="1">
      <c r="A222" s="302" t="s">
        <v>655</v>
      </c>
      <c r="B222" s="571" t="s">
        <v>1666</v>
      </c>
      <c r="C222" s="512">
        <f t="shared" si="15"/>
        <v>298290</v>
      </c>
      <c r="D222" s="512">
        <f t="shared" si="16"/>
        <v>298290</v>
      </c>
      <c r="E222" s="512"/>
      <c r="F222" s="512"/>
      <c r="G222" s="512"/>
      <c r="H222" s="512">
        <v>298290</v>
      </c>
      <c r="I222" s="512"/>
      <c r="J222" s="512"/>
      <c r="K222" s="512"/>
      <c r="L222" s="512"/>
      <c r="M222" s="512"/>
      <c r="N222" s="512"/>
      <c r="O222" s="512"/>
      <c r="P222" s="512"/>
      <c r="Q222" s="512"/>
      <c r="R222" s="512"/>
      <c r="S222" s="512"/>
      <c r="T222" s="512"/>
      <c r="U222" s="512"/>
      <c r="V222" s="548"/>
      <c r="W222" s="548"/>
      <c r="X222" s="550"/>
      <c r="Y222" s="302"/>
      <c r="Z222" s="572"/>
      <c r="AA222" s="515"/>
      <c r="AB222" s="516"/>
    </row>
    <row r="223" spans="1:28" ht="24.9" hidden="1" customHeight="1">
      <c r="A223" s="302" t="s">
        <v>656</v>
      </c>
      <c r="B223" s="571" t="s">
        <v>1667</v>
      </c>
      <c r="C223" s="512">
        <f t="shared" si="15"/>
        <v>273840</v>
      </c>
      <c r="D223" s="512">
        <f t="shared" si="16"/>
        <v>273840</v>
      </c>
      <c r="E223" s="512"/>
      <c r="F223" s="512"/>
      <c r="G223" s="512"/>
      <c r="H223" s="512">
        <v>273840</v>
      </c>
      <c r="I223" s="512"/>
      <c r="J223" s="512"/>
      <c r="K223" s="512"/>
      <c r="L223" s="512"/>
      <c r="M223" s="512"/>
      <c r="N223" s="512"/>
      <c r="O223" s="512"/>
      <c r="P223" s="512"/>
      <c r="Q223" s="512"/>
      <c r="R223" s="512"/>
      <c r="S223" s="512"/>
      <c r="T223" s="512"/>
      <c r="U223" s="512"/>
      <c r="V223" s="548"/>
      <c r="W223" s="548"/>
      <c r="X223" s="550"/>
      <c r="Y223" s="302"/>
      <c r="Z223" s="572"/>
      <c r="AA223" s="515"/>
      <c r="AB223" s="516"/>
    </row>
    <row r="224" spans="1:28" ht="24.9" hidden="1" customHeight="1">
      <c r="A224" s="302" t="s">
        <v>657</v>
      </c>
      <c r="B224" s="571" t="s">
        <v>1668</v>
      </c>
      <c r="C224" s="512">
        <f t="shared" si="15"/>
        <v>456142</v>
      </c>
      <c r="D224" s="512"/>
      <c r="E224" s="512"/>
      <c r="F224" s="512"/>
      <c r="G224" s="512"/>
      <c r="H224" s="512"/>
      <c r="I224" s="512"/>
      <c r="J224" s="512"/>
      <c r="K224" s="512"/>
      <c r="L224" s="512"/>
      <c r="M224" s="512">
        <v>262</v>
      </c>
      <c r="N224" s="512">
        <v>456142</v>
      </c>
      <c r="O224" s="512"/>
      <c r="P224" s="512"/>
      <c r="Q224" s="512"/>
      <c r="R224" s="512"/>
      <c r="S224" s="512"/>
      <c r="T224" s="512"/>
      <c r="U224" s="512"/>
      <c r="V224" s="548"/>
      <c r="W224" s="548"/>
      <c r="X224" s="550"/>
      <c r="Y224" s="302"/>
      <c r="Z224" s="572"/>
      <c r="AA224" s="515"/>
      <c r="AB224" s="516"/>
    </row>
    <row r="225" spans="1:30" ht="24.9" hidden="1" customHeight="1">
      <c r="A225" s="302" t="s">
        <v>658</v>
      </c>
      <c r="B225" s="571" t="s">
        <v>1669</v>
      </c>
      <c r="C225" s="512">
        <f t="shared" si="15"/>
        <v>761080</v>
      </c>
      <c r="D225" s="512"/>
      <c r="E225" s="512"/>
      <c r="F225" s="512"/>
      <c r="G225" s="512"/>
      <c r="H225" s="512"/>
      <c r="I225" s="512"/>
      <c r="J225" s="512"/>
      <c r="K225" s="512"/>
      <c r="L225" s="512"/>
      <c r="M225" s="512">
        <v>718</v>
      </c>
      <c r="N225" s="512">
        <v>761080</v>
      </c>
      <c r="O225" s="512"/>
      <c r="P225" s="512"/>
      <c r="Q225" s="512"/>
      <c r="R225" s="512"/>
      <c r="S225" s="512"/>
      <c r="T225" s="512"/>
      <c r="U225" s="512"/>
      <c r="V225" s="548"/>
      <c r="W225" s="548"/>
      <c r="X225" s="550"/>
      <c r="Y225" s="302"/>
      <c r="Z225" s="572"/>
      <c r="AA225" s="515"/>
      <c r="AB225" s="516"/>
    </row>
    <row r="226" spans="1:30" ht="24.9" hidden="1" customHeight="1">
      <c r="A226" s="551" t="s">
        <v>76</v>
      </c>
      <c r="B226" s="551"/>
      <c r="C226" s="512">
        <f>SUM(C174:C225)</f>
        <v>74872794.840000004</v>
      </c>
      <c r="D226" s="512">
        <f>SUM(D174:D225)</f>
        <v>45385560</v>
      </c>
      <c r="E226" s="512">
        <f t="shared" ref="E226:I226" si="17">SUM(E174:E225)</f>
        <v>2303360</v>
      </c>
      <c r="F226" s="512">
        <f t="shared" si="17"/>
        <v>6022050</v>
      </c>
      <c r="G226" s="512">
        <f t="shared" si="17"/>
        <v>6121124</v>
      </c>
      <c r="H226" s="512">
        <f t="shared" si="17"/>
        <v>29868532</v>
      </c>
      <c r="I226" s="512">
        <f t="shared" si="17"/>
        <v>1070494</v>
      </c>
      <c r="J226" s="512"/>
      <c r="K226" s="512"/>
      <c r="L226" s="512"/>
      <c r="M226" s="512">
        <f>SUM(M174:M225)</f>
        <v>14734.609017805858</v>
      </c>
      <c r="N226" s="512">
        <f>SUM(N174:N225)</f>
        <v>23138743</v>
      </c>
      <c r="O226" s="512">
        <f t="shared" ref="O226:U226" si="18">SUM(O174:O225)</f>
        <v>1433.3483535528596</v>
      </c>
      <c r="P226" s="512">
        <f t="shared" si="18"/>
        <v>827042</v>
      </c>
      <c r="Q226" s="512">
        <f t="shared" si="18"/>
        <v>4510.4735416938529</v>
      </c>
      <c r="R226" s="512">
        <f t="shared" si="18"/>
        <v>4372169</v>
      </c>
      <c r="S226" s="512">
        <f t="shared" si="18"/>
        <v>557.59604626708722</v>
      </c>
      <c r="T226" s="512">
        <f t="shared" si="18"/>
        <v>530273.84</v>
      </c>
      <c r="U226" s="512">
        <f t="shared" si="18"/>
        <v>619007</v>
      </c>
      <c r="V226" s="512"/>
      <c r="W226" s="512"/>
      <c r="X226" s="512"/>
      <c r="Y226" s="551"/>
      <c r="Z226" s="531"/>
      <c r="AA226" s="515"/>
      <c r="AB226" s="516"/>
      <c r="AC226" s="517">
        <f>D226+L226+N226+P226+R226+T226+U226</f>
        <v>74872794.840000004</v>
      </c>
    </row>
    <row r="227" spans="1:30" ht="24.9" hidden="1" customHeight="1">
      <c r="A227" s="529" t="s">
        <v>468</v>
      </c>
      <c r="B227" s="577"/>
      <c r="C227" s="542"/>
      <c r="D227" s="542"/>
      <c r="E227" s="542"/>
      <c r="F227" s="542"/>
      <c r="G227" s="542"/>
      <c r="H227" s="542"/>
      <c r="I227" s="542"/>
      <c r="J227" s="578"/>
      <c r="K227" s="579"/>
      <c r="L227" s="542"/>
      <c r="M227" s="542"/>
      <c r="N227" s="542"/>
      <c r="O227" s="542"/>
      <c r="P227" s="542"/>
      <c r="Q227" s="542"/>
      <c r="R227" s="542"/>
      <c r="S227" s="542"/>
      <c r="T227" s="542"/>
      <c r="U227" s="512"/>
      <c r="V227" s="542"/>
      <c r="W227" s="542"/>
      <c r="X227" s="580"/>
      <c r="Y227" s="529"/>
      <c r="Z227" s="581"/>
      <c r="AA227" s="515"/>
      <c r="AB227" s="516"/>
    </row>
    <row r="228" spans="1:30" ht="31.5" hidden="1" customHeight="1">
      <c r="A228" s="302" t="s">
        <v>659</v>
      </c>
      <c r="B228" s="571" t="s">
        <v>2805</v>
      </c>
      <c r="C228" s="512">
        <f>D228+L228+N228+P228+R228+T228+U228</f>
        <v>726264</v>
      </c>
      <c r="D228" s="512">
        <v>726264</v>
      </c>
      <c r="E228" s="512"/>
      <c r="F228" s="512"/>
      <c r="G228" s="512"/>
      <c r="H228" s="512"/>
      <c r="I228" s="512">
        <v>726264</v>
      </c>
      <c r="J228" s="512"/>
      <c r="K228" s="512"/>
      <c r="L228" s="512"/>
      <c r="M228" s="512"/>
      <c r="N228" s="512"/>
      <c r="O228" s="512"/>
      <c r="P228" s="512"/>
      <c r="Q228" s="512"/>
      <c r="R228" s="512"/>
      <c r="S228" s="512"/>
      <c r="T228" s="512"/>
      <c r="U228" s="512"/>
      <c r="V228" s="512"/>
      <c r="W228" s="512"/>
      <c r="X228" s="512"/>
      <c r="Y228" s="302"/>
      <c r="Z228" s="582"/>
      <c r="AA228" s="515"/>
      <c r="AB228" s="516"/>
    </row>
    <row r="229" spans="1:30" ht="33" hidden="1" customHeight="1">
      <c r="A229" s="302" t="s">
        <v>660</v>
      </c>
      <c r="B229" s="571" t="s">
        <v>2806</v>
      </c>
      <c r="C229" s="512">
        <f>D229+L229+N229+P229+R229+T229+U229</f>
        <v>667450</v>
      </c>
      <c r="D229" s="512">
        <v>667450</v>
      </c>
      <c r="E229" s="512"/>
      <c r="F229" s="512">
        <v>667450</v>
      </c>
      <c r="G229" s="512"/>
      <c r="H229" s="512"/>
      <c r="I229" s="512"/>
      <c r="J229" s="512"/>
      <c r="K229" s="512"/>
      <c r="L229" s="512"/>
      <c r="M229" s="512"/>
      <c r="N229" s="512"/>
      <c r="O229" s="512"/>
      <c r="P229" s="512"/>
      <c r="Q229" s="512"/>
      <c r="R229" s="512"/>
      <c r="S229" s="512"/>
      <c r="T229" s="512"/>
      <c r="U229" s="512"/>
      <c r="V229" s="512"/>
      <c r="W229" s="512"/>
      <c r="X229" s="512"/>
      <c r="Y229" s="302"/>
      <c r="Z229" s="582"/>
      <c r="AA229" s="515"/>
      <c r="AB229" s="516"/>
    </row>
    <row r="230" spans="1:30" ht="33" hidden="1" customHeight="1">
      <c r="A230" s="302" t="s">
        <v>661</v>
      </c>
      <c r="B230" s="571" t="s">
        <v>2804</v>
      </c>
      <c r="C230" s="512">
        <f>D230+L230+N230+P230+R230+T230+U230</f>
        <v>726264</v>
      </c>
      <c r="D230" s="512">
        <v>726264</v>
      </c>
      <c r="E230" s="512"/>
      <c r="F230" s="512"/>
      <c r="G230" s="512"/>
      <c r="H230" s="512"/>
      <c r="I230" s="512">
        <v>726264</v>
      </c>
      <c r="J230" s="512"/>
      <c r="K230" s="512"/>
      <c r="L230" s="512"/>
      <c r="M230" s="512"/>
      <c r="N230" s="512"/>
      <c r="O230" s="512"/>
      <c r="P230" s="512"/>
      <c r="Q230" s="512"/>
      <c r="R230" s="512"/>
      <c r="S230" s="512"/>
      <c r="T230" s="512"/>
      <c r="U230" s="512"/>
      <c r="V230" s="512"/>
      <c r="W230" s="512"/>
      <c r="X230" s="512"/>
      <c r="Y230" s="302"/>
      <c r="Z230" s="582"/>
      <c r="AA230" s="515"/>
      <c r="AB230" s="516"/>
    </row>
    <row r="231" spans="1:30" ht="31.5" hidden="1" customHeight="1">
      <c r="A231" s="302" t="s">
        <v>662</v>
      </c>
      <c r="B231" s="571" t="s">
        <v>2807</v>
      </c>
      <c r="C231" s="512">
        <f>D231+L231+N231+P231+R231+T231+U231</f>
        <v>524280</v>
      </c>
      <c r="D231" s="512">
        <v>524280</v>
      </c>
      <c r="E231" s="512"/>
      <c r="F231" s="512"/>
      <c r="G231" s="512">
        <v>524280</v>
      </c>
      <c r="H231" s="512"/>
      <c r="I231" s="512"/>
      <c r="J231" s="512"/>
      <c r="K231" s="512"/>
      <c r="L231" s="512"/>
      <c r="M231" s="512"/>
      <c r="N231" s="512"/>
      <c r="O231" s="512"/>
      <c r="P231" s="512"/>
      <c r="Q231" s="512"/>
      <c r="R231" s="512"/>
      <c r="S231" s="512"/>
      <c r="T231" s="512"/>
      <c r="U231" s="512"/>
      <c r="V231" s="512"/>
      <c r="W231" s="512"/>
      <c r="X231" s="512"/>
      <c r="Y231" s="302"/>
      <c r="Z231" s="582"/>
      <c r="AA231" s="515"/>
      <c r="AB231" s="516"/>
    </row>
    <row r="232" spans="1:30" ht="30.75" hidden="1" customHeight="1">
      <c r="A232" s="302" t="s">
        <v>663</v>
      </c>
      <c r="B232" s="571" t="s">
        <v>2808</v>
      </c>
      <c r="C232" s="512">
        <f>D232+L232+N232+P232+R232+T232+U232</f>
        <v>524280</v>
      </c>
      <c r="D232" s="512">
        <v>524280</v>
      </c>
      <c r="E232" s="512"/>
      <c r="F232" s="512"/>
      <c r="G232" s="512">
        <v>524280</v>
      </c>
      <c r="H232" s="512"/>
      <c r="I232" s="512"/>
      <c r="J232" s="512"/>
      <c r="K232" s="512"/>
      <c r="L232" s="512"/>
      <c r="M232" s="512"/>
      <c r="N232" s="512"/>
      <c r="O232" s="512"/>
      <c r="P232" s="512"/>
      <c r="Q232" s="512"/>
      <c r="R232" s="512"/>
      <c r="S232" s="512"/>
      <c r="T232" s="512"/>
      <c r="U232" s="512"/>
      <c r="V232" s="512"/>
      <c r="W232" s="512"/>
      <c r="X232" s="512"/>
      <c r="Y232" s="302"/>
      <c r="Z232" s="582"/>
      <c r="AA232" s="515"/>
      <c r="AB232" s="516"/>
    </row>
    <row r="233" spans="1:30" ht="24.9" hidden="1" customHeight="1">
      <c r="A233" s="551" t="s">
        <v>2803</v>
      </c>
      <c r="B233" s="551"/>
      <c r="C233" s="512">
        <f>SUM(C228:C232)</f>
        <v>3168538</v>
      </c>
      <c r="D233" s="512">
        <f t="shared" ref="D233:I233" si="19">SUM(D228:D232)</f>
        <v>3168538</v>
      </c>
      <c r="E233" s="512"/>
      <c r="F233" s="512">
        <f t="shared" si="19"/>
        <v>667450</v>
      </c>
      <c r="G233" s="512">
        <f t="shared" si="19"/>
        <v>1048560</v>
      </c>
      <c r="H233" s="512"/>
      <c r="I233" s="512">
        <f t="shared" si="19"/>
        <v>1452528</v>
      </c>
      <c r="J233" s="512"/>
      <c r="K233" s="512"/>
      <c r="L233" s="512"/>
      <c r="M233" s="512"/>
      <c r="N233" s="512"/>
      <c r="O233" s="512"/>
      <c r="P233" s="512"/>
      <c r="Q233" s="512"/>
      <c r="R233" s="512"/>
      <c r="S233" s="512"/>
      <c r="T233" s="512"/>
      <c r="U233" s="512"/>
      <c r="V233" s="512"/>
      <c r="W233" s="512"/>
      <c r="X233" s="512"/>
      <c r="Y233" s="551"/>
      <c r="Z233" s="581"/>
      <c r="AA233" s="515"/>
      <c r="AB233" s="516"/>
      <c r="AC233" s="517">
        <f>D233+L233+N233+P233+R233+T233+U233</f>
        <v>3168538</v>
      </c>
    </row>
    <row r="234" spans="1:30" ht="24.9" hidden="1" customHeight="1">
      <c r="A234" s="529" t="s">
        <v>30</v>
      </c>
      <c r="B234" s="577"/>
      <c r="C234" s="542"/>
      <c r="D234" s="542"/>
      <c r="E234" s="542"/>
      <c r="F234" s="542"/>
      <c r="G234" s="542"/>
      <c r="H234" s="542"/>
      <c r="I234" s="542"/>
      <c r="J234" s="578"/>
      <c r="K234" s="579"/>
      <c r="L234" s="542"/>
      <c r="M234" s="542"/>
      <c r="N234" s="542"/>
      <c r="O234" s="542"/>
      <c r="P234" s="542"/>
      <c r="Q234" s="542"/>
      <c r="R234" s="542"/>
      <c r="S234" s="542"/>
      <c r="T234" s="542"/>
      <c r="U234" s="512"/>
      <c r="V234" s="542"/>
      <c r="W234" s="542"/>
      <c r="X234" s="580"/>
      <c r="Y234" s="529"/>
      <c r="Z234" s="581"/>
      <c r="AA234" s="515"/>
      <c r="AB234" s="516"/>
    </row>
    <row r="235" spans="1:30" s="330" customFormat="1" ht="24.9" hidden="1" customHeight="1">
      <c r="A235" s="302" t="s">
        <v>664</v>
      </c>
      <c r="B235" s="583" t="s">
        <v>3536</v>
      </c>
      <c r="C235" s="512">
        <f t="shared" ref="C235:C318" si="20">D235+L235+N235+P235+R235+T235+U235</f>
        <v>1743464</v>
      </c>
      <c r="D235" s="512">
        <v>950464</v>
      </c>
      <c r="E235" s="512">
        <v>57000</v>
      </c>
      <c r="F235" s="512"/>
      <c r="G235" s="512">
        <v>296732</v>
      </c>
      <c r="H235" s="512">
        <v>326000</v>
      </c>
      <c r="I235" s="512">
        <v>270732</v>
      </c>
      <c r="J235" s="512"/>
      <c r="K235" s="514"/>
      <c r="L235" s="512"/>
      <c r="M235" s="512">
        <v>214.6</v>
      </c>
      <c r="N235" s="512">
        <v>411000</v>
      </c>
      <c r="O235" s="512"/>
      <c r="P235" s="512"/>
      <c r="Q235" s="512">
        <v>304.86831604150041</v>
      </c>
      <c r="R235" s="512">
        <v>382000</v>
      </c>
      <c r="S235" s="512"/>
      <c r="T235" s="512"/>
      <c r="U235" s="512"/>
      <c r="V235" s="512"/>
      <c r="W235" s="512"/>
      <c r="X235" s="559"/>
      <c r="Y235" s="302"/>
      <c r="Z235" s="584"/>
      <c r="AA235" s="329"/>
      <c r="AB235" s="543"/>
      <c r="AC235" s="535"/>
      <c r="AD235" s="535"/>
    </row>
    <row r="236" spans="1:30" s="330" customFormat="1" ht="24.9" hidden="1" customHeight="1">
      <c r="A236" s="302" t="s">
        <v>665</v>
      </c>
      <c r="B236" s="583" t="s">
        <v>1360</v>
      </c>
      <c r="C236" s="513">
        <f t="shared" si="20"/>
        <v>2097378</v>
      </c>
      <c r="D236" s="512">
        <v>958928</v>
      </c>
      <c r="E236" s="512">
        <v>264732</v>
      </c>
      <c r="F236" s="512">
        <v>264732</v>
      </c>
      <c r="G236" s="512">
        <v>214732</v>
      </c>
      <c r="H236" s="512"/>
      <c r="I236" s="512">
        <v>214732</v>
      </c>
      <c r="J236" s="512"/>
      <c r="K236" s="546"/>
      <c r="L236" s="521"/>
      <c r="M236" s="513">
        <v>342.48466257668713</v>
      </c>
      <c r="N236" s="512">
        <v>558250</v>
      </c>
      <c r="O236" s="513"/>
      <c r="P236" s="512"/>
      <c r="Q236" s="513">
        <v>532.29999999999995</v>
      </c>
      <c r="R236" s="512">
        <v>580200</v>
      </c>
      <c r="S236" s="513"/>
      <c r="T236" s="512"/>
      <c r="U236" s="512"/>
      <c r="V236" s="513"/>
      <c r="W236" s="513"/>
      <c r="X236" s="521"/>
      <c r="Y236" s="302"/>
      <c r="Z236" s="584"/>
      <c r="AA236" s="329"/>
      <c r="AB236" s="543"/>
      <c r="AC236" s="535"/>
      <c r="AD236" s="535"/>
    </row>
    <row r="237" spans="1:30" s="330" customFormat="1" ht="24.9" hidden="1" customHeight="1">
      <c r="A237" s="302" t="s">
        <v>666</v>
      </c>
      <c r="B237" s="583" t="s">
        <v>1361</v>
      </c>
      <c r="C237" s="513">
        <f t="shared" si="20"/>
        <v>1882246</v>
      </c>
      <c r="D237" s="512">
        <v>744196</v>
      </c>
      <c r="E237" s="512">
        <v>264732</v>
      </c>
      <c r="F237" s="512">
        <v>264732</v>
      </c>
      <c r="G237" s="512">
        <v>214732</v>
      </c>
      <c r="H237" s="512"/>
      <c r="I237" s="512"/>
      <c r="J237" s="512"/>
      <c r="K237" s="546"/>
      <c r="L237" s="521"/>
      <c r="M237" s="513">
        <v>342.23926380368096</v>
      </c>
      <c r="N237" s="512">
        <v>557850</v>
      </c>
      <c r="O237" s="513"/>
      <c r="P237" s="512"/>
      <c r="Q237" s="513">
        <v>532.29999999999995</v>
      </c>
      <c r="R237" s="512">
        <v>580200</v>
      </c>
      <c r="S237" s="513"/>
      <c r="T237" s="512"/>
      <c r="U237" s="512"/>
      <c r="V237" s="513"/>
      <c r="W237" s="513"/>
      <c r="X237" s="521"/>
      <c r="Y237" s="302"/>
      <c r="Z237" s="584"/>
      <c r="AA237" s="329"/>
      <c r="AB237" s="543"/>
      <c r="AC237" s="535"/>
      <c r="AD237" s="535"/>
    </row>
    <row r="238" spans="1:30" s="330" customFormat="1" ht="24.9" hidden="1" customHeight="1">
      <c r="A238" s="302" t="s">
        <v>667</v>
      </c>
      <c r="B238" s="583" t="s">
        <v>1362</v>
      </c>
      <c r="C238" s="513">
        <f t="shared" si="20"/>
        <v>499434</v>
      </c>
      <c r="D238" s="512">
        <v>405220</v>
      </c>
      <c r="E238" s="512"/>
      <c r="F238" s="512"/>
      <c r="G238" s="512"/>
      <c r="H238" s="512"/>
      <c r="I238" s="512">
        <v>291588</v>
      </c>
      <c r="J238" s="512">
        <v>113632</v>
      </c>
      <c r="K238" s="546"/>
      <c r="L238" s="521"/>
      <c r="M238" s="513"/>
      <c r="N238" s="512"/>
      <c r="O238" s="513"/>
      <c r="P238" s="512"/>
      <c r="Q238" s="513"/>
      <c r="R238" s="512"/>
      <c r="S238" s="513">
        <v>49.059873949579831</v>
      </c>
      <c r="T238" s="512">
        <v>46705</v>
      </c>
      <c r="U238" s="512">
        <v>47509</v>
      </c>
      <c r="V238" s="513"/>
      <c r="W238" s="513"/>
      <c r="X238" s="521"/>
      <c r="Y238" s="302"/>
      <c r="Z238" s="584"/>
      <c r="AA238" s="329"/>
      <c r="AB238" s="543"/>
      <c r="AC238" s="535"/>
      <c r="AD238" s="535"/>
    </row>
    <row r="239" spans="1:30" s="330" customFormat="1" ht="24.9" hidden="1" customHeight="1">
      <c r="A239" s="302" t="s">
        <v>668</v>
      </c>
      <c r="B239" s="583" t="s">
        <v>1364</v>
      </c>
      <c r="C239" s="513">
        <f t="shared" si="20"/>
        <v>525443</v>
      </c>
      <c r="D239" s="512">
        <v>108525</v>
      </c>
      <c r="E239" s="512"/>
      <c r="F239" s="512"/>
      <c r="G239" s="512"/>
      <c r="H239" s="512"/>
      <c r="I239" s="512"/>
      <c r="J239" s="512">
        <v>108525</v>
      </c>
      <c r="K239" s="514"/>
      <c r="L239" s="559"/>
      <c r="M239" s="512"/>
      <c r="N239" s="512"/>
      <c r="O239" s="512">
        <v>524.01398601398603</v>
      </c>
      <c r="P239" s="512">
        <v>299736</v>
      </c>
      <c r="Q239" s="512"/>
      <c r="R239" s="512"/>
      <c r="S239" s="512">
        <v>45.518907563025209</v>
      </c>
      <c r="T239" s="512">
        <v>43334</v>
      </c>
      <c r="U239" s="512">
        <v>73848</v>
      </c>
      <c r="V239" s="512"/>
      <c r="W239" s="512"/>
      <c r="X239" s="559"/>
      <c r="Y239" s="302"/>
      <c r="Z239" s="584"/>
      <c r="AA239" s="329"/>
      <c r="AB239" s="543"/>
      <c r="AC239" s="535"/>
      <c r="AD239" s="535"/>
    </row>
    <row r="240" spans="1:30" s="330" customFormat="1" ht="24.9" hidden="1" customHeight="1">
      <c r="A240" s="302" t="s">
        <v>669</v>
      </c>
      <c r="B240" s="583" t="s">
        <v>1363</v>
      </c>
      <c r="C240" s="513">
        <f t="shared" si="20"/>
        <v>1594836</v>
      </c>
      <c r="D240" s="512">
        <v>113632</v>
      </c>
      <c r="E240" s="512"/>
      <c r="F240" s="512"/>
      <c r="G240" s="512"/>
      <c r="H240" s="512"/>
      <c r="I240" s="512"/>
      <c r="J240" s="512">
        <v>113632</v>
      </c>
      <c r="K240" s="514"/>
      <c r="L240" s="559"/>
      <c r="M240" s="512">
        <v>662</v>
      </c>
      <c r="N240" s="512">
        <v>1267796</v>
      </c>
      <c r="O240" s="512">
        <v>192.03671328671328</v>
      </c>
      <c r="P240" s="512">
        <v>109845</v>
      </c>
      <c r="Q240" s="512"/>
      <c r="R240" s="512"/>
      <c r="S240" s="512">
        <v>108.78466386554622</v>
      </c>
      <c r="T240" s="512">
        <v>103563</v>
      </c>
      <c r="U240" s="512"/>
      <c r="V240" s="512"/>
      <c r="W240" s="512"/>
      <c r="X240" s="559"/>
      <c r="Y240" s="302"/>
      <c r="Z240" s="584"/>
      <c r="AA240" s="329"/>
      <c r="AB240" s="543"/>
      <c r="AC240" s="535"/>
      <c r="AD240" s="535"/>
    </row>
    <row r="241" spans="1:30" s="330" customFormat="1" ht="24.9" hidden="1" customHeight="1">
      <c r="A241" s="302" t="s">
        <v>670</v>
      </c>
      <c r="B241" s="583" t="s">
        <v>1365</v>
      </c>
      <c r="C241" s="513">
        <f t="shared" si="20"/>
        <v>1916333</v>
      </c>
      <c r="D241" s="512">
        <v>523258</v>
      </c>
      <c r="E241" s="512"/>
      <c r="F241" s="512">
        <v>227836</v>
      </c>
      <c r="G241" s="512">
        <v>184344</v>
      </c>
      <c r="H241" s="512"/>
      <c r="I241" s="512"/>
      <c r="J241" s="512">
        <v>111078</v>
      </c>
      <c r="K241" s="514"/>
      <c r="L241" s="512"/>
      <c r="M241" s="512">
        <v>610</v>
      </c>
      <c r="N241" s="512">
        <v>1167543</v>
      </c>
      <c r="O241" s="512">
        <v>164.76223776223776</v>
      </c>
      <c r="P241" s="512">
        <v>94244</v>
      </c>
      <c r="Q241" s="512"/>
      <c r="R241" s="512"/>
      <c r="S241" s="512">
        <v>88.003151260504197</v>
      </c>
      <c r="T241" s="512">
        <v>83779</v>
      </c>
      <c r="U241" s="512">
        <v>47509</v>
      </c>
      <c r="V241" s="512"/>
      <c r="W241" s="512"/>
      <c r="X241" s="559"/>
      <c r="Y241" s="302"/>
      <c r="Z241" s="584"/>
      <c r="AA241" s="329"/>
      <c r="AB241" s="543"/>
      <c r="AC241" s="535"/>
      <c r="AD241" s="535"/>
    </row>
    <row r="242" spans="1:30" s="330" customFormat="1" ht="24.9" hidden="1" customHeight="1">
      <c r="A242" s="302" t="s">
        <v>671</v>
      </c>
      <c r="B242" s="583" t="s">
        <v>1366</v>
      </c>
      <c r="C242" s="513">
        <f t="shared" si="20"/>
        <v>3231683</v>
      </c>
      <c r="D242" s="512">
        <v>1738797</v>
      </c>
      <c r="E242" s="512">
        <v>196460</v>
      </c>
      <c r="F242" s="512">
        <v>227836</v>
      </c>
      <c r="G242" s="512">
        <v>184344</v>
      </c>
      <c r="H242" s="512">
        <v>746651</v>
      </c>
      <c r="I242" s="512">
        <v>269874</v>
      </c>
      <c r="J242" s="512">
        <v>113632</v>
      </c>
      <c r="K242" s="514"/>
      <c r="L242" s="512"/>
      <c r="M242" s="512"/>
      <c r="N242" s="512"/>
      <c r="O242" s="512"/>
      <c r="P242" s="512"/>
      <c r="Q242" s="512">
        <v>1030</v>
      </c>
      <c r="R242" s="512">
        <v>1318812</v>
      </c>
      <c r="S242" s="512">
        <v>108.78466386554622</v>
      </c>
      <c r="T242" s="512">
        <v>103563</v>
      </c>
      <c r="U242" s="512">
        <v>70511</v>
      </c>
      <c r="V242" s="512"/>
      <c r="W242" s="512"/>
      <c r="X242" s="559"/>
      <c r="Y242" s="302"/>
      <c r="Z242" s="584"/>
      <c r="AA242" s="329"/>
      <c r="AB242" s="543"/>
      <c r="AC242" s="535"/>
      <c r="AD242" s="535"/>
    </row>
    <row r="243" spans="1:30" s="330" customFormat="1" ht="24.9" hidden="1" customHeight="1">
      <c r="A243" s="302" t="s">
        <v>672</v>
      </c>
      <c r="B243" s="583" t="s">
        <v>1367</v>
      </c>
      <c r="C243" s="513">
        <f t="shared" si="20"/>
        <v>1922506</v>
      </c>
      <c r="D243" s="512">
        <v>1391343</v>
      </c>
      <c r="E243" s="512"/>
      <c r="F243" s="512"/>
      <c r="G243" s="512">
        <v>184344</v>
      </c>
      <c r="H243" s="512">
        <v>823493</v>
      </c>
      <c r="I243" s="512">
        <v>269874</v>
      </c>
      <c r="J243" s="512">
        <v>113632</v>
      </c>
      <c r="K243" s="514"/>
      <c r="L243" s="512"/>
      <c r="M243" s="512"/>
      <c r="N243" s="512"/>
      <c r="O243" s="512">
        <v>643.52447552447552</v>
      </c>
      <c r="P243" s="512">
        <v>368096</v>
      </c>
      <c r="Q243" s="512"/>
      <c r="R243" s="512"/>
      <c r="S243" s="512">
        <v>121.3844537815126</v>
      </c>
      <c r="T243" s="512">
        <v>115558</v>
      </c>
      <c r="U243" s="512">
        <v>47509</v>
      </c>
      <c r="V243" s="512"/>
      <c r="W243" s="512"/>
      <c r="X243" s="559"/>
      <c r="Y243" s="302"/>
      <c r="Z243" s="584"/>
      <c r="AA243" s="329"/>
      <c r="AB243" s="543"/>
      <c r="AC243" s="535"/>
      <c r="AD243" s="535"/>
    </row>
    <row r="244" spans="1:30" s="330" customFormat="1" ht="24.9" hidden="1" customHeight="1">
      <c r="A244" s="302" t="s">
        <v>673</v>
      </c>
      <c r="B244" s="583" t="s">
        <v>1368</v>
      </c>
      <c r="C244" s="513">
        <f t="shared" si="20"/>
        <v>2869723</v>
      </c>
      <c r="D244" s="512">
        <v>1160395</v>
      </c>
      <c r="E244" s="512">
        <v>200000</v>
      </c>
      <c r="F244" s="512">
        <v>178400</v>
      </c>
      <c r="G244" s="512">
        <v>144345</v>
      </c>
      <c r="H244" s="512">
        <v>573812</v>
      </c>
      <c r="I244" s="512"/>
      <c r="J244" s="512">
        <v>63838</v>
      </c>
      <c r="K244" s="514"/>
      <c r="L244" s="512"/>
      <c r="M244" s="512">
        <v>520</v>
      </c>
      <c r="N244" s="512">
        <v>995852</v>
      </c>
      <c r="O244" s="512"/>
      <c r="P244" s="512"/>
      <c r="Q244" s="512">
        <v>445</v>
      </c>
      <c r="R244" s="512">
        <v>569778</v>
      </c>
      <c r="S244" s="512">
        <v>76.877100840336141</v>
      </c>
      <c r="T244" s="512">
        <v>73187</v>
      </c>
      <c r="U244" s="512">
        <v>70511</v>
      </c>
      <c r="V244" s="512"/>
      <c r="W244" s="512"/>
      <c r="X244" s="559"/>
      <c r="Y244" s="302"/>
      <c r="Z244" s="584"/>
      <c r="AA244" s="329"/>
      <c r="AB244" s="543"/>
      <c r="AC244" s="535"/>
      <c r="AD244" s="535"/>
    </row>
    <row r="245" spans="1:30" s="330" customFormat="1" ht="24.9" hidden="1" customHeight="1">
      <c r="A245" s="302" t="s">
        <v>674</v>
      </c>
      <c r="B245" s="583" t="s">
        <v>1369</v>
      </c>
      <c r="C245" s="513">
        <f t="shared" si="20"/>
        <v>1686320</v>
      </c>
      <c r="D245" s="512">
        <v>741131</v>
      </c>
      <c r="E245" s="512">
        <v>100000</v>
      </c>
      <c r="F245" s="512">
        <v>135412</v>
      </c>
      <c r="G245" s="512">
        <v>92172</v>
      </c>
      <c r="H245" s="512">
        <v>358646</v>
      </c>
      <c r="I245" s="512"/>
      <c r="J245" s="512">
        <v>54901</v>
      </c>
      <c r="K245" s="514"/>
      <c r="L245" s="512"/>
      <c r="M245" s="512">
        <v>225</v>
      </c>
      <c r="N245" s="512">
        <v>430897</v>
      </c>
      <c r="O245" s="512"/>
      <c r="P245" s="512"/>
      <c r="Q245" s="512">
        <v>312</v>
      </c>
      <c r="R245" s="512">
        <v>399484</v>
      </c>
      <c r="S245" s="512">
        <v>46.530462184873947</v>
      </c>
      <c r="T245" s="512">
        <v>44297</v>
      </c>
      <c r="U245" s="512">
        <v>70511</v>
      </c>
      <c r="V245" s="512"/>
      <c r="W245" s="512"/>
      <c r="X245" s="559"/>
      <c r="Y245" s="302"/>
      <c r="Z245" s="584"/>
      <c r="AA245" s="329"/>
      <c r="AB245" s="543"/>
      <c r="AC245" s="535"/>
      <c r="AD245" s="535"/>
    </row>
    <row r="246" spans="1:30" s="330" customFormat="1" ht="24.9" hidden="1" customHeight="1">
      <c r="A246" s="302" t="s">
        <v>675</v>
      </c>
      <c r="B246" s="583" t="s">
        <v>1370</v>
      </c>
      <c r="C246" s="513">
        <f t="shared" si="20"/>
        <v>4120736</v>
      </c>
      <c r="D246" s="512">
        <v>1385747</v>
      </c>
      <c r="E246" s="512"/>
      <c r="F246" s="512">
        <v>307781</v>
      </c>
      <c r="G246" s="512">
        <v>147645</v>
      </c>
      <c r="H246" s="512">
        <v>741360</v>
      </c>
      <c r="I246" s="512"/>
      <c r="J246" s="512">
        <v>188961</v>
      </c>
      <c r="K246" s="514"/>
      <c r="L246" s="512"/>
      <c r="M246" s="512">
        <v>667</v>
      </c>
      <c r="N246" s="512">
        <v>1277371</v>
      </c>
      <c r="O246" s="512"/>
      <c r="P246" s="512"/>
      <c r="Q246" s="512">
        <v>1020</v>
      </c>
      <c r="R246" s="512">
        <v>1306008</v>
      </c>
      <c r="S246" s="512">
        <v>91.037815126050418</v>
      </c>
      <c r="T246" s="512">
        <v>86668</v>
      </c>
      <c r="U246" s="512">
        <v>64942</v>
      </c>
      <c r="V246" s="512"/>
      <c r="W246" s="512"/>
      <c r="X246" s="559"/>
      <c r="Y246" s="302"/>
      <c r="Z246" s="584"/>
      <c r="AA246" s="329"/>
      <c r="AB246" s="543"/>
      <c r="AC246" s="535"/>
      <c r="AD246" s="535"/>
    </row>
    <row r="247" spans="1:30" s="330" customFormat="1" ht="24.9" hidden="1" customHeight="1">
      <c r="A247" s="302" t="s">
        <v>676</v>
      </c>
      <c r="B247" s="583" t="s">
        <v>1371</v>
      </c>
      <c r="C247" s="513">
        <f t="shared" si="20"/>
        <v>4966222</v>
      </c>
      <c r="D247" s="512">
        <v>1489066</v>
      </c>
      <c r="E247" s="512"/>
      <c r="F247" s="512">
        <v>307781</v>
      </c>
      <c r="G247" s="512">
        <v>251733</v>
      </c>
      <c r="H247" s="512">
        <v>817197</v>
      </c>
      <c r="I247" s="512"/>
      <c r="J247" s="512">
        <v>112355</v>
      </c>
      <c r="K247" s="514"/>
      <c r="L247" s="512"/>
      <c r="M247" s="512">
        <v>780</v>
      </c>
      <c r="N247" s="512">
        <v>1493778</v>
      </c>
      <c r="O247" s="512">
        <v>594.4947552447552</v>
      </c>
      <c r="P247" s="512">
        <v>340051</v>
      </c>
      <c r="Q247" s="512">
        <v>1212</v>
      </c>
      <c r="R247" s="512">
        <v>1551844</v>
      </c>
      <c r="S247" s="512">
        <v>96.095588235294116</v>
      </c>
      <c r="T247" s="512">
        <v>91483</v>
      </c>
      <c r="U247" s="512"/>
      <c r="V247" s="512"/>
      <c r="W247" s="512"/>
      <c r="X247" s="559"/>
      <c r="Y247" s="302"/>
      <c r="Z247" s="584"/>
      <c r="AA247" s="329"/>
      <c r="AB247" s="543"/>
      <c r="AC247" s="535"/>
      <c r="AD247" s="535"/>
    </row>
    <row r="248" spans="1:30" s="330" customFormat="1" ht="24.9" hidden="1" customHeight="1">
      <c r="A248" s="302" t="s">
        <v>677</v>
      </c>
      <c r="B248" s="583" t="s">
        <v>194</v>
      </c>
      <c r="C248" s="513">
        <f t="shared" si="20"/>
        <v>964070</v>
      </c>
      <c r="D248" s="512">
        <v>645136</v>
      </c>
      <c r="E248" s="512">
        <v>225000</v>
      </c>
      <c r="F248" s="512">
        <v>307781</v>
      </c>
      <c r="G248" s="512"/>
      <c r="H248" s="512"/>
      <c r="I248" s="512"/>
      <c r="J248" s="512">
        <v>112355</v>
      </c>
      <c r="K248" s="514"/>
      <c r="L248" s="512"/>
      <c r="M248" s="512"/>
      <c r="N248" s="512"/>
      <c r="O248" s="512">
        <v>218.5944055944056</v>
      </c>
      <c r="P248" s="512">
        <v>125036</v>
      </c>
      <c r="Q248" s="512"/>
      <c r="R248" s="512"/>
      <c r="S248" s="512">
        <v>153.75315126050421</v>
      </c>
      <c r="T248" s="512">
        <v>146373</v>
      </c>
      <c r="U248" s="512">
        <v>47525</v>
      </c>
      <c r="V248" s="512"/>
      <c r="W248" s="512"/>
      <c r="X248" s="559"/>
      <c r="Y248" s="302"/>
      <c r="Z248" s="584"/>
      <c r="AA248" s="329"/>
      <c r="AB248" s="543"/>
      <c r="AC248" s="535"/>
      <c r="AD248" s="535"/>
    </row>
    <row r="249" spans="1:30" s="330" customFormat="1" ht="24.9" hidden="1" customHeight="1">
      <c r="A249" s="302" t="s">
        <v>678</v>
      </c>
      <c r="B249" s="557" t="s">
        <v>2915</v>
      </c>
      <c r="C249" s="513">
        <f t="shared" si="20"/>
        <v>5650401</v>
      </c>
      <c r="D249" s="512"/>
      <c r="E249" s="512"/>
      <c r="F249" s="512"/>
      <c r="G249" s="512"/>
      <c r="H249" s="512"/>
      <c r="I249" s="512"/>
      <c r="J249" s="512"/>
      <c r="K249" s="514">
        <v>3</v>
      </c>
      <c r="L249" s="512">
        <v>5650401</v>
      </c>
      <c r="M249" s="512"/>
      <c r="N249" s="512"/>
      <c r="O249" s="512"/>
      <c r="P249" s="512"/>
      <c r="Q249" s="512"/>
      <c r="R249" s="512"/>
      <c r="S249" s="512"/>
      <c r="T249" s="512"/>
      <c r="U249" s="512"/>
      <c r="V249" s="512"/>
      <c r="W249" s="512"/>
      <c r="X249" s="559"/>
      <c r="Y249" s="329"/>
      <c r="Z249" s="558"/>
      <c r="AA249" s="329"/>
      <c r="AB249" s="543"/>
      <c r="AC249" s="535"/>
      <c r="AD249" s="535"/>
    </row>
    <row r="250" spans="1:30" s="330" customFormat="1" ht="24.9" hidden="1" customHeight="1">
      <c r="A250" s="302" t="s">
        <v>679</v>
      </c>
      <c r="B250" s="557" t="s">
        <v>2916</v>
      </c>
      <c r="C250" s="513">
        <f t="shared" si="20"/>
        <v>5650401</v>
      </c>
      <c r="D250" s="512"/>
      <c r="E250" s="512"/>
      <c r="F250" s="512"/>
      <c r="G250" s="512"/>
      <c r="H250" s="512"/>
      <c r="I250" s="512"/>
      <c r="J250" s="512"/>
      <c r="K250" s="514">
        <v>3</v>
      </c>
      <c r="L250" s="512">
        <v>5650401</v>
      </c>
      <c r="M250" s="512"/>
      <c r="N250" s="512"/>
      <c r="O250" s="512"/>
      <c r="P250" s="512"/>
      <c r="Q250" s="512"/>
      <c r="R250" s="512"/>
      <c r="S250" s="512"/>
      <c r="T250" s="512"/>
      <c r="U250" s="512"/>
      <c r="V250" s="512"/>
      <c r="W250" s="512"/>
      <c r="X250" s="559"/>
      <c r="Y250" s="329"/>
      <c r="Z250" s="558"/>
      <c r="AA250" s="329"/>
      <c r="AB250" s="543"/>
      <c r="AC250" s="535"/>
      <c r="AD250" s="535"/>
    </row>
    <row r="251" spans="1:30" s="330" customFormat="1" ht="24.9" hidden="1" customHeight="1">
      <c r="A251" s="302" t="s">
        <v>680</v>
      </c>
      <c r="B251" s="557" t="s">
        <v>2917</v>
      </c>
      <c r="C251" s="513">
        <f t="shared" si="20"/>
        <v>5650401</v>
      </c>
      <c r="D251" s="512"/>
      <c r="E251" s="512"/>
      <c r="F251" s="512"/>
      <c r="G251" s="512"/>
      <c r="H251" s="512"/>
      <c r="I251" s="512"/>
      <c r="J251" s="512"/>
      <c r="K251" s="514">
        <v>3</v>
      </c>
      <c r="L251" s="512">
        <v>5650401</v>
      </c>
      <c r="M251" s="512"/>
      <c r="N251" s="512"/>
      <c r="O251" s="512"/>
      <c r="P251" s="512"/>
      <c r="Q251" s="512"/>
      <c r="R251" s="512"/>
      <c r="S251" s="512"/>
      <c r="T251" s="512"/>
      <c r="U251" s="512"/>
      <c r="V251" s="512"/>
      <c r="W251" s="512"/>
      <c r="X251" s="559"/>
      <c r="Y251" s="329"/>
      <c r="Z251" s="558"/>
      <c r="AA251" s="329"/>
      <c r="AB251" s="543"/>
      <c r="AC251" s="535"/>
      <c r="AD251" s="535"/>
    </row>
    <row r="252" spans="1:30" s="330" customFormat="1" ht="24.9" hidden="1" customHeight="1">
      <c r="A252" s="302" t="s">
        <v>681</v>
      </c>
      <c r="B252" s="557" t="s">
        <v>2918</v>
      </c>
      <c r="C252" s="513">
        <f t="shared" si="20"/>
        <v>5650401</v>
      </c>
      <c r="D252" s="512"/>
      <c r="E252" s="512"/>
      <c r="F252" s="512"/>
      <c r="G252" s="512"/>
      <c r="H252" s="512"/>
      <c r="I252" s="512"/>
      <c r="J252" s="512"/>
      <c r="K252" s="514">
        <v>3</v>
      </c>
      <c r="L252" s="512">
        <v>5650401</v>
      </c>
      <c r="M252" s="512"/>
      <c r="N252" s="512"/>
      <c r="O252" s="512"/>
      <c r="P252" s="512"/>
      <c r="Q252" s="512"/>
      <c r="R252" s="512"/>
      <c r="S252" s="512"/>
      <c r="T252" s="512"/>
      <c r="U252" s="512"/>
      <c r="V252" s="512"/>
      <c r="W252" s="512"/>
      <c r="X252" s="559"/>
      <c r="Y252" s="329"/>
      <c r="Z252" s="558"/>
      <c r="AA252" s="329"/>
      <c r="AB252" s="543"/>
      <c r="AC252" s="535"/>
      <c r="AD252" s="535"/>
    </row>
    <row r="253" spans="1:30" s="330" customFormat="1" ht="24.9" hidden="1" customHeight="1">
      <c r="A253" s="302" t="s">
        <v>682</v>
      </c>
      <c r="B253" s="557" t="s">
        <v>2919</v>
      </c>
      <c r="C253" s="513">
        <f t="shared" si="20"/>
        <v>5650401</v>
      </c>
      <c r="D253" s="512"/>
      <c r="E253" s="512"/>
      <c r="F253" s="512"/>
      <c r="G253" s="512"/>
      <c r="H253" s="512"/>
      <c r="I253" s="512"/>
      <c r="J253" s="512"/>
      <c r="K253" s="514">
        <v>3</v>
      </c>
      <c r="L253" s="512">
        <v>5650401</v>
      </c>
      <c r="M253" s="512"/>
      <c r="N253" s="512"/>
      <c r="O253" s="512"/>
      <c r="P253" s="512"/>
      <c r="Q253" s="512"/>
      <c r="R253" s="512"/>
      <c r="S253" s="512"/>
      <c r="T253" s="512"/>
      <c r="U253" s="512"/>
      <c r="V253" s="512"/>
      <c r="W253" s="512"/>
      <c r="X253" s="559"/>
      <c r="Y253" s="329"/>
      <c r="Z253" s="558"/>
      <c r="AA253" s="329"/>
      <c r="AB253" s="543"/>
      <c r="AC253" s="535"/>
      <c r="AD253" s="535"/>
    </row>
    <row r="254" spans="1:30" s="330" customFormat="1" ht="24.9" hidden="1" customHeight="1">
      <c r="A254" s="302" t="s">
        <v>683</v>
      </c>
      <c r="B254" s="557" t="s">
        <v>2920</v>
      </c>
      <c r="C254" s="513">
        <f t="shared" si="20"/>
        <v>7533868</v>
      </c>
      <c r="D254" s="512"/>
      <c r="E254" s="512"/>
      <c r="F254" s="512"/>
      <c r="G254" s="512"/>
      <c r="H254" s="512"/>
      <c r="I254" s="512"/>
      <c r="J254" s="512"/>
      <c r="K254" s="514">
        <v>4</v>
      </c>
      <c r="L254" s="512">
        <v>7533868</v>
      </c>
      <c r="M254" s="512"/>
      <c r="N254" s="512"/>
      <c r="O254" s="512"/>
      <c r="P254" s="512"/>
      <c r="Q254" s="512"/>
      <c r="R254" s="512"/>
      <c r="S254" s="512"/>
      <c r="T254" s="512"/>
      <c r="U254" s="512"/>
      <c r="V254" s="512"/>
      <c r="W254" s="512"/>
      <c r="X254" s="559"/>
      <c r="Y254" s="329"/>
      <c r="Z254" s="558"/>
      <c r="AA254" s="329"/>
      <c r="AB254" s="543"/>
      <c r="AC254" s="535"/>
      <c r="AD254" s="535"/>
    </row>
    <row r="255" spans="1:30" s="330" customFormat="1" ht="24.9" hidden="1" customHeight="1">
      <c r="A255" s="302" t="s">
        <v>684</v>
      </c>
      <c r="B255" s="557" t="s">
        <v>2921</v>
      </c>
      <c r="C255" s="513">
        <f t="shared" si="20"/>
        <v>1883467</v>
      </c>
      <c r="D255" s="512"/>
      <c r="E255" s="512"/>
      <c r="F255" s="512"/>
      <c r="G255" s="512"/>
      <c r="H255" s="512"/>
      <c r="I255" s="512"/>
      <c r="J255" s="512"/>
      <c r="K255" s="514">
        <v>1</v>
      </c>
      <c r="L255" s="512">
        <v>1883467</v>
      </c>
      <c r="M255" s="512"/>
      <c r="N255" s="512"/>
      <c r="O255" s="512"/>
      <c r="P255" s="512"/>
      <c r="Q255" s="512"/>
      <c r="R255" s="512"/>
      <c r="S255" s="512"/>
      <c r="T255" s="512"/>
      <c r="U255" s="512"/>
      <c r="V255" s="512"/>
      <c r="W255" s="512"/>
      <c r="X255" s="559"/>
      <c r="Y255" s="329"/>
      <c r="Z255" s="558"/>
      <c r="AA255" s="329"/>
      <c r="AB255" s="543"/>
      <c r="AC255" s="535"/>
      <c r="AD255" s="535"/>
    </row>
    <row r="256" spans="1:30" s="330" customFormat="1" ht="24.9" hidden="1" customHeight="1">
      <c r="A256" s="302" t="s">
        <v>685</v>
      </c>
      <c r="B256" s="557" t="s">
        <v>2922</v>
      </c>
      <c r="C256" s="513">
        <f t="shared" si="20"/>
        <v>3766934</v>
      </c>
      <c r="D256" s="512"/>
      <c r="E256" s="512"/>
      <c r="F256" s="512"/>
      <c r="G256" s="512"/>
      <c r="H256" s="512"/>
      <c r="I256" s="512"/>
      <c r="J256" s="512"/>
      <c r="K256" s="514">
        <v>2</v>
      </c>
      <c r="L256" s="512">
        <v>3766934</v>
      </c>
      <c r="M256" s="512"/>
      <c r="N256" s="512"/>
      <c r="O256" s="512"/>
      <c r="P256" s="512"/>
      <c r="Q256" s="512"/>
      <c r="R256" s="512"/>
      <c r="S256" s="512"/>
      <c r="T256" s="512"/>
      <c r="U256" s="512"/>
      <c r="V256" s="512"/>
      <c r="W256" s="512"/>
      <c r="X256" s="559"/>
      <c r="Y256" s="329"/>
      <c r="Z256" s="558"/>
      <c r="AA256" s="329"/>
      <c r="AB256" s="543"/>
      <c r="AC256" s="535"/>
      <c r="AD256" s="535"/>
    </row>
    <row r="257" spans="1:30" s="330" customFormat="1" ht="31.5" hidden="1" customHeight="1">
      <c r="A257" s="302" t="s">
        <v>686</v>
      </c>
      <c r="B257" s="557" t="s">
        <v>2923</v>
      </c>
      <c r="C257" s="513">
        <f t="shared" si="20"/>
        <v>5650401</v>
      </c>
      <c r="D257" s="512"/>
      <c r="E257" s="512"/>
      <c r="F257" s="512"/>
      <c r="G257" s="512"/>
      <c r="H257" s="512"/>
      <c r="I257" s="512"/>
      <c r="J257" s="512"/>
      <c r="K257" s="514">
        <v>3</v>
      </c>
      <c r="L257" s="512">
        <v>5650401</v>
      </c>
      <c r="M257" s="512"/>
      <c r="N257" s="512"/>
      <c r="O257" s="512"/>
      <c r="P257" s="512"/>
      <c r="Q257" s="512"/>
      <c r="R257" s="512"/>
      <c r="S257" s="512"/>
      <c r="T257" s="512"/>
      <c r="U257" s="512"/>
      <c r="V257" s="512"/>
      <c r="W257" s="512"/>
      <c r="X257" s="559"/>
      <c r="Y257" s="302"/>
      <c r="Z257" s="558"/>
      <c r="AA257" s="329"/>
      <c r="AB257" s="543"/>
      <c r="AC257" s="535"/>
      <c r="AD257" s="535"/>
    </row>
    <row r="258" spans="1:30" s="330" customFormat="1" ht="24.9" hidden="1" customHeight="1">
      <c r="A258" s="302" t="s">
        <v>687</v>
      </c>
      <c r="B258" s="583" t="s">
        <v>1373</v>
      </c>
      <c r="C258" s="513">
        <f t="shared" si="20"/>
        <v>9626984</v>
      </c>
      <c r="D258" s="512">
        <v>3816876</v>
      </c>
      <c r="E258" s="512"/>
      <c r="F258" s="512">
        <v>540556</v>
      </c>
      <c r="G258" s="512">
        <v>437171</v>
      </c>
      <c r="H258" s="512">
        <v>2278649</v>
      </c>
      <c r="I258" s="512"/>
      <c r="J258" s="512">
        <v>560500</v>
      </c>
      <c r="K258" s="514"/>
      <c r="L258" s="512"/>
      <c r="M258" s="512">
        <v>1539</v>
      </c>
      <c r="N258" s="512">
        <v>2884106</v>
      </c>
      <c r="O258" s="512">
        <v>110.21678321678321</v>
      </c>
      <c r="P258" s="512">
        <v>63044</v>
      </c>
      <c r="Q258" s="512">
        <v>2005.1340782122904</v>
      </c>
      <c r="R258" s="512">
        <v>2512433</v>
      </c>
      <c r="S258" s="512">
        <v>368.1985294117647</v>
      </c>
      <c r="T258" s="512">
        <v>350525</v>
      </c>
      <c r="U258" s="512"/>
      <c r="V258" s="512"/>
      <c r="W258" s="512"/>
      <c r="X258" s="559"/>
      <c r="Y258" s="302"/>
      <c r="Z258" s="584"/>
      <c r="AA258" s="329"/>
      <c r="AB258" s="543"/>
      <c r="AC258" s="535"/>
      <c r="AD258" s="535"/>
    </row>
    <row r="259" spans="1:30" s="330" customFormat="1" ht="24.9" hidden="1" customHeight="1">
      <c r="A259" s="302" t="s">
        <v>688</v>
      </c>
      <c r="B259" s="583" t="s">
        <v>1374</v>
      </c>
      <c r="C259" s="513">
        <f t="shared" si="20"/>
        <v>1730616</v>
      </c>
      <c r="D259" s="512">
        <v>232320</v>
      </c>
      <c r="E259" s="512">
        <v>232320</v>
      </c>
      <c r="F259" s="512"/>
      <c r="G259" s="512"/>
      <c r="H259" s="512"/>
      <c r="I259" s="512"/>
      <c r="J259" s="512"/>
      <c r="K259" s="514"/>
      <c r="L259" s="512"/>
      <c r="M259" s="512">
        <v>766</v>
      </c>
      <c r="N259" s="512">
        <v>1498296</v>
      </c>
      <c r="O259" s="512"/>
      <c r="P259" s="512"/>
      <c r="Q259" s="512"/>
      <c r="R259" s="512"/>
      <c r="S259" s="512"/>
      <c r="T259" s="512"/>
      <c r="U259" s="512"/>
      <c r="V259" s="512"/>
      <c r="W259" s="512"/>
      <c r="X259" s="559"/>
      <c r="Y259" s="302"/>
      <c r="Z259" s="584"/>
      <c r="AA259" s="329"/>
      <c r="AB259" s="543"/>
      <c r="AC259" s="535"/>
      <c r="AD259" s="535"/>
    </row>
    <row r="260" spans="1:30" s="330" customFormat="1" ht="24.9" hidden="1" customHeight="1">
      <c r="A260" s="302" t="s">
        <v>689</v>
      </c>
      <c r="B260" s="583" t="s">
        <v>1375</v>
      </c>
      <c r="C260" s="513">
        <f t="shared" si="20"/>
        <v>1607388</v>
      </c>
      <c r="D260" s="512">
        <v>232320</v>
      </c>
      <c r="E260" s="512">
        <v>232320</v>
      </c>
      <c r="F260" s="512"/>
      <c r="G260" s="512"/>
      <c r="H260" s="512"/>
      <c r="I260" s="512"/>
      <c r="J260" s="512"/>
      <c r="K260" s="514"/>
      <c r="L260" s="512"/>
      <c r="M260" s="512">
        <v>703</v>
      </c>
      <c r="N260" s="512">
        <v>1375068</v>
      </c>
      <c r="O260" s="512"/>
      <c r="P260" s="512"/>
      <c r="Q260" s="512"/>
      <c r="R260" s="512"/>
      <c r="S260" s="512"/>
      <c r="T260" s="512"/>
      <c r="U260" s="512"/>
      <c r="V260" s="512"/>
      <c r="W260" s="512"/>
      <c r="X260" s="559"/>
      <c r="Y260" s="302"/>
      <c r="Z260" s="584"/>
      <c r="AA260" s="329"/>
      <c r="AB260" s="543"/>
      <c r="AC260" s="535"/>
      <c r="AD260" s="535"/>
    </row>
    <row r="261" spans="1:30" s="330" customFormat="1" ht="24.9" hidden="1" customHeight="1">
      <c r="A261" s="302" t="s">
        <v>690</v>
      </c>
      <c r="B261" s="583" t="s">
        <v>1376</v>
      </c>
      <c r="C261" s="513">
        <f t="shared" si="20"/>
        <v>1585872</v>
      </c>
      <c r="D261" s="512">
        <v>232320</v>
      </c>
      <c r="E261" s="512">
        <v>232320</v>
      </c>
      <c r="F261" s="512"/>
      <c r="G261" s="512"/>
      <c r="H261" s="512"/>
      <c r="I261" s="512"/>
      <c r="J261" s="512"/>
      <c r="K261" s="514"/>
      <c r="L261" s="512"/>
      <c r="M261" s="512">
        <v>692</v>
      </c>
      <c r="N261" s="512">
        <v>1353552</v>
      </c>
      <c r="O261" s="512"/>
      <c r="P261" s="512"/>
      <c r="Q261" s="512"/>
      <c r="R261" s="512"/>
      <c r="S261" s="512"/>
      <c r="T261" s="512"/>
      <c r="U261" s="512"/>
      <c r="V261" s="512"/>
      <c r="W261" s="512"/>
      <c r="X261" s="559"/>
      <c r="Y261" s="302"/>
      <c r="Z261" s="584"/>
      <c r="AA261" s="329"/>
      <c r="AB261" s="543"/>
      <c r="AC261" s="535"/>
      <c r="AD261" s="535"/>
    </row>
    <row r="262" spans="1:30" s="330" customFormat="1" ht="24.9" hidden="1" customHeight="1">
      <c r="A262" s="302" t="s">
        <v>1035</v>
      </c>
      <c r="B262" s="583" t="s">
        <v>1377</v>
      </c>
      <c r="C262" s="513">
        <f t="shared" si="20"/>
        <v>2453463</v>
      </c>
      <c r="D262" s="512">
        <v>0</v>
      </c>
      <c r="E262" s="512"/>
      <c r="F262" s="512"/>
      <c r="G262" s="512"/>
      <c r="H262" s="512"/>
      <c r="I262" s="512"/>
      <c r="J262" s="512"/>
      <c r="K262" s="514"/>
      <c r="L262" s="512"/>
      <c r="M262" s="512">
        <v>766</v>
      </c>
      <c r="N262" s="512">
        <v>1498296</v>
      </c>
      <c r="O262" s="512"/>
      <c r="P262" s="512"/>
      <c r="Q262" s="512">
        <v>762.30407023144448</v>
      </c>
      <c r="R262" s="512">
        <v>955167</v>
      </c>
      <c r="S262" s="512"/>
      <c r="T262" s="512"/>
      <c r="U262" s="512"/>
      <c r="V262" s="512"/>
      <c r="W262" s="512"/>
      <c r="X262" s="559"/>
      <c r="Y262" s="302"/>
      <c r="Z262" s="584"/>
      <c r="AA262" s="329"/>
      <c r="AB262" s="543"/>
      <c r="AC262" s="535"/>
      <c r="AD262" s="535"/>
    </row>
    <row r="263" spans="1:30" s="330" customFormat="1" ht="24.9" hidden="1" customHeight="1">
      <c r="A263" s="302" t="s">
        <v>691</v>
      </c>
      <c r="B263" s="583" t="s">
        <v>1372</v>
      </c>
      <c r="C263" s="513">
        <f t="shared" si="20"/>
        <v>4071288</v>
      </c>
      <c r="D263" s="512">
        <v>3615290</v>
      </c>
      <c r="E263" s="512"/>
      <c r="F263" s="512">
        <v>1268146</v>
      </c>
      <c r="G263" s="512">
        <v>686944</v>
      </c>
      <c r="H263" s="512">
        <v>1302268</v>
      </c>
      <c r="I263" s="512">
        <v>357932</v>
      </c>
      <c r="J263" s="512"/>
      <c r="K263" s="514"/>
      <c r="L263" s="512"/>
      <c r="M263" s="512"/>
      <c r="N263" s="512"/>
      <c r="O263" s="512">
        <v>305.18006993006992</v>
      </c>
      <c r="P263" s="512">
        <v>174563</v>
      </c>
      <c r="Q263" s="512"/>
      <c r="R263" s="512"/>
      <c r="S263" s="512"/>
      <c r="T263" s="512"/>
      <c r="U263" s="512">
        <v>281435</v>
      </c>
      <c r="V263" s="512"/>
      <c r="W263" s="512"/>
      <c r="X263" s="559"/>
      <c r="Y263" s="302"/>
      <c r="Z263" s="584"/>
      <c r="AA263" s="329"/>
      <c r="AB263" s="543"/>
      <c r="AC263" s="535"/>
      <c r="AD263" s="535"/>
    </row>
    <row r="264" spans="1:30" s="330" customFormat="1" ht="24.9" hidden="1" customHeight="1">
      <c r="A264" s="302" t="s">
        <v>692</v>
      </c>
      <c r="B264" s="583" t="s">
        <v>1378</v>
      </c>
      <c r="C264" s="513">
        <f t="shared" si="20"/>
        <v>1751359</v>
      </c>
      <c r="D264" s="512">
        <v>403302</v>
      </c>
      <c r="E264" s="512">
        <v>100000</v>
      </c>
      <c r="F264" s="512">
        <v>167653</v>
      </c>
      <c r="G264" s="512">
        <v>135649</v>
      </c>
      <c r="H264" s="512"/>
      <c r="I264" s="512"/>
      <c r="J264" s="512"/>
      <c r="K264" s="514"/>
      <c r="L264" s="512"/>
      <c r="M264" s="512">
        <v>343.55</v>
      </c>
      <c r="N264" s="512">
        <v>739611</v>
      </c>
      <c r="O264" s="512"/>
      <c r="P264" s="512"/>
      <c r="Q264" s="512">
        <v>718</v>
      </c>
      <c r="R264" s="512">
        <v>608446</v>
      </c>
      <c r="S264" s="512"/>
      <c r="T264" s="512"/>
      <c r="U264" s="512"/>
      <c r="V264" s="512"/>
      <c r="W264" s="512"/>
      <c r="X264" s="559"/>
      <c r="Y264" s="302"/>
      <c r="Z264" s="584"/>
      <c r="AA264" s="329"/>
      <c r="AB264" s="543"/>
      <c r="AC264" s="535"/>
      <c r="AD264" s="535"/>
    </row>
    <row r="265" spans="1:30" s="330" customFormat="1" ht="24.9" hidden="1" customHeight="1">
      <c r="A265" s="302" t="s">
        <v>693</v>
      </c>
      <c r="B265" s="583" t="s">
        <v>1379</v>
      </c>
      <c r="C265" s="513">
        <f t="shared" si="20"/>
        <v>2350318</v>
      </c>
      <c r="D265" s="512">
        <v>928780</v>
      </c>
      <c r="E265" s="512">
        <v>150000</v>
      </c>
      <c r="F265" s="512"/>
      <c r="G265" s="512">
        <v>113041</v>
      </c>
      <c r="H265" s="512">
        <v>573812</v>
      </c>
      <c r="I265" s="512"/>
      <c r="J265" s="512">
        <v>91927</v>
      </c>
      <c r="K265" s="514"/>
      <c r="L265" s="512"/>
      <c r="M265" s="512">
        <v>350</v>
      </c>
      <c r="N265" s="512">
        <v>670285</v>
      </c>
      <c r="O265" s="512">
        <v>77.63111888111888</v>
      </c>
      <c r="P265" s="512">
        <v>44405</v>
      </c>
      <c r="Q265" s="512">
        <v>467.79888268156424</v>
      </c>
      <c r="R265" s="512">
        <v>586152</v>
      </c>
      <c r="S265" s="512">
        <v>76.877100840336141</v>
      </c>
      <c r="T265" s="512">
        <v>73187</v>
      </c>
      <c r="U265" s="512">
        <v>47509</v>
      </c>
      <c r="V265" s="512"/>
      <c r="W265" s="512"/>
      <c r="X265" s="559"/>
      <c r="Y265" s="302"/>
      <c r="Z265" s="584"/>
      <c r="AA265" s="329"/>
      <c r="AB265" s="543"/>
      <c r="AC265" s="535"/>
      <c r="AD265" s="535"/>
    </row>
    <row r="266" spans="1:30" s="330" customFormat="1" ht="24.9" hidden="1" customHeight="1">
      <c r="A266" s="302" t="s">
        <v>694</v>
      </c>
      <c r="B266" s="583" t="s">
        <v>1380</v>
      </c>
      <c r="C266" s="513">
        <f t="shared" si="20"/>
        <v>1870424</v>
      </c>
      <c r="D266" s="512">
        <v>705138</v>
      </c>
      <c r="E266" s="512">
        <v>100000</v>
      </c>
      <c r="F266" s="512"/>
      <c r="G266" s="512">
        <v>104346</v>
      </c>
      <c r="H266" s="512">
        <v>412696</v>
      </c>
      <c r="I266" s="512"/>
      <c r="J266" s="512">
        <v>88096</v>
      </c>
      <c r="K266" s="514"/>
      <c r="L266" s="512"/>
      <c r="M266" s="512">
        <v>350</v>
      </c>
      <c r="N266" s="512">
        <v>670285</v>
      </c>
      <c r="O266" s="512"/>
      <c r="P266" s="512"/>
      <c r="Q266" s="512">
        <v>319.08220271348762</v>
      </c>
      <c r="R266" s="512">
        <v>399810</v>
      </c>
      <c r="S266" s="512">
        <v>54.622899159663866</v>
      </c>
      <c r="T266" s="512">
        <v>52001</v>
      </c>
      <c r="U266" s="512">
        <v>43190</v>
      </c>
      <c r="V266" s="512"/>
      <c r="W266" s="512"/>
      <c r="X266" s="559"/>
      <c r="Y266" s="302"/>
      <c r="Z266" s="584"/>
      <c r="AA266" s="329"/>
      <c r="AB266" s="543"/>
      <c r="AC266" s="535"/>
      <c r="AD266" s="535"/>
    </row>
    <row r="267" spans="1:30" s="330" customFormat="1" ht="24.9" hidden="1" customHeight="1">
      <c r="A267" s="302" t="s">
        <v>695</v>
      </c>
      <c r="B267" s="583" t="s">
        <v>1381</v>
      </c>
      <c r="C267" s="513">
        <f t="shared" si="20"/>
        <v>2135998</v>
      </c>
      <c r="D267" s="512">
        <v>882819</v>
      </c>
      <c r="E267" s="512">
        <v>100000</v>
      </c>
      <c r="F267" s="512"/>
      <c r="G267" s="512">
        <v>114780</v>
      </c>
      <c r="H267" s="512">
        <v>427429</v>
      </c>
      <c r="I267" s="512">
        <v>146130</v>
      </c>
      <c r="J267" s="512">
        <v>94480</v>
      </c>
      <c r="K267" s="514"/>
      <c r="L267" s="512"/>
      <c r="M267" s="512">
        <v>350</v>
      </c>
      <c r="N267" s="512">
        <v>670285</v>
      </c>
      <c r="O267" s="512">
        <v>135.13986013986013</v>
      </c>
      <c r="P267" s="512">
        <v>77300</v>
      </c>
      <c r="Q267" s="512">
        <v>319.08220271348762</v>
      </c>
      <c r="R267" s="512">
        <v>399810</v>
      </c>
      <c r="S267" s="512">
        <v>65.75</v>
      </c>
      <c r="T267" s="512">
        <v>62594</v>
      </c>
      <c r="U267" s="512">
        <v>43190</v>
      </c>
      <c r="V267" s="512"/>
      <c r="W267" s="512"/>
      <c r="X267" s="559"/>
      <c r="Y267" s="302"/>
      <c r="Z267" s="584"/>
      <c r="AA267" s="329"/>
      <c r="AB267" s="543"/>
      <c r="AC267" s="535"/>
      <c r="AD267" s="535"/>
    </row>
    <row r="268" spans="1:30" s="330" customFormat="1" ht="33" hidden="1" customHeight="1">
      <c r="A268" s="302" t="s">
        <v>696</v>
      </c>
      <c r="B268" s="583" t="s">
        <v>1382</v>
      </c>
      <c r="C268" s="513">
        <f t="shared" si="20"/>
        <v>1962457</v>
      </c>
      <c r="D268" s="512">
        <v>719871</v>
      </c>
      <c r="E268" s="512">
        <v>100000</v>
      </c>
      <c r="F268" s="512"/>
      <c r="G268" s="512">
        <v>104346</v>
      </c>
      <c r="H268" s="512">
        <v>427429</v>
      </c>
      <c r="I268" s="512"/>
      <c r="J268" s="512">
        <v>88096</v>
      </c>
      <c r="K268" s="514"/>
      <c r="L268" s="512"/>
      <c r="M268" s="512">
        <v>350</v>
      </c>
      <c r="N268" s="512">
        <v>670285</v>
      </c>
      <c r="O268" s="512">
        <v>135.13986013986013</v>
      </c>
      <c r="P268" s="512">
        <v>77300</v>
      </c>
      <c r="Q268" s="512">
        <v>319.08220271348762</v>
      </c>
      <c r="R268" s="512">
        <v>399810</v>
      </c>
      <c r="S268" s="512">
        <v>54.622899159663866</v>
      </c>
      <c r="T268" s="512">
        <v>52001</v>
      </c>
      <c r="U268" s="512">
        <v>43190</v>
      </c>
      <c r="V268" s="512"/>
      <c r="W268" s="512"/>
      <c r="X268" s="559"/>
      <c r="Y268" s="302"/>
      <c r="Z268" s="584"/>
      <c r="AA268" s="329"/>
      <c r="AB268" s="543"/>
      <c r="AC268" s="535"/>
      <c r="AD268" s="535"/>
    </row>
    <row r="269" spans="1:30" s="330" customFormat="1" ht="24.9" hidden="1" customHeight="1">
      <c r="A269" s="302" t="s">
        <v>697</v>
      </c>
      <c r="B269" s="583" t="s">
        <v>1383</v>
      </c>
      <c r="C269" s="513">
        <f t="shared" si="20"/>
        <v>1796291</v>
      </c>
      <c r="D269" s="512">
        <v>609398</v>
      </c>
      <c r="E269" s="512">
        <v>100000</v>
      </c>
      <c r="F269" s="512"/>
      <c r="G269" s="512">
        <v>111302</v>
      </c>
      <c r="H269" s="512">
        <v>330427</v>
      </c>
      <c r="I269" s="512"/>
      <c r="J269" s="512">
        <v>67669</v>
      </c>
      <c r="K269" s="514"/>
      <c r="L269" s="512"/>
      <c r="M269" s="512">
        <v>346</v>
      </c>
      <c r="N269" s="512">
        <v>662624</v>
      </c>
      <c r="O269" s="512"/>
      <c r="P269" s="512"/>
      <c r="Q269" s="512">
        <v>341.67198723064644</v>
      </c>
      <c r="R269" s="512">
        <v>428115</v>
      </c>
      <c r="S269" s="512">
        <v>55.634453781512605</v>
      </c>
      <c r="T269" s="512">
        <v>52964</v>
      </c>
      <c r="U269" s="512">
        <v>43190</v>
      </c>
      <c r="V269" s="512"/>
      <c r="W269" s="512"/>
      <c r="X269" s="559"/>
      <c r="Y269" s="302"/>
      <c r="Z269" s="584"/>
      <c r="AA269" s="329"/>
      <c r="AB269" s="543"/>
      <c r="AC269" s="535"/>
      <c r="AD269" s="535"/>
    </row>
    <row r="270" spans="1:30" s="330" customFormat="1" ht="24.9" hidden="1" customHeight="1">
      <c r="A270" s="302" t="s">
        <v>698</v>
      </c>
      <c r="B270" s="583" t="s">
        <v>1384</v>
      </c>
      <c r="C270" s="513">
        <f t="shared" si="20"/>
        <v>1789335</v>
      </c>
      <c r="D270" s="512">
        <v>602442</v>
      </c>
      <c r="E270" s="512">
        <v>100000</v>
      </c>
      <c r="F270" s="512"/>
      <c r="G270" s="512">
        <v>104346</v>
      </c>
      <c r="H270" s="512">
        <v>330427</v>
      </c>
      <c r="I270" s="512"/>
      <c r="J270" s="512">
        <v>67669</v>
      </c>
      <c r="K270" s="514"/>
      <c r="L270" s="585"/>
      <c r="M270" s="512">
        <v>346</v>
      </c>
      <c r="N270" s="512">
        <v>662624</v>
      </c>
      <c r="O270" s="512"/>
      <c r="P270" s="512"/>
      <c r="Q270" s="512">
        <v>341.67198723064644</v>
      </c>
      <c r="R270" s="512">
        <v>428115</v>
      </c>
      <c r="S270" s="512">
        <v>55.634453781512605</v>
      </c>
      <c r="T270" s="512">
        <v>52964</v>
      </c>
      <c r="U270" s="512">
        <v>43190</v>
      </c>
      <c r="V270" s="512"/>
      <c r="W270" s="512"/>
      <c r="X270" s="559"/>
      <c r="Y270" s="302"/>
      <c r="Z270" s="584"/>
      <c r="AA270" s="329"/>
      <c r="AB270" s="543"/>
      <c r="AC270" s="535"/>
      <c r="AD270" s="535"/>
    </row>
    <row r="271" spans="1:30" s="330" customFormat="1" ht="33.75" hidden="1" customHeight="1">
      <c r="A271" s="302" t="s">
        <v>699</v>
      </c>
      <c r="B271" s="583" t="s">
        <v>1385</v>
      </c>
      <c r="C271" s="513">
        <f t="shared" si="20"/>
        <v>2195091</v>
      </c>
      <c r="D271" s="512">
        <v>857064</v>
      </c>
      <c r="E271" s="512">
        <v>100000</v>
      </c>
      <c r="F271" s="512"/>
      <c r="G271" s="512">
        <v>104346</v>
      </c>
      <c r="H271" s="512">
        <v>427429</v>
      </c>
      <c r="I271" s="512">
        <v>146130</v>
      </c>
      <c r="J271" s="512">
        <v>79159</v>
      </c>
      <c r="K271" s="514"/>
      <c r="L271" s="585"/>
      <c r="M271" s="512">
        <v>350</v>
      </c>
      <c r="N271" s="512">
        <v>670285</v>
      </c>
      <c r="O271" s="512">
        <v>300.3111888111888</v>
      </c>
      <c r="P271" s="512">
        <v>171778</v>
      </c>
      <c r="Q271" s="512">
        <v>319.08220271348762</v>
      </c>
      <c r="R271" s="512">
        <v>399810</v>
      </c>
      <c r="S271" s="512">
        <v>55.634453781512605</v>
      </c>
      <c r="T271" s="512">
        <v>52964</v>
      </c>
      <c r="U271" s="512">
        <v>43190</v>
      </c>
      <c r="V271" s="512"/>
      <c r="W271" s="512"/>
      <c r="X271" s="559"/>
      <c r="Y271" s="302"/>
      <c r="Z271" s="584"/>
      <c r="AA271" s="329"/>
      <c r="AB271" s="543"/>
      <c r="AC271" s="535"/>
      <c r="AD271" s="535"/>
    </row>
    <row r="272" spans="1:30" s="330" customFormat="1" ht="31.5" hidden="1" customHeight="1">
      <c r="A272" s="302" t="s">
        <v>700</v>
      </c>
      <c r="B272" s="583" t="s">
        <v>1640</v>
      </c>
      <c r="C272" s="513">
        <f t="shared" si="20"/>
        <v>559243</v>
      </c>
      <c r="D272" s="512">
        <v>135337</v>
      </c>
      <c r="E272" s="512"/>
      <c r="F272" s="512"/>
      <c r="G272" s="512"/>
      <c r="H272" s="512"/>
      <c r="I272" s="512"/>
      <c r="J272" s="512">
        <v>135337</v>
      </c>
      <c r="K272" s="514"/>
      <c r="L272" s="585"/>
      <c r="M272" s="512"/>
      <c r="N272" s="512"/>
      <c r="O272" s="512">
        <v>576.10839160839157</v>
      </c>
      <c r="P272" s="512">
        <v>329534</v>
      </c>
      <c r="Q272" s="512"/>
      <c r="R272" s="512"/>
      <c r="S272" s="512">
        <v>99.130252100840337</v>
      </c>
      <c r="T272" s="512">
        <v>94372</v>
      </c>
      <c r="U272" s="512"/>
      <c r="V272" s="512"/>
      <c r="W272" s="512"/>
      <c r="X272" s="559"/>
      <c r="Y272" s="302"/>
      <c r="Z272" s="584"/>
      <c r="AA272" s="329"/>
      <c r="AB272" s="543"/>
      <c r="AC272" s="535"/>
      <c r="AD272" s="535"/>
    </row>
    <row r="273" spans="1:30" s="330" customFormat="1" ht="24.9" hidden="1" customHeight="1">
      <c r="A273" s="302" t="s">
        <v>701</v>
      </c>
      <c r="B273" s="557" t="s">
        <v>2924</v>
      </c>
      <c r="C273" s="513">
        <f t="shared" si="20"/>
        <v>13184269</v>
      </c>
      <c r="D273" s="512"/>
      <c r="E273" s="512"/>
      <c r="F273" s="512"/>
      <c r="G273" s="512"/>
      <c r="H273" s="512"/>
      <c r="I273" s="512"/>
      <c r="J273" s="512"/>
      <c r="K273" s="514">
        <v>7</v>
      </c>
      <c r="L273" s="512">
        <v>13184269</v>
      </c>
      <c r="M273" s="512"/>
      <c r="N273" s="512"/>
      <c r="O273" s="512"/>
      <c r="P273" s="512"/>
      <c r="Q273" s="512"/>
      <c r="R273" s="512"/>
      <c r="S273" s="512"/>
      <c r="T273" s="512"/>
      <c r="U273" s="512"/>
      <c r="V273" s="512"/>
      <c r="W273" s="512"/>
      <c r="X273" s="559"/>
      <c r="Y273" s="302"/>
      <c r="Z273" s="558"/>
      <c r="AA273" s="329"/>
      <c r="AB273" s="543"/>
      <c r="AC273" s="535"/>
      <c r="AD273" s="535"/>
    </row>
    <row r="274" spans="1:30" s="330" customFormat="1" ht="24.9" hidden="1" customHeight="1">
      <c r="A274" s="302" t="s">
        <v>1036</v>
      </c>
      <c r="B274" s="557" t="s">
        <v>2925</v>
      </c>
      <c r="C274" s="513">
        <f t="shared" si="20"/>
        <v>18834670</v>
      </c>
      <c r="D274" s="512"/>
      <c r="E274" s="512"/>
      <c r="F274" s="512"/>
      <c r="G274" s="512"/>
      <c r="H274" s="512"/>
      <c r="I274" s="512"/>
      <c r="J274" s="512"/>
      <c r="K274" s="514">
        <v>10</v>
      </c>
      <c r="L274" s="512">
        <v>18834670</v>
      </c>
      <c r="M274" s="512"/>
      <c r="N274" s="512"/>
      <c r="O274" s="512"/>
      <c r="P274" s="512"/>
      <c r="Q274" s="512"/>
      <c r="R274" s="512"/>
      <c r="S274" s="512"/>
      <c r="T274" s="512"/>
      <c r="U274" s="512"/>
      <c r="V274" s="512"/>
      <c r="W274" s="512"/>
      <c r="X274" s="559"/>
      <c r="Y274" s="302"/>
      <c r="Z274" s="558"/>
      <c r="AA274" s="329"/>
      <c r="AB274" s="543"/>
      <c r="AC274" s="535"/>
      <c r="AD274" s="535"/>
    </row>
    <row r="275" spans="1:30" s="330" customFormat="1" ht="24.9" hidden="1" customHeight="1">
      <c r="A275" s="302" t="s">
        <v>702</v>
      </c>
      <c r="B275" s="557" t="s">
        <v>2926</v>
      </c>
      <c r="C275" s="513">
        <f t="shared" si="20"/>
        <v>24485071</v>
      </c>
      <c r="D275" s="512"/>
      <c r="E275" s="512"/>
      <c r="F275" s="512"/>
      <c r="G275" s="512"/>
      <c r="H275" s="512"/>
      <c r="I275" s="512"/>
      <c r="J275" s="512"/>
      <c r="K275" s="514">
        <v>13</v>
      </c>
      <c r="L275" s="512">
        <v>24485071</v>
      </c>
      <c r="M275" s="512"/>
      <c r="N275" s="512"/>
      <c r="O275" s="512"/>
      <c r="P275" s="512"/>
      <c r="Q275" s="512"/>
      <c r="R275" s="512"/>
      <c r="S275" s="512"/>
      <c r="T275" s="512"/>
      <c r="U275" s="512"/>
      <c r="V275" s="512"/>
      <c r="W275" s="512"/>
      <c r="X275" s="559"/>
      <c r="Y275" s="302"/>
      <c r="Z275" s="558"/>
      <c r="AA275" s="329"/>
      <c r="AB275" s="543"/>
      <c r="AC275" s="535"/>
      <c r="AD275" s="535"/>
    </row>
    <row r="276" spans="1:30" s="330" customFormat="1" ht="24.9" hidden="1" customHeight="1">
      <c r="A276" s="302" t="s">
        <v>703</v>
      </c>
      <c r="B276" s="557" t="s">
        <v>2927</v>
      </c>
      <c r="C276" s="513">
        <f t="shared" si="20"/>
        <v>5650401</v>
      </c>
      <c r="D276" s="512"/>
      <c r="E276" s="512"/>
      <c r="F276" s="512"/>
      <c r="G276" s="512"/>
      <c r="H276" s="512"/>
      <c r="I276" s="512"/>
      <c r="J276" s="512"/>
      <c r="K276" s="514">
        <v>3</v>
      </c>
      <c r="L276" s="512">
        <v>5650401</v>
      </c>
      <c r="M276" s="512"/>
      <c r="N276" s="512"/>
      <c r="O276" s="512"/>
      <c r="P276" s="512"/>
      <c r="Q276" s="512"/>
      <c r="R276" s="512"/>
      <c r="S276" s="512"/>
      <c r="T276" s="512"/>
      <c r="U276" s="512"/>
      <c r="V276" s="512"/>
      <c r="W276" s="512"/>
      <c r="X276" s="559"/>
      <c r="Y276" s="302"/>
      <c r="Z276" s="558"/>
      <c r="AA276" s="329"/>
      <c r="AB276" s="543"/>
      <c r="AC276" s="535"/>
      <c r="AD276" s="535"/>
    </row>
    <row r="277" spans="1:30" s="330" customFormat="1" ht="24.9" hidden="1" customHeight="1">
      <c r="A277" s="302" t="s">
        <v>704</v>
      </c>
      <c r="B277" s="557" t="s">
        <v>2928</v>
      </c>
      <c r="C277" s="513">
        <f t="shared" si="20"/>
        <v>7533868</v>
      </c>
      <c r="D277" s="512"/>
      <c r="E277" s="512"/>
      <c r="F277" s="512"/>
      <c r="G277" s="512"/>
      <c r="H277" s="512"/>
      <c r="I277" s="512"/>
      <c r="J277" s="512"/>
      <c r="K277" s="514">
        <v>4</v>
      </c>
      <c r="L277" s="512">
        <v>7533868</v>
      </c>
      <c r="M277" s="512"/>
      <c r="N277" s="512"/>
      <c r="O277" s="512"/>
      <c r="P277" s="512"/>
      <c r="Q277" s="512"/>
      <c r="R277" s="512"/>
      <c r="S277" s="512"/>
      <c r="T277" s="512"/>
      <c r="U277" s="512"/>
      <c r="V277" s="512"/>
      <c r="W277" s="512"/>
      <c r="X277" s="559"/>
      <c r="Y277" s="302"/>
      <c r="Z277" s="558"/>
      <c r="AA277" s="329"/>
      <c r="AB277" s="543"/>
      <c r="AC277" s="535"/>
      <c r="AD277" s="535"/>
    </row>
    <row r="278" spans="1:30" s="330" customFormat="1" ht="33.75" hidden="1" customHeight="1">
      <c r="A278" s="302" t="s">
        <v>705</v>
      </c>
      <c r="B278" s="557" t="s">
        <v>3537</v>
      </c>
      <c r="C278" s="513">
        <f t="shared" si="20"/>
        <v>3766934</v>
      </c>
      <c r="D278" s="512"/>
      <c r="E278" s="512"/>
      <c r="F278" s="512"/>
      <c r="G278" s="512"/>
      <c r="H278" s="512"/>
      <c r="I278" s="512"/>
      <c r="J278" s="512"/>
      <c r="K278" s="514">
        <v>2</v>
      </c>
      <c r="L278" s="512">
        <v>3766934</v>
      </c>
      <c r="M278" s="512"/>
      <c r="N278" s="512"/>
      <c r="O278" s="512"/>
      <c r="P278" s="512"/>
      <c r="Q278" s="512"/>
      <c r="R278" s="512"/>
      <c r="S278" s="512"/>
      <c r="T278" s="512"/>
      <c r="U278" s="512"/>
      <c r="V278" s="512"/>
      <c r="W278" s="512"/>
      <c r="X278" s="559"/>
      <c r="Y278" s="302"/>
      <c r="Z278" s="558"/>
      <c r="AA278" s="329"/>
      <c r="AB278" s="543"/>
      <c r="AC278" s="535"/>
      <c r="AD278" s="535"/>
    </row>
    <row r="279" spans="1:30" s="330" customFormat="1" ht="24.9" hidden="1" customHeight="1">
      <c r="A279" s="302" t="s">
        <v>706</v>
      </c>
      <c r="B279" s="583" t="s">
        <v>1386</v>
      </c>
      <c r="C279" s="513">
        <f t="shared" si="20"/>
        <v>6445291</v>
      </c>
      <c r="D279" s="512">
        <v>3013115</v>
      </c>
      <c r="E279" s="512"/>
      <c r="F279" s="512">
        <v>1560464</v>
      </c>
      <c r="G279" s="512">
        <v>711291</v>
      </c>
      <c r="H279" s="512">
        <v>741360</v>
      </c>
      <c r="I279" s="512"/>
      <c r="J279" s="512"/>
      <c r="K279" s="514"/>
      <c r="L279" s="585"/>
      <c r="M279" s="512">
        <v>1715</v>
      </c>
      <c r="N279" s="512">
        <v>3025858</v>
      </c>
      <c r="O279" s="512">
        <v>218.32692307692307</v>
      </c>
      <c r="P279" s="512">
        <v>124883</v>
      </c>
      <c r="Q279" s="512"/>
      <c r="R279" s="512"/>
      <c r="S279" s="512"/>
      <c r="T279" s="512"/>
      <c r="U279" s="512">
        <v>281435</v>
      </c>
      <c r="V279" s="512"/>
      <c r="W279" s="512"/>
      <c r="X279" s="559"/>
      <c r="Y279" s="302"/>
      <c r="Z279" s="586"/>
      <c r="AA279" s="329"/>
      <c r="AB279" s="543"/>
      <c r="AC279" s="535"/>
      <c r="AD279" s="535"/>
    </row>
    <row r="280" spans="1:30" s="330" customFormat="1" ht="24.9" hidden="1" customHeight="1">
      <c r="A280" s="302" t="s">
        <v>707</v>
      </c>
      <c r="B280" s="557" t="s">
        <v>2929</v>
      </c>
      <c r="C280" s="513">
        <f t="shared" si="20"/>
        <v>9417335</v>
      </c>
      <c r="D280" s="512"/>
      <c r="E280" s="512"/>
      <c r="F280" s="512"/>
      <c r="G280" s="512"/>
      <c r="H280" s="512"/>
      <c r="I280" s="512"/>
      <c r="J280" s="512"/>
      <c r="K280" s="514">
        <v>5</v>
      </c>
      <c r="L280" s="512">
        <v>9417335</v>
      </c>
      <c r="M280" s="512"/>
      <c r="N280" s="512"/>
      <c r="O280" s="512"/>
      <c r="P280" s="512"/>
      <c r="Q280" s="512"/>
      <c r="R280" s="512"/>
      <c r="S280" s="512"/>
      <c r="T280" s="512"/>
      <c r="U280" s="512"/>
      <c r="V280" s="512"/>
      <c r="W280" s="512"/>
      <c r="X280" s="559"/>
      <c r="Z280" s="558"/>
      <c r="AA280" s="329"/>
      <c r="AB280" s="543"/>
      <c r="AC280" s="535"/>
      <c r="AD280" s="535"/>
    </row>
    <row r="281" spans="1:30" s="330" customFormat="1" ht="24.9" hidden="1" customHeight="1">
      <c r="A281" s="302" t="s">
        <v>708</v>
      </c>
      <c r="B281" s="557" t="s">
        <v>2930</v>
      </c>
      <c r="C281" s="513">
        <f t="shared" si="20"/>
        <v>3766934</v>
      </c>
      <c r="D281" s="512"/>
      <c r="E281" s="512"/>
      <c r="F281" s="512"/>
      <c r="G281" s="512"/>
      <c r="H281" s="512"/>
      <c r="I281" s="512"/>
      <c r="J281" s="512"/>
      <c r="K281" s="514">
        <v>2</v>
      </c>
      <c r="L281" s="512">
        <v>3766934</v>
      </c>
      <c r="M281" s="512"/>
      <c r="N281" s="512"/>
      <c r="O281" s="512"/>
      <c r="P281" s="512"/>
      <c r="Q281" s="512"/>
      <c r="R281" s="512"/>
      <c r="S281" s="512"/>
      <c r="T281" s="512"/>
      <c r="U281" s="512"/>
      <c r="V281" s="512"/>
      <c r="W281" s="512"/>
      <c r="X281" s="559"/>
      <c r="Y281" s="587"/>
      <c r="Z281" s="558"/>
      <c r="AA281" s="329"/>
      <c r="AB281" s="543"/>
      <c r="AC281" s="535"/>
      <c r="AD281" s="535"/>
    </row>
    <row r="282" spans="1:30" s="330" customFormat="1" ht="24.9" hidden="1" customHeight="1">
      <c r="A282" s="302" t="s">
        <v>709</v>
      </c>
      <c r="B282" s="557" t="s">
        <v>2931</v>
      </c>
      <c r="C282" s="513">
        <f t="shared" si="20"/>
        <v>3766934</v>
      </c>
      <c r="D282" s="512"/>
      <c r="E282" s="512"/>
      <c r="F282" s="512"/>
      <c r="G282" s="512"/>
      <c r="H282" s="512"/>
      <c r="I282" s="512"/>
      <c r="J282" s="512"/>
      <c r="K282" s="514">
        <v>2</v>
      </c>
      <c r="L282" s="512">
        <v>3766934</v>
      </c>
      <c r="M282" s="512"/>
      <c r="N282" s="512"/>
      <c r="O282" s="512"/>
      <c r="P282" s="512"/>
      <c r="Q282" s="512"/>
      <c r="R282" s="512"/>
      <c r="S282" s="512"/>
      <c r="T282" s="512"/>
      <c r="U282" s="512"/>
      <c r="V282" s="512"/>
      <c r="W282" s="512"/>
      <c r="X282" s="559"/>
      <c r="Y282" s="587"/>
      <c r="Z282" s="558"/>
      <c r="AA282" s="329"/>
      <c r="AB282" s="543"/>
      <c r="AC282" s="535"/>
      <c r="AD282" s="535"/>
    </row>
    <row r="283" spans="1:30" s="330" customFormat="1" ht="24.9" hidden="1" customHeight="1">
      <c r="A283" s="302" t="s">
        <v>710</v>
      </c>
      <c r="B283" s="557" t="s">
        <v>2932</v>
      </c>
      <c r="C283" s="513">
        <f t="shared" si="20"/>
        <v>5650401</v>
      </c>
      <c r="D283" s="512"/>
      <c r="E283" s="512"/>
      <c r="F283" s="512"/>
      <c r="G283" s="512"/>
      <c r="H283" s="512"/>
      <c r="I283" s="512"/>
      <c r="J283" s="512"/>
      <c r="K283" s="514">
        <v>3</v>
      </c>
      <c r="L283" s="512">
        <v>5650401</v>
      </c>
      <c r="M283" s="512"/>
      <c r="N283" s="512"/>
      <c r="O283" s="512"/>
      <c r="P283" s="512"/>
      <c r="Q283" s="512"/>
      <c r="R283" s="512"/>
      <c r="S283" s="512"/>
      <c r="T283" s="512"/>
      <c r="U283" s="512"/>
      <c r="V283" s="512"/>
      <c r="W283" s="512"/>
      <c r="X283" s="559"/>
      <c r="Y283" s="587"/>
      <c r="Z283" s="558"/>
      <c r="AA283" s="329"/>
      <c r="AB283" s="543"/>
      <c r="AC283" s="535"/>
      <c r="AD283" s="535"/>
    </row>
    <row r="284" spans="1:30" s="330" customFormat="1" ht="24.9" hidden="1" customHeight="1">
      <c r="A284" s="302" t="s">
        <v>1037</v>
      </c>
      <c r="B284" s="583" t="s">
        <v>1388</v>
      </c>
      <c r="C284" s="513">
        <f t="shared" si="20"/>
        <v>1699665</v>
      </c>
      <c r="D284" s="512">
        <v>954196</v>
      </c>
      <c r="E284" s="512">
        <v>274732</v>
      </c>
      <c r="F284" s="512">
        <v>364732</v>
      </c>
      <c r="G284" s="512">
        <v>314732</v>
      </c>
      <c r="H284" s="512"/>
      <c r="I284" s="512"/>
      <c r="J284" s="512"/>
      <c r="K284" s="514"/>
      <c r="L284" s="585"/>
      <c r="M284" s="512">
        <v>457.34294478527607</v>
      </c>
      <c r="N284" s="512">
        <v>745469</v>
      </c>
      <c r="O284" s="512"/>
      <c r="P284" s="512"/>
      <c r="Q284" s="512"/>
      <c r="R284" s="512"/>
      <c r="S284" s="512"/>
      <c r="T284" s="512"/>
      <c r="U284" s="512"/>
      <c r="V284" s="512"/>
      <c r="W284" s="512"/>
      <c r="X284" s="559"/>
      <c r="Y284" s="302"/>
      <c r="Z284" s="588"/>
      <c r="AA284" s="329"/>
      <c r="AB284" s="543"/>
      <c r="AC284" s="535"/>
      <c r="AD284" s="535"/>
    </row>
    <row r="285" spans="1:30" s="330" customFormat="1" ht="24.9" hidden="1" customHeight="1">
      <c r="A285" s="302" t="s">
        <v>1038</v>
      </c>
      <c r="B285" s="583" t="s">
        <v>1389</v>
      </c>
      <c r="C285" s="513">
        <f t="shared" si="20"/>
        <v>2047482</v>
      </c>
      <c r="D285" s="512">
        <v>994196</v>
      </c>
      <c r="E285" s="512">
        <v>314732</v>
      </c>
      <c r="F285" s="512">
        <v>364732</v>
      </c>
      <c r="G285" s="512">
        <v>314732</v>
      </c>
      <c r="H285" s="512"/>
      <c r="I285" s="512"/>
      <c r="J285" s="512"/>
      <c r="K285" s="514"/>
      <c r="L285" s="585"/>
      <c r="M285" s="512">
        <v>362.6889570552147</v>
      </c>
      <c r="N285" s="512">
        <v>591183</v>
      </c>
      <c r="O285" s="512"/>
      <c r="P285" s="512"/>
      <c r="Q285" s="512">
        <v>368.79728651237031</v>
      </c>
      <c r="R285" s="512">
        <v>462103</v>
      </c>
      <c r="S285" s="512"/>
      <c r="T285" s="512"/>
      <c r="U285" s="512"/>
      <c r="V285" s="512"/>
      <c r="W285" s="512"/>
      <c r="X285" s="559"/>
      <c r="Y285" s="302"/>
      <c r="Z285" s="584"/>
      <c r="AA285" s="329"/>
      <c r="AB285" s="543"/>
      <c r="AC285" s="535"/>
      <c r="AD285" s="535"/>
    </row>
    <row r="286" spans="1:30" s="330" customFormat="1" ht="24.9" hidden="1" customHeight="1">
      <c r="A286" s="302" t="s">
        <v>711</v>
      </c>
      <c r="B286" s="583" t="s">
        <v>1390</v>
      </c>
      <c r="C286" s="513">
        <f t="shared" si="20"/>
        <v>2209464</v>
      </c>
      <c r="D286" s="512">
        <v>629464</v>
      </c>
      <c r="E286" s="512">
        <v>314732</v>
      </c>
      <c r="F286" s="512"/>
      <c r="G286" s="512">
        <v>314732</v>
      </c>
      <c r="H286" s="512"/>
      <c r="I286" s="512"/>
      <c r="J286" s="512"/>
      <c r="K286" s="514"/>
      <c r="L286" s="585"/>
      <c r="M286" s="512">
        <v>536.80981595092021</v>
      </c>
      <c r="N286" s="512">
        <v>875000</v>
      </c>
      <c r="O286" s="512"/>
      <c r="P286" s="512"/>
      <c r="Q286" s="512">
        <v>562.6496408619314</v>
      </c>
      <c r="R286" s="512">
        <v>705000</v>
      </c>
      <c r="S286" s="512"/>
      <c r="T286" s="512"/>
      <c r="U286" s="512"/>
      <c r="V286" s="512"/>
      <c r="W286" s="512"/>
      <c r="X286" s="559"/>
      <c r="Y286" s="302"/>
      <c r="Z286" s="584"/>
      <c r="AA286" s="329"/>
      <c r="AB286" s="543"/>
      <c r="AC286" s="535"/>
      <c r="AD286" s="535"/>
    </row>
    <row r="287" spans="1:30" s="330" customFormat="1" ht="24.9" hidden="1" customHeight="1">
      <c r="A287" s="302" t="s">
        <v>712</v>
      </c>
      <c r="B287" s="583" t="s">
        <v>1387</v>
      </c>
      <c r="C287" s="513">
        <f t="shared" si="20"/>
        <v>1145673</v>
      </c>
      <c r="D287" s="512">
        <v>1145673</v>
      </c>
      <c r="E287" s="512">
        <v>300000</v>
      </c>
      <c r="F287" s="512">
        <v>338100</v>
      </c>
      <c r="G287" s="512">
        <v>271821</v>
      </c>
      <c r="H287" s="512"/>
      <c r="I287" s="512">
        <v>235752</v>
      </c>
      <c r="J287" s="512"/>
      <c r="K287" s="514"/>
      <c r="L287" s="585"/>
      <c r="M287" s="512"/>
      <c r="N287" s="512"/>
      <c r="O287" s="512"/>
      <c r="P287" s="512"/>
      <c r="Q287" s="512"/>
      <c r="R287" s="512"/>
      <c r="S287" s="512"/>
      <c r="T287" s="512"/>
      <c r="U287" s="512"/>
      <c r="V287" s="512"/>
      <c r="W287" s="512"/>
      <c r="X287" s="559"/>
      <c r="Y287" s="302"/>
      <c r="Z287" s="584"/>
      <c r="AA287" s="329"/>
      <c r="AB287" s="543"/>
      <c r="AC287" s="535"/>
      <c r="AD287" s="535"/>
    </row>
    <row r="288" spans="1:30" s="330" customFormat="1" ht="24.9" hidden="1" customHeight="1">
      <c r="A288" s="302" t="s">
        <v>713</v>
      </c>
      <c r="B288" s="583" t="s">
        <v>1391</v>
      </c>
      <c r="C288" s="513">
        <f t="shared" si="20"/>
        <v>1527981</v>
      </c>
      <c r="D288" s="512">
        <v>1527981</v>
      </c>
      <c r="E288" s="512">
        <v>314732</v>
      </c>
      <c r="F288" s="512">
        <v>364732</v>
      </c>
      <c r="G288" s="512"/>
      <c r="H288" s="512">
        <v>848517</v>
      </c>
      <c r="I288" s="512"/>
      <c r="J288" s="512"/>
      <c r="K288" s="514"/>
      <c r="L288" s="585"/>
      <c r="M288" s="512"/>
      <c r="N288" s="512"/>
      <c r="O288" s="512"/>
      <c r="P288" s="512"/>
      <c r="Q288" s="512"/>
      <c r="R288" s="512"/>
      <c r="S288" s="512"/>
      <c r="T288" s="512"/>
      <c r="U288" s="512"/>
      <c r="V288" s="512"/>
      <c r="W288" s="512"/>
      <c r="X288" s="559"/>
      <c r="Y288" s="302"/>
      <c r="Z288" s="584"/>
      <c r="AA288" s="329"/>
      <c r="AB288" s="543"/>
      <c r="AC288" s="535"/>
      <c r="AD288" s="535"/>
    </row>
    <row r="289" spans="1:30" s="330" customFormat="1" ht="24.9" hidden="1" customHeight="1">
      <c r="A289" s="302" t="s">
        <v>714</v>
      </c>
      <c r="B289" s="583" t="s">
        <v>1392</v>
      </c>
      <c r="C289" s="513">
        <f t="shared" si="20"/>
        <v>1861196</v>
      </c>
      <c r="D289" s="512">
        <v>1861196</v>
      </c>
      <c r="E289" s="512">
        <v>314732</v>
      </c>
      <c r="F289" s="512">
        <v>364732</v>
      </c>
      <c r="G289" s="512">
        <v>314732</v>
      </c>
      <c r="H289" s="512">
        <v>867000</v>
      </c>
      <c r="I289" s="512"/>
      <c r="J289" s="512"/>
      <c r="K289" s="514"/>
      <c r="L289" s="512"/>
      <c r="M289" s="512"/>
      <c r="N289" s="512"/>
      <c r="O289" s="512"/>
      <c r="P289" s="512"/>
      <c r="Q289" s="512"/>
      <c r="R289" s="512"/>
      <c r="S289" s="512"/>
      <c r="T289" s="512"/>
      <c r="U289" s="512"/>
      <c r="V289" s="512"/>
      <c r="W289" s="512"/>
      <c r="X289" s="559"/>
      <c r="Y289" s="302"/>
      <c r="Z289" s="584"/>
      <c r="AA289" s="329"/>
      <c r="AB289" s="543"/>
      <c r="AC289" s="535"/>
      <c r="AD289" s="535"/>
    </row>
    <row r="290" spans="1:30" s="330" customFormat="1" ht="24.9" hidden="1" customHeight="1">
      <c r="A290" s="302" t="s">
        <v>715</v>
      </c>
      <c r="B290" s="583" t="s">
        <v>1393</v>
      </c>
      <c r="C290" s="513">
        <f t="shared" si="20"/>
        <v>1779464</v>
      </c>
      <c r="D290" s="512">
        <v>809464</v>
      </c>
      <c r="E290" s="512">
        <v>314732</v>
      </c>
      <c r="F290" s="512"/>
      <c r="G290" s="512"/>
      <c r="H290" s="512">
        <v>494732</v>
      </c>
      <c r="I290" s="512"/>
      <c r="J290" s="512"/>
      <c r="K290" s="514"/>
      <c r="L290" s="512"/>
      <c r="M290" s="512">
        <v>595.1</v>
      </c>
      <c r="N290" s="512">
        <v>970000</v>
      </c>
      <c r="O290" s="512"/>
      <c r="P290" s="512"/>
      <c r="Q290" s="512"/>
      <c r="R290" s="512"/>
      <c r="S290" s="512"/>
      <c r="T290" s="512"/>
      <c r="U290" s="512"/>
      <c r="V290" s="512"/>
      <c r="W290" s="512"/>
      <c r="X290" s="559"/>
      <c r="Y290" s="302"/>
      <c r="Z290" s="584"/>
      <c r="AA290" s="329"/>
      <c r="AB290" s="543"/>
      <c r="AC290" s="535"/>
      <c r="AD290" s="535"/>
    </row>
    <row r="291" spans="1:30" s="330" customFormat="1" ht="24.9" hidden="1" customHeight="1">
      <c r="A291" s="302" t="s">
        <v>716</v>
      </c>
      <c r="B291" s="583" t="s">
        <v>1395</v>
      </c>
      <c r="C291" s="512">
        <f t="shared" si="20"/>
        <v>2461969</v>
      </c>
      <c r="D291" s="512">
        <v>751790</v>
      </c>
      <c r="E291" s="512">
        <v>150000</v>
      </c>
      <c r="F291" s="512">
        <v>273575</v>
      </c>
      <c r="G291" s="512">
        <v>204135</v>
      </c>
      <c r="H291" s="512"/>
      <c r="I291" s="512">
        <v>124080</v>
      </c>
      <c r="J291" s="512"/>
      <c r="K291" s="514"/>
      <c r="L291" s="512"/>
      <c r="M291" s="512">
        <v>456.44</v>
      </c>
      <c r="N291" s="512">
        <v>982656</v>
      </c>
      <c r="O291" s="512"/>
      <c r="P291" s="512"/>
      <c r="Q291" s="512">
        <v>511</v>
      </c>
      <c r="R291" s="512">
        <v>727523</v>
      </c>
      <c r="S291" s="512"/>
      <c r="T291" s="512"/>
      <c r="U291" s="512"/>
      <c r="V291" s="512"/>
      <c r="W291" s="512"/>
      <c r="X291" s="559"/>
      <c r="Y291" s="302"/>
      <c r="Z291" s="584"/>
      <c r="AA291" s="329"/>
      <c r="AB291" s="543"/>
      <c r="AC291" s="535"/>
      <c r="AD291" s="535"/>
    </row>
    <row r="292" spans="1:30" s="330" customFormat="1" ht="24.9" hidden="1" customHeight="1">
      <c r="A292" s="302" t="s">
        <v>717</v>
      </c>
      <c r="B292" s="583" t="s">
        <v>1394</v>
      </c>
      <c r="C292" s="513">
        <f t="shared" si="20"/>
        <v>2438709</v>
      </c>
      <c r="D292" s="512">
        <v>545070</v>
      </c>
      <c r="E292" s="512"/>
      <c r="F292" s="512">
        <v>193016</v>
      </c>
      <c r="G292" s="512">
        <v>187648</v>
      </c>
      <c r="H292" s="512"/>
      <c r="I292" s="512">
        <v>164406</v>
      </c>
      <c r="J292" s="512"/>
      <c r="K292" s="514"/>
      <c r="L292" s="512"/>
      <c r="M292" s="512">
        <v>460.8</v>
      </c>
      <c r="N292" s="512">
        <v>1645453</v>
      </c>
      <c r="O292" s="512"/>
      <c r="P292" s="512"/>
      <c r="Q292" s="512">
        <v>514</v>
      </c>
      <c r="R292" s="512">
        <v>248186</v>
      </c>
      <c r="S292" s="512"/>
      <c r="T292" s="512"/>
      <c r="U292" s="512"/>
      <c r="V292" s="512"/>
      <c r="W292" s="512"/>
      <c r="X292" s="559"/>
      <c r="Y292" s="302"/>
      <c r="Z292" s="584"/>
      <c r="AA292" s="329"/>
      <c r="AB292" s="543"/>
      <c r="AC292" s="535"/>
      <c r="AD292" s="535"/>
    </row>
    <row r="293" spans="1:30" s="330" customFormat="1" ht="24.9" hidden="1" customHeight="1">
      <c r="A293" s="302" t="s">
        <v>718</v>
      </c>
      <c r="B293" s="583" t="s">
        <v>3476</v>
      </c>
      <c r="C293" s="513">
        <f t="shared" si="20"/>
        <v>883106</v>
      </c>
      <c r="D293" s="512">
        <f>SUM(E293:J293)</f>
        <v>883106</v>
      </c>
      <c r="E293" s="512"/>
      <c r="F293" s="512">
        <v>276106</v>
      </c>
      <c r="G293" s="512">
        <v>250000</v>
      </c>
      <c r="H293" s="512"/>
      <c r="I293" s="512">
        <v>357000</v>
      </c>
      <c r="J293" s="512"/>
      <c r="K293" s="514"/>
      <c r="L293" s="512"/>
      <c r="M293" s="512"/>
      <c r="N293" s="512"/>
      <c r="O293" s="512"/>
      <c r="P293" s="512"/>
      <c r="Q293" s="512"/>
      <c r="R293" s="512"/>
      <c r="S293" s="512"/>
      <c r="T293" s="512"/>
      <c r="U293" s="512"/>
      <c r="V293" s="512"/>
      <c r="W293" s="512"/>
      <c r="X293" s="559"/>
      <c r="Y293" s="302"/>
      <c r="Z293" s="584"/>
      <c r="AA293" s="329"/>
      <c r="AB293" s="543"/>
      <c r="AC293" s="535"/>
      <c r="AD293" s="535"/>
    </row>
    <row r="294" spans="1:30" s="330" customFormat="1" ht="24.9" hidden="1" customHeight="1">
      <c r="A294" s="302" t="s">
        <v>719</v>
      </c>
      <c r="B294" s="583" t="s">
        <v>1396</v>
      </c>
      <c r="C294" s="513">
        <f t="shared" si="20"/>
        <v>4620601</v>
      </c>
      <c r="D294" s="512">
        <v>4450882</v>
      </c>
      <c r="E294" s="512"/>
      <c r="F294" s="512">
        <v>1919414</v>
      </c>
      <c r="G294" s="512">
        <v>775638</v>
      </c>
      <c r="H294" s="512">
        <v>918290</v>
      </c>
      <c r="I294" s="512">
        <v>837540</v>
      </c>
      <c r="J294" s="512"/>
      <c r="K294" s="514"/>
      <c r="L294" s="512"/>
      <c r="M294" s="512"/>
      <c r="N294" s="512"/>
      <c r="O294" s="512">
        <v>296.71153846153845</v>
      </c>
      <c r="P294" s="512">
        <v>169719</v>
      </c>
      <c r="Q294" s="512"/>
      <c r="R294" s="512"/>
      <c r="S294" s="512"/>
      <c r="T294" s="512"/>
      <c r="U294" s="512"/>
      <c r="V294" s="512"/>
      <c r="W294" s="512"/>
      <c r="X294" s="559"/>
      <c r="Y294" s="302"/>
      <c r="Z294" s="584"/>
      <c r="AA294" s="329"/>
      <c r="AB294" s="543"/>
      <c r="AC294" s="535"/>
      <c r="AD294" s="535"/>
    </row>
    <row r="295" spans="1:30" s="330" customFormat="1" ht="24.9" hidden="1" customHeight="1">
      <c r="A295" s="302" t="s">
        <v>720</v>
      </c>
      <c r="B295" s="583" t="s">
        <v>1404</v>
      </c>
      <c r="C295" s="513">
        <f t="shared" si="20"/>
        <v>3114208</v>
      </c>
      <c r="D295" s="512">
        <v>314600</v>
      </c>
      <c r="E295" s="512">
        <v>314600</v>
      </c>
      <c r="F295" s="512"/>
      <c r="G295" s="512"/>
      <c r="H295" s="512"/>
      <c r="I295" s="512"/>
      <c r="J295" s="512"/>
      <c r="K295" s="514"/>
      <c r="L295" s="512"/>
      <c r="M295" s="512">
        <v>727</v>
      </c>
      <c r="N295" s="512">
        <v>1422012</v>
      </c>
      <c r="O295" s="512"/>
      <c r="P295" s="512"/>
      <c r="Q295" s="512">
        <v>1099.4381484437351</v>
      </c>
      <c r="R295" s="512">
        <v>1377596</v>
      </c>
      <c r="S295" s="512"/>
      <c r="T295" s="512"/>
      <c r="U295" s="512"/>
      <c r="V295" s="512"/>
      <c r="W295" s="512"/>
      <c r="X295" s="559"/>
      <c r="Y295" s="302"/>
      <c r="Z295" s="584"/>
      <c r="AA295" s="329"/>
      <c r="AB295" s="543"/>
      <c r="AC295" s="535"/>
      <c r="AD295" s="535"/>
    </row>
    <row r="296" spans="1:30" s="330" customFormat="1" ht="24.9" hidden="1" customHeight="1">
      <c r="A296" s="302" t="s">
        <v>721</v>
      </c>
      <c r="B296" s="583" t="s">
        <v>1405</v>
      </c>
      <c r="C296" s="513">
        <f t="shared" si="20"/>
        <v>2706555</v>
      </c>
      <c r="D296" s="512">
        <v>232320</v>
      </c>
      <c r="E296" s="512">
        <v>232320</v>
      </c>
      <c r="F296" s="512"/>
      <c r="G296" s="512"/>
      <c r="H296" s="512"/>
      <c r="I296" s="512"/>
      <c r="J296" s="512"/>
      <c r="K296" s="514"/>
      <c r="L296" s="512"/>
      <c r="M296" s="512">
        <v>792</v>
      </c>
      <c r="N296" s="512">
        <v>1549152</v>
      </c>
      <c r="O296" s="512"/>
      <c r="P296" s="512"/>
      <c r="Q296" s="512">
        <v>738.2944932162809</v>
      </c>
      <c r="R296" s="512">
        <v>925083</v>
      </c>
      <c r="S296" s="512"/>
      <c r="T296" s="512"/>
      <c r="U296" s="512"/>
      <c r="V296" s="512"/>
      <c r="W296" s="512"/>
      <c r="X296" s="559"/>
      <c r="Y296" s="302"/>
      <c r="Z296" s="584"/>
      <c r="AA296" s="329"/>
      <c r="AB296" s="543"/>
      <c r="AC296" s="535"/>
      <c r="AD296" s="535"/>
    </row>
    <row r="297" spans="1:30" s="330" customFormat="1" ht="24.9" hidden="1" customHeight="1">
      <c r="A297" s="302" t="s">
        <v>722</v>
      </c>
      <c r="B297" s="583" t="s">
        <v>1406</v>
      </c>
      <c r="C297" s="513">
        <f t="shared" si="20"/>
        <v>2268947</v>
      </c>
      <c r="D297" s="512">
        <v>2116864</v>
      </c>
      <c r="E297" s="512">
        <v>200000</v>
      </c>
      <c r="F297" s="512">
        <v>799576</v>
      </c>
      <c r="G297" s="512">
        <v>325211</v>
      </c>
      <c r="H297" s="512">
        <v>478775</v>
      </c>
      <c r="I297" s="512">
        <v>313302</v>
      </c>
      <c r="J297" s="512"/>
      <c r="K297" s="514"/>
      <c r="L297" s="512"/>
      <c r="M297" s="512"/>
      <c r="N297" s="512"/>
      <c r="O297" s="512">
        <v>265.87937062937061</v>
      </c>
      <c r="P297" s="512">
        <v>152083</v>
      </c>
      <c r="Q297" s="512"/>
      <c r="R297" s="512"/>
      <c r="S297" s="512"/>
      <c r="T297" s="512"/>
      <c r="U297" s="512"/>
      <c r="V297" s="512"/>
      <c r="W297" s="512"/>
      <c r="X297" s="559"/>
      <c r="Y297" s="302"/>
      <c r="Z297" s="584"/>
      <c r="AA297" s="329"/>
      <c r="AB297" s="543"/>
      <c r="AC297" s="535"/>
      <c r="AD297" s="535"/>
    </row>
    <row r="298" spans="1:30" s="330" customFormat="1" ht="24.9" hidden="1" customHeight="1">
      <c r="A298" s="302" t="s">
        <v>723</v>
      </c>
      <c r="B298" s="583" t="s">
        <v>1407</v>
      </c>
      <c r="C298" s="513">
        <f t="shared" si="20"/>
        <v>3134657</v>
      </c>
      <c r="D298" s="512">
        <v>1877969</v>
      </c>
      <c r="E298" s="512">
        <v>200000</v>
      </c>
      <c r="F298" s="512">
        <v>617061</v>
      </c>
      <c r="G298" s="512">
        <v>269560</v>
      </c>
      <c r="H298" s="512">
        <v>474944</v>
      </c>
      <c r="I298" s="512">
        <v>316404</v>
      </c>
      <c r="J298" s="512"/>
      <c r="K298" s="514"/>
      <c r="L298" s="512"/>
      <c r="M298" s="512">
        <v>721</v>
      </c>
      <c r="N298" s="512">
        <v>1256688</v>
      </c>
      <c r="O298" s="512"/>
      <c r="P298" s="512"/>
      <c r="Q298" s="512"/>
      <c r="R298" s="512"/>
      <c r="S298" s="512"/>
      <c r="T298" s="512"/>
      <c r="U298" s="512"/>
      <c r="V298" s="512"/>
      <c r="W298" s="512"/>
      <c r="X298" s="559"/>
      <c r="Y298" s="302"/>
      <c r="Z298" s="584"/>
      <c r="AA298" s="329"/>
      <c r="AB298" s="543"/>
      <c r="AC298" s="535"/>
      <c r="AD298" s="535"/>
    </row>
    <row r="299" spans="1:30" ht="24.9" hidden="1" customHeight="1">
      <c r="A299" s="302" t="s">
        <v>724</v>
      </c>
      <c r="B299" s="583" t="s">
        <v>1408</v>
      </c>
      <c r="C299" s="513">
        <f t="shared" si="20"/>
        <v>3296594</v>
      </c>
      <c r="D299" s="512">
        <v>2078208</v>
      </c>
      <c r="E299" s="512">
        <v>200000</v>
      </c>
      <c r="F299" s="512">
        <v>797427</v>
      </c>
      <c r="G299" s="512">
        <v>319994</v>
      </c>
      <c r="H299" s="512">
        <v>469199</v>
      </c>
      <c r="I299" s="512">
        <v>291588</v>
      </c>
      <c r="J299" s="512"/>
      <c r="K299" s="514"/>
      <c r="L299" s="512"/>
      <c r="M299" s="512">
        <v>701</v>
      </c>
      <c r="N299" s="512">
        <v>1218386</v>
      </c>
      <c r="O299" s="512"/>
      <c r="P299" s="512"/>
      <c r="Q299" s="512"/>
      <c r="R299" s="512"/>
      <c r="S299" s="512"/>
      <c r="T299" s="512"/>
      <c r="U299" s="512"/>
      <c r="V299" s="512"/>
      <c r="W299" s="512"/>
      <c r="X299" s="559"/>
      <c r="Y299" s="302"/>
      <c r="Z299" s="584"/>
      <c r="AA299" s="515"/>
      <c r="AB299" s="516"/>
    </row>
    <row r="300" spans="1:30" ht="24.9" hidden="1" customHeight="1">
      <c r="A300" s="302" t="s">
        <v>725</v>
      </c>
      <c r="B300" s="583" t="s">
        <v>1409</v>
      </c>
      <c r="C300" s="513">
        <f t="shared" si="20"/>
        <v>6856866</v>
      </c>
      <c r="D300" s="512">
        <v>4048248</v>
      </c>
      <c r="E300" s="512">
        <v>300000</v>
      </c>
      <c r="F300" s="512">
        <v>1633544</v>
      </c>
      <c r="G300" s="512">
        <v>660858</v>
      </c>
      <c r="H300" s="512">
        <v>802426</v>
      </c>
      <c r="I300" s="512">
        <v>651420</v>
      </c>
      <c r="J300" s="512"/>
      <c r="K300" s="514"/>
      <c r="L300" s="512"/>
      <c r="M300" s="512">
        <v>1440</v>
      </c>
      <c r="N300" s="512">
        <v>2368021</v>
      </c>
      <c r="O300" s="512">
        <v>278.25524475524475</v>
      </c>
      <c r="P300" s="512">
        <v>159162</v>
      </c>
      <c r="Q300" s="512"/>
      <c r="R300" s="512"/>
      <c r="S300" s="512"/>
      <c r="T300" s="512"/>
      <c r="U300" s="512">
        <v>281435</v>
      </c>
      <c r="V300" s="512"/>
      <c r="W300" s="512"/>
      <c r="X300" s="559"/>
      <c r="Y300" s="302"/>
      <c r="Z300" s="584"/>
      <c r="AA300" s="515"/>
      <c r="AB300" s="516"/>
    </row>
    <row r="301" spans="1:30" ht="24.9" hidden="1" customHeight="1">
      <c r="A301" s="302" t="s">
        <v>726</v>
      </c>
      <c r="B301" s="583" t="s">
        <v>1410</v>
      </c>
      <c r="C301" s="513">
        <f t="shared" si="20"/>
        <v>5296546</v>
      </c>
      <c r="D301" s="512">
        <v>4669898</v>
      </c>
      <c r="E301" s="512">
        <v>350000</v>
      </c>
      <c r="F301" s="512">
        <v>1992493</v>
      </c>
      <c r="G301" s="512">
        <v>791290</v>
      </c>
      <c r="H301" s="512">
        <v>859879</v>
      </c>
      <c r="I301" s="512">
        <v>676236</v>
      </c>
      <c r="J301" s="512"/>
      <c r="K301" s="514"/>
      <c r="L301" s="512"/>
      <c r="M301" s="512"/>
      <c r="N301" s="512"/>
      <c r="O301" s="512">
        <v>575.51048951048949</v>
      </c>
      <c r="P301" s="512">
        <v>329192</v>
      </c>
      <c r="Q301" s="512"/>
      <c r="R301" s="512"/>
      <c r="S301" s="512"/>
      <c r="T301" s="512"/>
      <c r="U301" s="512">
        <v>297456</v>
      </c>
      <c r="V301" s="512"/>
      <c r="W301" s="512"/>
      <c r="X301" s="559"/>
      <c r="Y301" s="302"/>
      <c r="Z301" s="584"/>
      <c r="AA301" s="515"/>
      <c r="AB301" s="516"/>
    </row>
    <row r="302" spans="1:30" ht="24.9" hidden="1" customHeight="1">
      <c r="A302" s="302" t="s">
        <v>727</v>
      </c>
      <c r="B302" s="583" t="s">
        <v>1411</v>
      </c>
      <c r="C302" s="513">
        <f t="shared" si="20"/>
        <v>3860333</v>
      </c>
      <c r="D302" s="512">
        <v>3608704</v>
      </c>
      <c r="E302" s="512">
        <v>300000</v>
      </c>
      <c r="F302" s="512">
        <v>1491683</v>
      </c>
      <c r="G302" s="512">
        <v>598250</v>
      </c>
      <c r="H302" s="512">
        <v>716247</v>
      </c>
      <c r="I302" s="512">
        <v>502524</v>
      </c>
      <c r="J302" s="512"/>
      <c r="K302" s="514"/>
      <c r="L302" s="512"/>
      <c r="M302" s="512"/>
      <c r="N302" s="512"/>
      <c r="O302" s="512">
        <v>439.91083916083915</v>
      </c>
      <c r="P302" s="512">
        <v>251629</v>
      </c>
      <c r="Q302" s="512"/>
      <c r="R302" s="512"/>
      <c r="S302" s="512"/>
      <c r="T302" s="512"/>
      <c r="U302" s="512"/>
      <c r="V302" s="512"/>
      <c r="W302" s="512"/>
      <c r="X302" s="559"/>
      <c r="Y302" s="302"/>
      <c r="Z302" s="584"/>
      <c r="AA302" s="515"/>
      <c r="AB302" s="516"/>
    </row>
    <row r="303" spans="1:30" ht="24.9" hidden="1" customHeight="1">
      <c r="A303" s="302" t="s">
        <v>728</v>
      </c>
      <c r="B303" s="583" t="s">
        <v>1412</v>
      </c>
      <c r="C303" s="513">
        <f t="shared" si="20"/>
        <v>4104323</v>
      </c>
      <c r="D303" s="512">
        <v>3737126</v>
      </c>
      <c r="E303" s="512">
        <v>300000</v>
      </c>
      <c r="F303" s="512">
        <v>1543269</v>
      </c>
      <c r="G303" s="512">
        <v>629554</v>
      </c>
      <c r="H303" s="512">
        <v>702841</v>
      </c>
      <c r="I303" s="512">
        <v>561462</v>
      </c>
      <c r="J303" s="512"/>
      <c r="K303" s="514"/>
      <c r="L303" s="512"/>
      <c r="M303" s="512"/>
      <c r="N303" s="512"/>
      <c r="O303" s="512">
        <v>641.95279720279723</v>
      </c>
      <c r="P303" s="512">
        <v>367197</v>
      </c>
      <c r="Q303" s="512"/>
      <c r="R303" s="512"/>
      <c r="S303" s="512"/>
      <c r="T303" s="512"/>
      <c r="U303" s="512"/>
      <c r="V303" s="512"/>
      <c r="W303" s="512"/>
      <c r="X303" s="559"/>
      <c r="Y303" s="302"/>
      <c r="Z303" s="584"/>
      <c r="AA303" s="515"/>
      <c r="AB303" s="516"/>
    </row>
    <row r="304" spans="1:30" ht="24.9" hidden="1" customHeight="1">
      <c r="A304" s="302" t="s">
        <v>729</v>
      </c>
      <c r="B304" s="583" t="s">
        <v>1397</v>
      </c>
      <c r="C304" s="513">
        <f t="shared" si="20"/>
        <v>2896787</v>
      </c>
      <c r="D304" s="512">
        <v>2896787</v>
      </c>
      <c r="E304" s="512"/>
      <c r="F304" s="512">
        <v>1171423</v>
      </c>
      <c r="G304" s="512">
        <v>466078</v>
      </c>
      <c r="H304" s="512">
        <v>700926</v>
      </c>
      <c r="I304" s="512">
        <v>558360</v>
      </c>
      <c r="J304" s="512"/>
      <c r="K304" s="514"/>
      <c r="L304" s="512"/>
      <c r="M304" s="512"/>
      <c r="N304" s="512"/>
      <c r="O304" s="512"/>
      <c r="P304" s="512"/>
      <c r="Q304" s="512"/>
      <c r="R304" s="512"/>
      <c r="S304" s="512"/>
      <c r="T304" s="512"/>
      <c r="U304" s="512"/>
      <c r="V304" s="512"/>
      <c r="W304" s="512"/>
      <c r="X304" s="559"/>
      <c r="Y304" s="302"/>
      <c r="Z304" s="584"/>
      <c r="AA304" s="515"/>
      <c r="AB304" s="516"/>
    </row>
    <row r="305" spans="1:28" ht="24.9" hidden="1" customHeight="1">
      <c r="A305" s="302" t="s">
        <v>730</v>
      </c>
      <c r="B305" s="583" t="s">
        <v>1398</v>
      </c>
      <c r="C305" s="513">
        <f t="shared" si="20"/>
        <v>2461684</v>
      </c>
      <c r="D305" s="512">
        <v>2214774</v>
      </c>
      <c r="E305" s="512">
        <v>71404</v>
      </c>
      <c r="F305" s="512">
        <v>838266</v>
      </c>
      <c r="G305" s="512">
        <v>358254</v>
      </c>
      <c r="H305" s="512">
        <v>599426</v>
      </c>
      <c r="I305" s="512">
        <v>347424</v>
      </c>
      <c r="J305" s="512"/>
      <c r="K305" s="514"/>
      <c r="L305" s="512"/>
      <c r="M305" s="512"/>
      <c r="N305" s="512"/>
      <c r="O305" s="512">
        <v>431.66083916083915</v>
      </c>
      <c r="P305" s="512">
        <v>246910</v>
      </c>
      <c r="Q305" s="512"/>
      <c r="R305" s="512"/>
      <c r="S305" s="512"/>
      <c r="T305" s="512"/>
      <c r="U305" s="512"/>
      <c r="V305" s="512"/>
      <c r="W305" s="512"/>
      <c r="X305" s="559"/>
      <c r="Y305" s="302"/>
      <c r="Z305" s="584"/>
      <c r="AA305" s="515"/>
      <c r="AB305" s="516"/>
    </row>
    <row r="306" spans="1:28" ht="24.9" hidden="1" customHeight="1">
      <c r="A306" s="302" t="s">
        <v>731</v>
      </c>
      <c r="B306" s="583" t="s">
        <v>1413</v>
      </c>
      <c r="C306" s="513">
        <f t="shared" si="20"/>
        <v>329120</v>
      </c>
      <c r="D306" s="512">
        <v>329120</v>
      </c>
      <c r="E306" s="512">
        <v>329120</v>
      </c>
      <c r="F306" s="512"/>
      <c r="G306" s="512"/>
      <c r="H306" s="512"/>
      <c r="I306" s="512"/>
      <c r="J306" s="512"/>
      <c r="K306" s="514"/>
      <c r="L306" s="512"/>
      <c r="M306" s="512"/>
      <c r="N306" s="512"/>
      <c r="O306" s="512"/>
      <c r="P306" s="512"/>
      <c r="Q306" s="512"/>
      <c r="R306" s="512"/>
      <c r="S306" s="512"/>
      <c r="T306" s="512"/>
      <c r="U306" s="512"/>
      <c r="V306" s="512"/>
      <c r="W306" s="512"/>
      <c r="X306" s="559"/>
      <c r="Y306" s="302"/>
      <c r="Z306" s="584"/>
      <c r="AA306" s="515"/>
      <c r="AB306" s="516"/>
    </row>
    <row r="307" spans="1:28" ht="24.9" hidden="1" customHeight="1">
      <c r="A307" s="302" t="s">
        <v>732</v>
      </c>
      <c r="B307" s="583" t="s">
        <v>1399</v>
      </c>
      <c r="C307" s="513">
        <f t="shared" si="20"/>
        <v>401720</v>
      </c>
      <c r="D307" s="512">
        <v>401720</v>
      </c>
      <c r="E307" s="512">
        <v>401720</v>
      </c>
      <c r="F307" s="512"/>
      <c r="G307" s="512"/>
      <c r="H307" s="512"/>
      <c r="I307" s="512"/>
      <c r="J307" s="512"/>
      <c r="K307" s="514"/>
      <c r="L307" s="512"/>
      <c r="M307" s="512"/>
      <c r="N307" s="512"/>
      <c r="O307" s="512"/>
      <c r="P307" s="512"/>
      <c r="Q307" s="512"/>
      <c r="R307" s="512"/>
      <c r="S307" s="512"/>
      <c r="T307" s="512"/>
      <c r="U307" s="512"/>
      <c r="V307" s="512"/>
      <c r="W307" s="512"/>
      <c r="X307" s="559"/>
      <c r="Y307" s="302"/>
      <c r="Z307" s="584"/>
      <c r="AA307" s="515"/>
      <c r="AB307" s="516"/>
    </row>
    <row r="308" spans="1:28" ht="24.9" hidden="1" customHeight="1">
      <c r="A308" s="302" t="s">
        <v>733</v>
      </c>
      <c r="B308" s="583" t="s">
        <v>1414</v>
      </c>
      <c r="C308" s="513">
        <f t="shared" si="20"/>
        <v>396880</v>
      </c>
      <c r="D308" s="512">
        <v>396880</v>
      </c>
      <c r="E308" s="512">
        <v>396880</v>
      </c>
      <c r="F308" s="512"/>
      <c r="G308" s="512"/>
      <c r="H308" s="512"/>
      <c r="I308" s="512"/>
      <c r="J308" s="512"/>
      <c r="K308" s="514"/>
      <c r="L308" s="512"/>
      <c r="M308" s="512"/>
      <c r="N308" s="512"/>
      <c r="O308" s="512"/>
      <c r="P308" s="512"/>
      <c r="Q308" s="512"/>
      <c r="R308" s="512"/>
      <c r="S308" s="512"/>
      <c r="T308" s="512"/>
      <c r="U308" s="512"/>
      <c r="V308" s="512"/>
      <c r="W308" s="512"/>
      <c r="X308" s="559"/>
      <c r="Y308" s="302"/>
      <c r="Z308" s="584"/>
      <c r="AA308" s="515"/>
      <c r="AB308" s="516"/>
    </row>
    <row r="309" spans="1:28" ht="24.9" hidden="1" customHeight="1">
      <c r="A309" s="302" t="s">
        <v>734</v>
      </c>
      <c r="B309" s="583" t="s">
        <v>1400</v>
      </c>
      <c r="C309" s="513">
        <f t="shared" si="20"/>
        <v>2405849</v>
      </c>
      <c r="D309" s="512">
        <v>2222592</v>
      </c>
      <c r="E309" s="512">
        <v>200000</v>
      </c>
      <c r="F309" s="512">
        <v>825369</v>
      </c>
      <c r="G309" s="512">
        <v>330429</v>
      </c>
      <c r="H309" s="512">
        <v>488350</v>
      </c>
      <c r="I309" s="512">
        <v>378444</v>
      </c>
      <c r="J309" s="512"/>
      <c r="K309" s="514"/>
      <c r="L309" s="512"/>
      <c r="M309" s="512"/>
      <c r="N309" s="512"/>
      <c r="O309" s="512">
        <v>320.37937062937061</v>
      </c>
      <c r="P309" s="512">
        <v>183257</v>
      </c>
      <c r="Q309" s="512"/>
      <c r="R309" s="512"/>
      <c r="S309" s="512"/>
      <c r="T309" s="512"/>
      <c r="U309" s="512"/>
      <c r="V309" s="512"/>
      <c r="W309" s="512"/>
      <c r="X309" s="559"/>
      <c r="Y309" s="302"/>
      <c r="Z309" s="584"/>
      <c r="AA309" s="515"/>
      <c r="AB309" s="516"/>
    </row>
    <row r="310" spans="1:28" ht="24.9" hidden="1" customHeight="1">
      <c r="A310" s="302" t="s">
        <v>735</v>
      </c>
      <c r="B310" s="583" t="s">
        <v>1401</v>
      </c>
      <c r="C310" s="513">
        <f t="shared" si="20"/>
        <v>4983562</v>
      </c>
      <c r="D310" s="512">
        <v>4747458</v>
      </c>
      <c r="E310" s="512">
        <v>285384</v>
      </c>
      <c r="F310" s="512">
        <v>1919414</v>
      </c>
      <c r="G310" s="512">
        <v>780855</v>
      </c>
      <c r="H310" s="512">
        <v>921163</v>
      </c>
      <c r="I310" s="512">
        <v>840642</v>
      </c>
      <c r="J310" s="512"/>
      <c r="K310" s="514"/>
      <c r="L310" s="512"/>
      <c r="M310" s="512"/>
      <c r="N310" s="512"/>
      <c r="O310" s="512">
        <v>412.76923076923077</v>
      </c>
      <c r="P310" s="512">
        <v>236104</v>
      </c>
      <c r="Q310" s="512"/>
      <c r="R310" s="512"/>
      <c r="S310" s="512"/>
      <c r="T310" s="512"/>
      <c r="U310" s="512"/>
      <c r="V310" s="512"/>
      <c r="W310" s="512"/>
      <c r="X310" s="559"/>
      <c r="Y310" s="302"/>
      <c r="Z310" s="584"/>
      <c r="AA310" s="515"/>
      <c r="AB310" s="516"/>
    </row>
    <row r="311" spans="1:28" ht="24.9" hidden="1" customHeight="1">
      <c r="A311" s="302" t="s">
        <v>736</v>
      </c>
      <c r="B311" s="583" t="s">
        <v>1415</v>
      </c>
      <c r="C311" s="513">
        <f t="shared" si="20"/>
        <v>1299397</v>
      </c>
      <c r="D311" s="512">
        <v>1117833</v>
      </c>
      <c r="E311" s="512">
        <v>300000</v>
      </c>
      <c r="F311" s="512"/>
      <c r="G311" s="512">
        <v>118820</v>
      </c>
      <c r="H311" s="512">
        <v>607086</v>
      </c>
      <c r="I311" s="512"/>
      <c r="J311" s="512">
        <v>91927</v>
      </c>
      <c r="K311" s="514"/>
      <c r="L311" s="512"/>
      <c r="M311" s="512"/>
      <c r="N311" s="512"/>
      <c r="O311" s="512">
        <v>112.97552447552448</v>
      </c>
      <c r="P311" s="512">
        <v>64622</v>
      </c>
      <c r="Q311" s="512"/>
      <c r="R311" s="512"/>
      <c r="S311" s="512">
        <v>76.87605042016807</v>
      </c>
      <c r="T311" s="512">
        <v>73186</v>
      </c>
      <c r="U311" s="512">
        <v>43756</v>
      </c>
      <c r="V311" s="512"/>
      <c r="W311" s="512"/>
      <c r="X311" s="559"/>
      <c r="Y311" s="302"/>
      <c r="Z311" s="584"/>
      <c r="AA311" s="515"/>
      <c r="AB311" s="516"/>
    </row>
    <row r="312" spans="1:28" ht="24.9" hidden="1" customHeight="1">
      <c r="A312" s="302" t="s">
        <v>737</v>
      </c>
      <c r="B312" s="583" t="s">
        <v>200</v>
      </c>
      <c r="C312" s="513">
        <f t="shared" si="20"/>
        <v>2281036</v>
      </c>
      <c r="D312" s="512">
        <v>2041211</v>
      </c>
      <c r="E312" s="512">
        <v>800000</v>
      </c>
      <c r="F312" s="512"/>
      <c r="G312" s="512">
        <v>653901</v>
      </c>
      <c r="H312" s="512"/>
      <c r="I312" s="512"/>
      <c r="J312" s="512">
        <v>587310</v>
      </c>
      <c r="K312" s="514"/>
      <c r="L312" s="512"/>
      <c r="M312" s="512"/>
      <c r="N312" s="512"/>
      <c r="O312" s="512">
        <v>158.32692307692307</v>
      </c>
      <c r="P312" s="512">
        <v>90563</v>
      </c>
      <c r="Q312" s="512"/>
      <c r="R312" s="512"/>
      <c r="S312" s="512">
        <v>156.78781512605042</v>
      </c>
      <c r="T312" s="512">
        <v>149262</v>
      </c>
      <c r="U312" s="512"/>
      <c r="V312" s="512"/>
      <c r="W312" s="512"/>
      <c r="X312" s="559"/>
      <c r="Y312" s="302"/>
      <c r="Z312" s="584"/>
      <c r="AA312" s="515"/>
      <c r="AB312" s="516"/>
    </row>
    <row r="313" spans="1:28" ht="24.9" hidden="1" customHeight="1">
      <c r="A313" s="302" t="s">
        <v>738</v>
      </c>
      <c r="B313" s="583" t="s">
        <v>1402</v>
      </c>
      <c r="C313" s="513">
        <f t="shared" si="20"/>
        <v>4621831</v>
      </c>
      <c r="D313" s="512">
        <v>2942141</v>
      </c>
      <c r="E313" s="512">
        <v>300080</v>
      </c>
      <c r="F313" s="512">
        <v>545523</v>
      </c>
      <c r="G313" s="512">
        <v>441188</v>
      </c>
      <c r="H313" s="512">
        <v>1001950</v>
      </c>
      <c r="I313" s="512">
        <v>653400</v>
      </c>
      <c r="J313" s="512"/>
      <c r="K313" s="514"/>
      <c r="L313" s="512"/>
      <c r="M313" s="512"/>
      <c r="N313" s="512"/>
      <c r="O313" s="512"/>
      <c r="P313" s="512"/>
      <c r="Q313" s="512">
        <v>1340.5347166799681</v>
      </c>
      <c r="R313" s="512">
        <v>1679690</v>
      </c>
      <c r="S313" s="512"/>
      <c r="T313" s="512"/>
      <c r="U313" s="512"/>
      <c r="V313" s="512"/>
      <c r="W313" s="512"/>
      <c r="X313" s="559"/>
      <c r="Y313" s="302"/>
      <c r="Z313" s="584"/>
      <c r="AA313" s="515"/>
      <c r="AB313" s="516"/>
    </row>
    <row r="314" spans="1:28" ht="24.9" hidden="1" customHeight="1">
      <c r="A314" s="302" t="s">
        <v>739</v>
      </c>
      <c r="B314" s="583" t="s">
        <v>1403</v>
      </c>
      <c r="C314" s="513">
        <f t="shared" si="20"/>
        <v>2204915</v>
      </c>
      <c r="D314" s="512">
        <v>2072331</v>
      </c>
      <c r="E314" s="512">
        <v>200000</v>
      </c>
      <c r="F314" s="512">
        <v>803875</v>
      </c>
      <c r="G314" s="512">
        <v>316516</v>
      </c>
      <c r="H314" s="512">
        <v>463454</v>
      </c>
      <c r="I314" s="512">
        <v>288486</v>
      </c>
      <c r="J314" s="512"/>
      <c r="K314" s="514"/>
      <c r="L314" s="512"/>
      <c r="M314" s="512"/>
      <c r="N314" s="512"/>
      <c r="O314" s="512">
        <v>231.79020979020979</v>
      </c>
      <c r="P314" s="512">
        <v>132584</v>
      </c>
      <c r="Q314" s="512"/>
      <c r="R314" s="512"/>
      <c r="S314" s="512"/>
      <c r="T314" s="512"/>
      <c r="U314" s="512"/>
      <c r="V314" s="512"/>
      <c r="W314" s="512"/>
      <c r="X314" s="559"/>
      <c r="Y314" s="302"/>
      <c r="Z314" s="584"/>
      <c r="AA314" s="515"/>
      <c r="AB314" s="516"/>
    </row>
    <row r="315" spans="1:28" ht="24.9" hidden="1" customHeight="1">
      <c r="A315" s="302" t="s">
        <v>1039</v>
      </c>
      <c r="B315" s="583" t="s">
        <v>1420</v>
      </c>
      <c r="C315" s="513">
        <f t="shared" si="20"/>
        <v>2055753</v>
      </c>
      <c r="D315" s="512">
        <v>576512</v>
      </c>
      <c r="E315" s="512"/>
      <c r="F315" s="512">
        <v>73079</v>
      </c>
      <c r="G315" s="512">
        <v>59129</v>
      </c>
      <c r="H315" s="512">
        <v>409831</v>
      </c>
      <c r="I315" s="512"/>
      <c r="J315" s="512">
        <v>34473</v>
      </c>
      <c r="K315" s="514"/>
      <c r="L315" s="512"/>
      <c r="M315" s="512"/>
      <c r="N315" s="512"/>
      <c r="O315" s="512"/>
      <c r="P315" s="512"/>
      <c r="Q315" s="512">
        <v>409</v>
      </c>
      <c r="R315" s="512">
        <v>1350149</v>
      </c>
      <c r="S315" s="512">
        <v>61.534663865546221</v>
      </c>
      <c r="T315" s="512">
        <v>58581</v>
      </c>
      <c r="U315" s="512">
        <v>70511</v>
      </c>
      <c r="V315" s="512"/>
      <c r="W315" s="512"/>
      <c r="X315" s="559"/>
      <c r="Y315" s="302"/>
      <c r="Z315" s="584"/>
      <c r="AA315" s="515"/>
      <c r="AB315" s="516"/>
    </row>
    <row r="316" spans="1:28" ht="24.9" hidden="1" customHeight="1">
      <c r="A316" s="302" t="s">
        <v>740</v>
      </c>
      <c r="B316" s="583" t="s">
        <v>1421</v>
      </c>
      <c r="C316" s="513">
        <f t="shared" si="20"/>
        <v>1550298</v>
      </c>
      <c r="D316" s="512">
        <v>484975</v>
      </c>
      <c r="E316" s="512"/>
      <c r="F316" s="512">
        <v>73079</v>
      </c>
      <c r="G316" s="512"/>
      <c r="H316" s="512">
        <v>377423</v>
      </c>
      <c r="I316" s="512"/>
      <c r="J316" s="512">
        <v>34473</v>
      </c>
      <c r="K316" s="514"/>
      <c r="L316" s="512"/>
      <c r="M316" s="512">
        <v>302</v>
      </c>
      <c r="N316" s="512">
        <v>578360</v>
      </c>
      <c r="O316" s="512"/>
      <c r="P316" s="512"/>
      <c r="Q316" s="512">
        <v>324</v>
      </c>
      <c r="R316" s="512">
        <v>414849</v>
      </c>
      <c r="S316" s="512">
        <v>51.588235294117645</v>
      </c>
      <c r="T316" s="512">
        <v>49112</v>
      </c>
      <c r="U316" s="512">
        <v>23002</v>
      </c>
      <c r="V316" s="512"/>
      <c r="W316" s="512"/>
      <c r="X316" s="559"/>
      <c r="Y316" s="302"/>
      <c r="Z316" s="584"/>
      <c r="AA316" s="515"/>
      <c r="AB316" s="516"/>
    </row>
    <row r="317" spans="1:28" ht="24.9" hidden="1" customHeight="1">
      <c r="A317" s="302" t="s">
        <v>741</v>
      </c>
      <c r="B317" s="583" t="s">
        <v>1670</v>
      </c>
      <c r="C317" s="513">
        <f t="shared" si="20"/>
        <v>3163350</v>
      </c>
      <c r="D317" s="512">
        <v>632816</v>
      </c>
      <c r="E317" s="512"/>
      <c r="F317" s="512">
        <v>118217</v>
      </c>
      <c r="G317" s="512"/>
      <c r="H317" s="512">
        <v>430333</v>
      </c>
      <c r="I317" s="512"/>
      <c r="J317" s="512">
        <v>84266</v>
      </c>
      <c r="K317" s="514"/>
      <c r="L317" s="512"/>
      <c r="M317" s="512">
        <v>336</v>
      </c>
      <c r="N317" s="512">
        <v>643473</v>
      </c>
      <c r="O317" s="512">
        <v>286.01048951048949</v>
      </c>
      <c r="P317" s="512">
        <v>163598</v>
      </c>
      <c r="Q317" s="512">
        <v>1100</v>
      </c>
      <c r="R317" s="512">
        <v>1547347</v>
      </c>
      <c r="S317" s="512">
        <v>160.83403361344537</v>
      </c>
      <c r="T317" s="512">
        <v>153114</v>
      </c>
      <c r="U317" s="512">
        <v>23002</v>
      </c>
      <c r="V317" s="512"/>
      <c r="W317" s="512"/>
      <c r="X317" s="559"/>
      <c r="Y317" s="302"/>
      <c r="Z317" s="584"/>
      <c r="AA317" s="515"/>
      <c r="AB317" s="516"/>
    </row>
    <row r="318" spans="1:28" ht="24.9" hidden="1" customHeight="1">
      <c r="A318" s="302" t="s">
        <v>742</v>
      </c>
      <c r="B318" s="583" t="s">
        <v>1422</v>
      </c>
      <c r="C318" s="513">
        <f t="shared" si="20"/>
        <v>1672987</v>
      </c>
      <c r="D318" s="512">
        <v>493912</v>
      </c>
      <c r="E318" s="512"/>
      <c r="F318" s="512">
        <v>73079</v>
      </c>
      <c r="G318" s="512"/>
      <c r="H318" s="512">
        <v>377423</v>
      </c>
      <c r="I318" s="512"/>
      <c r="J318" s="512">
        <v>43410</v>
      </c>
      <c r="K318" s="514"/>
      <c r="L318" s="512"/>
      <c r="M318" s="512">
        <v>301</v>
      </c>
      <c r="N318" s="512">
        <v>576445</v>
      </c>
      <c r="O318" s="512">
        <v>261.49650349650352</v>
      </c>
      <c r="P318" s="512">
        <v>149576</v>
      </c>
      <c r="Q318" s="512">
        <v>323</v>
      </c>
      <c r="R318" s="512">
        <v>380940</v>
      </c>
      <c r="S318" s="512">
        <v>51.588235294117645</v>
      </c>
      <c r="T318" s="512">
        <v>49112</v>
      </c>
      <c r="U318" s="512">
        <v>23002</v>
      </c>
      <c r="V318" s="512"/>
      <c r="W318" s="512"/>
      <c r="X318" s="559"/>
      <c r="Y318" s="302"/>
      <c r="Z318" s="584"/>
      <c r="AA318" s="515"/>
      <c r="AB318" s="516"/>
    </row>
    <row r="319" spans="1:28" ht="24.9" hidden="1" customHeight="1">
      <c r="A319" s="302" t="s">
        <v>743</v>
      </c>
      <c r="B319" s="583" t="s">
        <v>1423</v>
      </c>
      <c r="C319" s="513">
        <f t="shared" ref="C319:C383" si="21">D319+L319+N319+P319+R319+T319+U319</f>
        <v>2080158</v>
      </c>
      <c r="D319" s="512">
        <v>697620</v>
      </c>
      <c r="E319" s="512"/>
      <c r="F319" s="512">
        <v>86014</v>
      </c>
      <c r="G319" s="512">
        <v>110814</v>
      </c>
      <c r="H319" s="512">
        <v>412696</v>
      </c>
      <c r="I319" s="512"/>
      <c r="J319" s="512">
        <v>88096</v>
      </c>
      <c r="K319" s="514"/>
      <c r="L319" s="512"/>
      <c r="M319" s="512">
        <v>350</v>
      </c>
      <c r="N319" s="512">
        <v>670285</v>
      </c>
      <c r="O319" s="512">
        <v>317.26923076923077</v>
      </c>
      <c r="P319" s="512">
        <v>181478</v>
      </c>
      <c r="Q319" s="512">
        <v>339</v>
      </c>
      <c r="R319" s="512">
        <v>434055</v>
      </c>
      <c r="S319" s="512">
        <v>55.634453781512605</v>
      </c>
      <c r="T319" s="512">
        <v>52964</v>
      </c>
      <c r="U319" s="512">
        <v>43756</v>
      </c>
      <c r="V319" s="512"/>
      <c r="W319" s="512"/>
      <c r="X319" s="559"/>
      <c r="Y319" s="302"/>
      <c r="Z319" s="584"/>
      <c r="AA319" s="515"/>
      <c r="AB319" s="516"/>
    </row>
    <row r="320" spans="1:28" ht="24.9" hidden="1" customHeight="1">
      <c r="A320" s="302" t="s">
        <v>744</v>
      </c>
      <c r="B320" s="583" t="s">
        <v>1424</v>
      </c>
      <c r="C320" s="513">
        <f t="shared" si="21"/>
        <v>1772305</v>
      </c>
      <c r="D320" s="512">
        <v>509411</v>
      </c>
      <c r="E320" s="512"/>
      <c r="F320" s="512">
        <v>111755</v>
      </c>
      <c r="G320" s="512"/>
      <c r="H320" s="512">
        <v>335095</v>
      </c>
      <c r="I320" s="512"/>
      <c r="J320" s="512">
        <v>62561</v>
      </c>
      <c r="K320" s="514"/>
      <c r="L320" s="512"/>
      <c r="M320" s="512">
        <v>319</v>
      </c>
      <c r="N320" s="512">
        <v>610916</v>
      </c>
      <c r="O320" s="512">
        <v>226.76573426573427</v>
      </c>
      <c r="P320" s="512">
        <v>129710</v>
      </c>
      <c r="Q320" s="512">
        <v>356</v>
      </c>
      <c r="R320" s="512">
        <v>455822</v>
      </c>
      <c r="S320" s="512">
        <v>69.796218487394952</v>
      </c>
      <c r="T320" s="512">
        <v>66446</v>
      </c>
      <c r="U320" s="512"/>
      <c r="V320" s="512"/>
      <c r="W320" s="512"/>
      <c r="X320" s="559"/>
      <c r="Y320" s="302"/>
      <c r="Z320" s="584"/>
      <c r="AA320" s="515"/>
      <c r="AB320" s="516"/>
    </row>
    <row r="321" spans="1:28" ht="24.9" hidden="1" customHeight="1">
      <c r="A321" s="302" t="s">
        <v>745</v>
      </c>
      <c r="B321" s="583" t="s">
        <v>1425</v>
      </c>
      <c r="C321" s="513">
        <f t="shared" si="21"/>
        <v>1699812</v>
      </c>
      <c r="D321" s="512">
        <v>560969</v>
      </c>
      <c r="E321" s="512"/>
      <c r="F321" s="512">
        <v>82054</v>
      </c>
      <c r="G321" s="512"/>
      <c r="H321" s="512">
        <v>444442</v>
      </c>
      <c r="I321" s="512"/>
      <c r="J321" s="512">
        <v>34473</v>
      </c>
      <c r="K321" s="514"/>
      <c r="L321" s="512"/>
      <c r="M321" s="512">
        <v>330</v>
      </c>
      <c r="N321" s="512">
        <v>631983</v>
      </c>
      <c r="O321" s="512"/>
      <c r="P321" s="512"/>
      <c r="Q321" s="512">
        <v>356</v>
      </c>
      <c r="R321" s="512">
        <v>455822</v>
      </c>
      <c r="S321" s="512">
        <v>53.611344537815128</v>
      </c>
      <c r="T321" s="512">
        <v>51038</v>
      </c>
      <c r="U321" s="512"/>
      <c r="V321" s="512"/>
      <c r="W321" s="512"/>
      <c r="X321" s="559"/>
      <c r="Y321" s="302"/>
      <c r="Z321" s="584"/>
      <c r="AA321" s="515"/>
      <c r="AB321" s="516"/>
    </row>
    <row r="322" spans="1:28" ht="24.9" hidden="1" customHeight="1">
      <c r="A322" s="302" t="s">
        <v>746</v>
      </c>
      <c r="B322" s="583" t="s">
        <v>1671</v>
      </c>
      <c r="C322" s="513">
        <f t="shared" si="21"/>
        <v>2075466</v>
      </c>
      <c r="D322" s="512">
        <v>686957</v>
      </c>
      <c r="E322" s="512"/>
      <c r="F322" s="512">
        <v>159276</v>
      </c>
      <c r="G322" s="512"/>
      <c r="H322" s="512">
        <v>463843</v>
      </c>
      <c r="I322" s="512"/>
      <c r="J322" s="512">
        <v>63838</v>
      </c>
      <c r="K322" s="514"/>
      <c r="L322" s="512"/>
      <c r="M322" s="512">
        <v>330</v>
      </c>
      <c r="N322" s="512">
        <v>631983</v>
      </c>
      <c r="O322" s="512">
        <v>288.05419580419579</v>
      </c>
      <c r="P322" s="512">
        <v>164767</v>
      </c>
      <c r="Q322" s="512">
        <v>402</v>
      </c>
      <c r="R322" s="512">
        <v>514720</v>
      </c>
      <c r="S322" s="512">
        <v>58.669117647058826</v>
      </c>
      <c r="T322" s="512">
        <v>55853</v>
      </c>
      <c r="U322" s="512">
        <v>21186</v>
      </c>
      <c r="V322" s="512"/>
      <c r="W322" s="512"/>
      <c r="X322" s="559"/>
      <c r="Y322" s="302"/>
      <c r="Z322" s="584"/>
      <c r="AA322" s="515"/>
      <c r="AB322" s="516"/>
    </row>
    <row r="323" spans="1:28" ht="24.9" hidden="1" customHeight="1">
      <c r="A323" s="302" t="s">
        <v>747</v>
      </c>
      <c r="B323" s="583" t="s">
        <v>1426</v>
      </c>
      <c r="C323" s="513">
        <f t="shared" si="21"/>
        <v>1705679</v>
      </c>
      <c r="D323" s="512">
        <v>611531</v>
      </c>
      <c r="E323" s="512"/>
      <c r="F323" s="512">
        <v>129576</v>
      </c>
      <c r="G323" s="512"/>
      <c r="H323" s="512">
        <v>446206</v>
      </c>
      <c r="I323" s="512"/>
      <c r="J323" s="512">
        <v>35749</v>
      </c>
      <c r="K323" s="514"/>
      <c r="L323" s="512"/>
      <c r="M323" s="512">
        <v>319</v>
      </c>
      <c r="N323" s="512">
        <v>610916</v>
      </c>
      <c r="O323" s="512"/>
      <c r="P323" s="512"/>
      <c r="Q323" s="512">
        <v>321</v>
      </c>
      <c r="R323" s="512">
        <v>411008</v>
      </c>
      <c r="S323" s="512">
        <v>53.611344537815128</v>
      </c>
      <c r="T323" s="512">
        <v>51038</v>
      </c>
      <c r="U323" s="512">
        <v>21186</v>
      </c>
      <c r="V323" s="512"/>
      <c r="W323" s="512"/>
      <c r="X323" s="559"/>
      <c r="Y323" s="302"/>
      <c r="Z323" s="584"/>
      <c r="AA323" s="515"/>
      <c r="AB323" s="516"/>
    </row>
    <row r="324" spans="1:28" ht="24.9" hidden="1" customHeight="1">
      <c r="A324" s="302" t="s">
        <v>748</v>
      </c>
      <c r="B324" s="583" t="s">
        <v>1427</v>
      </c>
      <c r="C324" s="513">
        <f t="shared" si="21"/>
        <v>4053042</v>
      </c>
      <c r="D324" s="512">
        <v>1089547</v>
      </c>
      <c r="E324" s="512"/>
      <c r="F324" s="512">
        <v>230558</v>
      </c>
      <c r="G324" s="512"/>
      <c r="H324" s="512">
        <v>738974</v>
      </c>
      <c r="I324" s="512"/>
      <c r="J324" s="512">
        <v>120015</v>
      </c>
      <c r="K324" s="514"/>
      <c r="L324" s="512"/>
      <c r="M324" s="512">
        <v>666</v>
      </c>
      <c r="N324" s="512">
        <v>1275456</v>
      </c>
      <c r="O324" s="512">
        <v>593.47377622377621</v>
      </c>
      <c r="P324" s="512">
        <v>339467</v>
      </c>
      <c r="Q324" s="512">
        <v>966</v>
      </c>
      <c r="R324" s="512">
        <v>1236866</v>
      </c>
      <c r="S324" s="512">
        <v>95.084033613445385</v>
      </c>
      <c r="T324" s="512">
        <v>90520</v>
      </c>
      <c r="U324" s="512">
        <v>21186</v>
      </c>
      <c r="V324" s="512"/>
      <c r="W324" s="512"/>
      <c r="X324" s="559"/>
      <c r="Y324" s="302"/>
      <c r="Z324" s="584"/>
      <c r="AA324" s="515"/>
      <c r="AB324" s="516"/>
    </row>
    <row r="325" spans="1:28" ht="24.9" hidden="1" customHeight="1">
      <c r="A325" s="302" t="s">
        <v>749</v>
      </c>
      <c r="B325" s="583" t="s">
        <v>1416</v>
      </c>
      <c r="C325" s="513">
        <f t="shared" si="21"/>
        <v>2026570</v>
      </c>
      <c r="D325" s="512">
        <v>277268</v>
      </c>
      <c r="E325" s="512"/>
      <c r="F325" s="512"/>
      <c r="G325" s="512">
        <v>157253</v>
      </c>
      <c r="H325" s="512"/>
      <c r="I325" s="512"/>
      <c r="J325" s="512">
        <v>120015</v>
      </c>
      <c r="K325" s="514"/>
      <c r="L325" s="512"/>
      <c r="M325" s="512">
        <v>666</v>
      </c>
      <c r="N325" s="512">
        <v>1275456</v>
      </c>
      <c r="O325" s="512">
        <v>594.4947552447552</v>
      </c>
      <c r="P325" s="512">
        <v>340051</v>
      </c>
      <c r="Q325" s="512"/>
      <c r="R325" s="512"/>
      <c r="S325" s="512">
        <v>94.578781512605048</v>
      </c>
      <c r="T325" s="512">
        <v>90039</v>
      </c>
      <c r="U325" s="512">
        <v>43756</v>
      </c>
      <c r="V325" s="512"/>
      <c r="W325" s="512"/>
      <c r="X325" s="559"/>
      <c r="Y325" s="302"/>
      <c r="Z325" s="584"/>
      <c r="AA325" s="515"/>
      <c r="AB325" s="516"/>
    </row>
    <row r="326" spans="1:28" ht="24.9" hidden="1" customHeight="1">
      <c r="A326" s="302" t="s">
        <v>750</v>
      </c>
      <c r="B326" s="583" t="s">
        <v>1417</v>
      </c>
      <c r="C326" s="513">
        <f t="shared" si="21"/>
        <v>4464962</v>
      </c>
      <c r="D326" s="512">
        <v>1565379</v>
      </c>
      <c r="E326" s="512"/>
      <c r="F326" s="512"/>
      <c r="G326" s="512">
        <v>261342</v>
      </c>
      <c r="H326" s="512">
        <v>968249</v>
      </c>
      <c r="I326" s="512"/>
      <c r="J326" s="512">
        <v>335788</v>
      </c>
      <c r="K326" s="514"/>
      <c r="L326" s="512"/>
      <c r="M326" s="512">
        <v>668</v>
      </c>
      <c r="N326" s="512">
        <v>1279286</v>
      </c>
      <c r="O326" s="512">
        <v>578.86538461538464</v>
      </c>
      <c r="P326" s="512">
        <v>331111</v>
      </c>
      <c r="Q326" s="512">
        <v>905</v>
      </c>
      <c r="R326" s="512">
        <v>1158762</v>
      </c>
      <c r="S326" s="512">
        <v>91.037815126050418</v>
      </c>
      <c r="T326" s="512">
        <v>86668</v>
      </c>
      <c r="U326" s="512">
        <v>43756</v>
      </c>
      <c r="V326" s="512"/>
      <c r="W326" s="512"/>
      <c r="X326" s="559"/>
      <c r="Y326" s="302"/>
      <c r="Z326" s="584"/>
      <c r="AA326" s="515"/>
      <c r="AB326" s="516"/>
    </row>
    <row r="327" spans="1:28" ht="24.9" hidden="1" customHeight="1">
      <c r="A327" s="302" t="s">
        <v>751</v>
      </c>
      <c r="B327" s="583" t="s">
        <v>1418</v>
      </c>
      <c r="C327" s="513">
        <f t="shared" si="21"/>
        <v>3996937</v>
      </c>
      <c r="D327" s="512">
        <v>1016242</v>
      </c>
      <c r="E327" s="512"/>
      <c r="F327" s="512"/>
      <c r="G327" s="512">
        <v>157253</v>
      </c>
      <c r="H327" s="512">
        <v>738974</v>
      </c>
      <c r="I327" s="512"/>
      <c r="J327" s="512">
        <v>120015</v>
      </c>
      <c r="K327" s="514"/>
      <c r="L327" s="512"/>
      <c r="M327" s="512">
        <v>666</v>
      </c>
      <c r="N327" s="512">
        <v>1275456</v>
      </c>
      <c r="O327" s="512">
        <v>586.32342657342656</v>
      </c>
      <c r="P327" s="512">
        <v>335377</v>
      </c>
      <c r="Q327" s="512">
        <v>965</v>
      </c>
      <c r="R327" s="512">
        <v>1235586</v>
      </c>
      <c r="S327" s="512">
        <v>95.084033613445385</v>
      </c>
      <c r="T327" s="512">
        <v>90520</v>
      </c>
      <c r="U327" s="512">
        <v>43756</v>
      </c>
      <c r="V327" s="512"/>
      <c r="W327" s="512"/>
      <c r="X327" s="559"/>
      <c r="Y327" s="302"/>
      <c r="Z327" s="584"/>
      <c r="AA327" s="515"/>
      <c r="AB327" s="516"/>
    </row>
    <row r="328" spans="1:28" ht="24.9" hidden="1" customHeight="1">
      <c r="A328" s="302" t="s">
        <v>752</v>
      </c>
      <c r="B328" s="583" t="s">
        <v>1419</v>
      </c>
      <c r="C328" s="513">
        <f t="shared" si="21"/>
        <v>3999385</v>
      </c>
      <c r="D328" s="512">
        <v>1016242</v>
      </c>
      <c r="E328" s="512"/>
      <c r="F328" s="512"/>
      <c r="G328" s="512">
        <v>157253</v>
      </c>
      <c r="H328" s="512">
        <v>738974</v>
      </c>
      <c r="I328" s="512"/>
      <c r="J328" s="512">
        <v>120015</v>
      </c>
      <c r="K328" s="514"/>
      <c r="L328" s="512"/>
      <c r="M328" s="512">
        <v>666</v>
      </c>
      <c r="N328" s="512">
        <v>1275456</v>
      </c>
      <c r="O328" s="512">
        <v>588.36538461538464</v>
      </c>
      <c r="P328" s="512">
        <v>336545</v>
      </c>
      <c r="Q328" s="512">
        <v>966</v>
      </c>
      <c r="R328" s="512">
        <v>1236866</v>
      </c>
      <c r="S328" s="512">
        <v>95.084033613445385</v>
      </c>
      <c r="T328" s="512">
        <v>90520</v>
      </c>
      <c r="U328" s="512">
        <v>43756</v>
      </c>
      <c r="V328" s="512"/>
      <c r="W328" s="512"/>
      <c r="X328" s="559"/>
      <c r="Y328" s="302"/>
      <c r="Z328" s="584"/>
      <c r="AA328" s="515"/>
      <c r="AB328" s="516"/>
    </row>
    <row r="329" spans="1:28" ht="24.9" hidden="1" customHeight="1">
      <c r="A329" s="302" t="s">
        <v>753</v>
      </c>
      <c r="B329" s="583" t="s">
        <v>1434</v>
      </c>
      <c r="C329" s="513">
        <f t="shared" si="21"/>
        <v>3514748</v>
      </c>
      <c r="D329" s="512">
        <v>1654616</v>
      </c>
      <c r="E329" s="512">
        <v>200000</v>
      </c>
      <c r="F329" s="512">
        <v>492212</v>
      </c>
      <c r="G329" s="512">
        <v>398253</v>
      </c>
      <c r="H329" s="512">
        <v>315991</v>
      </c>
      <c r="I329" s="512">
        <v>248160</v>
      </c>
      <c r="J329" s="512"/>
      <c r="K329" s="514"/>
      <c r="L329" s="512"/>
      <c r="M329" s="512">
        <v>460.8</v>
      </c>
      <c r="N329" s="512">
        <v>992021</v>
      </c>
      <c r="O329" s="512"/>
      <c r="P329" s="512"/>
      <c r="Q329" s="512">
        <v>609</v>
      </c>
      <c r="R329" s="512">
        <v>868111</v>
      </c>
      <c r="S329" s="512"/>
      <c r="T329" s="512"/>
      <c r="U329" s="512"/>
      <c r="V329" s="512"/>
      <c r="W329" s="512"/>
      <c r="X329" s="559"/>
      <c r="Y329" s="302"/>
      <c r="Z329" s="584"/>
      <c r="AA329" s="515"/>
      <c r="AB329" s="516"/>
    </row>
    <row r="330" spans="1:28" ht="24.9" hidden="1" customHeight="1">
      <c r="A330" s="302" t="s">
        <v>754</v>
      </c>
      <c r="B330" s="583" t="s">
        <v>1435</v>
      </c>
      <c r="C330" s="513">
        <f t="shared" si="21"/>
        <v>1008190</v>
      </c>
      <c r="D330" s="512">
        <v>687852</v>
      </c>
      <c r="E330" s="512"/>
      <c r="F330" s="512">
        <v>257386</v>
      </c>
      <c r="G330" s="512">
        <v>318111</v>
      </c>
      <c r="H330" s="512"/>
      <c r="I330" s="512"/>
      <c r="J330" s="512">
        <v>112355</v>
      </c>
      <c r="K330" s="514"/>
      <c r="L330" s="512"/>
      <c r="M330" s="512"/>
      <c r="N330" s="512"/>
      <c r="O330" s="512">
        <v>183.76223776223776</v>
      </c>
      <c r="P330" s="512">
        <v>105112</v>
      </c>
      <c r="Q330" s="512"/>
      <c r="R330" s="512"/>
      <c r="S330" s="512">
        <v>226.07773109243698</v>
      </c>
      <c r="T330" s="512">
        <v>215226</v>
      </c>
      <c r="U330" s="512"/>
      <c r="V330" s="512"/>
      <c r="W330" s="512"/>
      <c r="X330" s="559"/>
      <c r="Y330" s="302"/>
      <c r="Z330" s="584"/>
      <c r="AA330" s="515"/>
      <c r="AB330" s="516"/>
    </row>
    <row r="331" spans="1:28" ht="24.9" hidden="1" customHeight="1">
      <c r="A331" s="302" t="s">
        <v>755</v>
      </c>
      <c r="B331" s="583" t="s">
        <v>1436</v>
      </c>
      <c r="C331" s="513">
        <f t="shared" si="21"/>
        <v>4046668</v>
      </c>
      <c r="D331" s="512">
        <v>1293272</v>
      </c>
      <c r="E331" s="512"/>
      <c r="F331" s="512"/>
      <c r="G331" s="512">
        <v>184475</v>
      </c>
      <c r="H331" s="512">
        <v>731919</v>
      </c>
      <c r="I331" s="512">
        <v>263246</v>
      </c>
      <c r="J331" s="512">
        <v>113632</v>
      </c>
      <c r="K331" s="514"/>
      <c r="L331" s="512"/>
      <c r="M331" s="512">
        <v>668</v>
      </c>
      <c r="N331" s="512">
        <v>1279286</v>
      </c>
      <c r="O331" s="512">
        <v>576.10839160839157</v>
      </c>
      <c r="P331" s="512">
        <v>329534</v>
      </c>
      <c r="Q331" s="512">
        <v>771</v>
      </c>
      <c r="R331" s="512">
        <v>987188</v>
      </c>
      <c r="S331" s="512">
        <v>119.36134453781513</v>
      </c>
      <c r="T331" s="512">
        <v>113632</v>
      </c>
      <c r="U331" s="512">
        <v>43756</v>
      </c>
      <c r="V331" s="512"/>
      <c r="W331" s="512"/>
      <c r="X331" s="559"/>
      <c r="Y331" s="302"/>
      <c r="Z331" s="584"/>
      <c r="AA331" s="515"/>
      <c r="AB331" s="516"/>
    </row>
    <row r="332" spans="1:28" ht="24.9" hidden="1" customHeight="1">
      <c r="A332" s="302" t="s">
        <v>756</v>
      </c>
      <c r="B332" s="583" t="s">
        <v>1437</v>
      </c>
      <c r="C332" s="513">
        <f t="shared" si="21"/>
        <v>4414323</v>
      </c>
      <c r="D332" s="512">
        <v>1405817</v>
      </c>
      <c r="E332" s="512"/>
      <c r="F332" s="512">
        <v>125615</v>
      </c>
      <c r="G332" s="512">
        <v>104408</v>
      </c>
      <c r="H332" s="512">
        <v>753083</v>
      </c>
      <c r="I332" s="512">
        <v>286098</v>
      </c>
      <c r="J332" s="512">
        <v>136613</v>
      </c>
      <c r="K332" s="514"/>
      <c r="L332" s="512"/>
      <c r="M332" s="512">
        <v>668</v>
      </c>
      <c r="N332" s="512">
        <v>1279268</v>
      </c>
      <c r="O332" s="512">
        <v>576.10839160839157</v>
      </c>
      <c r="P332" s="512">
        <v>329534</v>
      </c>
      <c r="Q332" s="512">
        <v>968</v>
      </c>
      <c r="R332" s="512">
        <v>1239427</v>
      </c>
      <c r="S332" s="512">
        <v>100.14180672268908</v>
      </c>
      <c r="T332" s="512">
        <v>95335</v>
      </c>
      <c r="U332" s="512">
        <v>64942</v>
      </c>
      <c r="V332" s="512"/>
      <c r="W332" s="512"/>
      <c r="X332" s="559"/>
      <c r="Y332" s="302"/>
      <c r="Z332" s="584"/>
      <c r="AA332" s="515"/>
      <c r="AB332" s="516"/>
    </row>
    <row r="333" spans="1:28" ht="24.9" hidden="1" customHeight="1">
      <c r="A333" s="302" t="s">
        <v>757</v>
      </c>
      <c r="B333" s="583" t="s">
        <v>1429</v>
      </c>
      <c r="C333" s="513">
        <f t="shared" si="21"/>
        <v>2230284</v>
      </c>
      <c r="D333" s="512">
        <v>857451</v>
      </c>
      <c r="E333" s="512">
        <v>138702</v>
      </c>
      <c r="F333" s="512"/>
      <c r="G333" s="512"/>
      <c r="H333" s="512">
        <v>432097</v>
      </c>
      <c r="I333" s="512">
        <v>286652</v>
      </c>
      <c r="J333" s="512"/>
      <c r="K333" s="514"/>
      <c r="L333" s="512"/>
      <c r="M333" s="512">
        <v>702</v>
      </c>
      <c r="N333" s="512">
        <v>1243665</v>
      </c>
      <c r="O333" s="512">
        <v>225.81818181818181</v>
      </c>
      <c r="P333" s="512">
        <v>129168</v>
      </c>
      <c r="Q333" s="512"/>
      <c r="R333" s="512"/>
      <c r="S333" s="512"/>
      <c r="T333" s="512"/>
      <c r="U333" s="512"/>
      <c r="V333" s="512"/>
      <c r="W333" s="512"/>
      <c r="X333" s="559"/>
      <c r="Y333" s="302"/>
      <c r="Z333" s="584"/>
      <c r="AA333" s="515"/>
      <c r="AB333" s="516"/>
    </row>
    <row r="334" spans="1:28" ht="24.9" hidden="1" customHeight="1">
      <c r="A334" s="302" t="s">
        <v>758</v>
      </c>
      <c r="B334" s="583" t="s">
        <v>1430</v>
      </c>
      <c r="C334" s="513">
        <f t="shared" si="21"/>
        <v>3747280</v>
      </c>
      <c r="D334" s="512">
        <v>2053537</v>
      </c>
      <c r="E334" s="512">
        <v>138702</v>
      </c>
      <c r="F334" s="512">
        <v>814622</v>
      </c>
      <c r="G334" s="512">
        <v>325211</v>
      </c>
      <c r="H334" s="512">
        <v>488350</v>
      </c>
      <c r="I334" s="512">
        <v>286652</v>
      </c>
      <c r="J334" s="512"/>
      <c r="K334" s="514"/>
      <c r="L334" s="512"/>
      <c r="M334" s="512">
        <v>730</v>
      </c>
      <c r="N334" s="512">
        <v>1242899</v>
      </c>
      <c r="O334" s="512">
        <v>296.16958041958043</v>
      </c>
      <c r="P334" s="512">
        <v>169409</v>
      </c>
      <c r="Q334" s="512"/>
      <c r="R334" s="512"/>
      <c r="S334" s="512"/>
      <c r="T334" s="512"/>
      <c r="U334" s="512">
        <v>281435</v>
      </c>
      <c r="V334" s="512"/>
      <c r="W334" s="512"/>
      <c r="X334" s="559"/>
      <c r="Y334" s="302"/>
      <c r="Z334" s="584"/>
      <c r="AA334" s="515"/>
      <c r="AB334" s="516"/>
    </row>
    <row r="335" spans="1:28" ht="24.9" hidden="1" customHeight="1">
      <c r="A335" s="302" t="s">
        <v>759</v>
      </c>
      <c r="B335" s="583" t="s">
        <v>1431</v>
      </c>
      <c r="C335" s="513">
        <f t="shared" si="21"/>
        <v>8381075</v>
      </c>
      <c r="D335" s="512">
        <v>5692432</v>
      </c>
      <c r="E335" s="512"/>
      <c r="F335" s="512">
        <v>2521246</v>
      </c>
      <c r="G335" s="512">
        <v>1156501</v>
      </c>
      <c r="H335" s="512">
        <v>2014685</v>
      </c>
      <c r="I335" s="512"/>
      <c r="J335" s="512"/>
      <c r="K335" s="514"/>
      <c r="L335" s="512"/>
      <c r="M335" s="512"/>
      <c r="N335" s="512"/>
      <c r="O335" s="512">
        <v>317.55769230769232</v>
      </c>
      <c r="P335" s="512">
        <v>181643</v>
      </c>
      <c r="Q335" s="512">
        <v>2000</v>
      </c>
      <c r="R335" s="512">
        <v>2507000</v>
      </c>
      <c r="S335" s="512"/>
      <c r="T335" s="512"/>
      <c r="U335" s="512"/>
      <c r="V335" s="512"/>
      <c r="W335" s="512"/>
      <c r="X335" s="559"/>
      <c r="Y335" s="302"/>
      <c r="Z335" s="584"/>
      <c r="AA335" s="515"/>
      <c r="AB335" s="516"/>
    </row>
    <row r="336" spans="1:28" ht="24.9" hidden="1" customHeight="1">
      <c r="A336" s="302" t="s">
        <v>760</v>
      </c>
      <c r="B336" s="583" t="s">
        <v>1432</v>
      </c>
      <c r="C336" s="513">
        <f t="shared" si="21"/>
        <v>11839172</v>
      </c>
      <c r="D336" s="512">
        <v>6981905</v>
      </c>
      <c r="E336" s="512">
        <v>254576</v>
      </c>
      <c r="F336" s="512">
        <v>2972620</v>
      </c>
      <c r="G336" s="512">
        <v>1370410</v>
      </c>
      <c r="H336" s="512">
        <v>2384299</v>
      </c>
      <c r="I336" s="512"/>
      <c r="J336" s="512"/>
      <c r="K336" s="514"/>
      <c r="L336" s="512"/>
      <c r="M336" s="512">
        <v>1771</v>
      </c>
      <c r="N336" s="512">
        <v>1777212</v>
      </c>
      <c r="O336" s="512">
        <v>348.17307692307691</v>
      </c>
      <c r="P336" s="512">
        <v>199155</v>
      </c>
      <c r="Q336" s="512">
        <v>5200</v>
      </c>
      <c r="R336" s="512">
        <v>2880900</v>
      </c>
      <c r="S336" s="512"/>
      <c r="T336" s="512"/>
      <c r="U336" s="512"/>
      <c r="V336" s="512"/>
      <c r="W336" s="512"/>
      <c r="X336" s="559"/>
      <c r="Y336" s="302"/>
      <c r="Z336" s="584"/>
      <c r="AA336" s="515"/>
      <c r="AB336" s="516"/>
    </row>
    <row r="337" spans="1:28" ht="24.9" hidden="1" customHeight="1">
      <c r="A337" s="302" t="s">
        <v>761</v>
      </c>
      <c r="B337" s="583" t="s">
        <v>1433</v>
      </c>
      <c r="C337" s="513">
        <f t="shared" si="21"/>
        <v>5417167</v>
      </c>
      <c r="D337" s="512">
        <v>2942758</v>
      </c>
      <c r="E337" s="512">
        <v>153376</v>
      </c>
      <c r="F337" s="512">
        <v>1207962</v>
      </c>
      <c r="G337" s="512">
        <v>572163</v>
      </c>
      <c r="H337" s="512">
        <v>1009257</v>
      </c>
      <c r="I337" s="512"/>
      <c r="J337" s="512"/>
      <c r="K337" s="514"/>
      <c r="L337" s="512"/>
      <c r="M337" s="512"/>
      <c r="N337" s="512"/>
      <c r="O337" s="512"/>
      <c r="P337" s="512"/>
      <c r="Q337" s="512">
        <v>1974.7877094972066</v>
      </c>
      <c r="R337" s="512">
        <v>2474409</v>
      </c>
      <c r="S337" s="512"/>
      <c r="T337" s="512"/>
      <c r="U337" s="512"/>
      <c r="V337" s="512"/>
      <c r="W337" s="512"/>
      <c r="X337" s="559"/>
      <c r="Y337" s="302"/>
      <c r="Z337" s="584"/>
      <c r="AA337" s="515"/>
      <c r="AB337" s="516"/>
    </row>
    <row r="338" spans="1:28" ht="24.9" hidden="1" customHeight="1">
      <c r="A338" s="302" t="s">
        <v>762</v>
      </c>
      <c r="B338" s="583" t="s">
        <v>1428</v>
      </c>
      <c r="C338" s="513">
        <f t="shared" si="21"/>
        <v>2309436</v>
      </c>
      <c r="D338" s="512">
        <v>2309436</v>
      </c>
      <c r="E338" s="512"/>
      <c r="F338" s="512">
        <v>1104791</v>
      </c>
      <c r="G338" s="512">
        <v>434775</v>
      </c>
      <c r="H338" s="512">
        <v>769870</v>
      </c>
      <c r="I338" s="512"/>
      <c r="J338" s="512"/>
      <c r="K338" s="514"/>
      <c r="L338" s="512"/>
      <c r="M338" s="512"/>
      <c r="N338" s="512"/>
      <c r="O338" s="512"/>
      <c r="P338" s="512"/>
      <c r="Q338" s="512"/>
      <c r="R338" s="512"/>
      <c r="S338" s="512"/>
      <c r="T338" s="512"/>
      <c r="U338" s="512"/>
      <c r="V338" s="512"/>
      <c r="W338" s="512"/>
      <c r="X338" s="559"/>
      <c r="Y338" s="302"/>
      <c r="Z338" s="584"/>
      <c r="AA338" s="515"/>
      <c r="AB338" s="516"/>
    </row>
    <row r="339" spans="1:28" ht="24.9" hidden="1" customHeight="1">
      <c r="A339" s="302" t="s">
        <v>763</v>
      </c>
      <c r="B339" s="583" t="s">
        <v>1439</v>
      </c>
      <c r="C339" s="513">
        <f t="shared" si="21"/>
        <v>5679330</v>
      </c>
      <c r="D339" s="512">
        <v>2691289</v>
      </c>
      <c r="E339" s="512"/>
      <c r="F339" s="512">
        <v>1095449</v>
      </c>
      <c r="G339" s="512">
        <v>449461</v>
      </c>
      <c r="H339" s="512">
        <v>1146379</v>
      </c>
      <c r="I339" s="512"/>
      <c r="J339" s="512"/>
      <c r="K339" s="514"/>
      <c r="L339" s="512"/>
      <c r="M339" s="512"/>
      <c r="N339" s="512"/>
      <c r="O339" s="512">
        <v>282.16433566433568</v>
      </c>
      <c r="P339" s="512">
        <v>161398</v>
      </c>
      <c r="Q339" s="512">
        <v>2255.9002394253789</v>
      </c>
      <c r="R339" s="512">
        <v>2826643</v>
      </c>
      <c r="S339" s="512"/>
      <c r="T339" s="512"/>
      <c r="U339" s="512"/>
      <c r="V339" s="512"/>
      <c r="W339" s="512"/>
      <c r="X339" s="559"/>
      <c r="Y339" s="302"/>
      <c r="Z339" s="584"/>
      <c r="AA339" s="515"/>
      <c r="AB339" s="516"/>
    </row>
    <row r="340" spans="1:28" ht="24.9" hidden="1" customHeight="1">
      <c r="A340" s="302" t="s">
        <v>764</v>
      </c>
      <c r="B340" s="583" t="s">
        <v>204</v>
      </c>
      <c r="C340" s="513">
        <f t="shared" si="21"/>
        <v>4914721</v>
      </c>
      <c r="D340" s="512">
        <v>1672979</v>
      </c>
      <c r="E340" s="512"/>
      <c r="F340" s="512">
        <v>1139406</v>
      </c>
      <c r="G340" s="512">
        <v>533573</v>
      </c>
      <c r="H340" s="512"/>
      <c r="I340" s="512"/>
      <c r="J340" s="512"/>
      <c r="K340" s="514"/>
      <c r="L340" s="512"/>
      <c r="M340" s="512"/>
      <c r="N340" s="512"/>
      <c r="O340" s="512">
        <v>188.7972027972028</v>
      </c>
      <c r="P340" s="512">
        <v>107992</v>
      </c>
      <c r="Q340" s="512">
        <v>2500.997605746209</v>
      </c>
      <c r="R340" s="512">
        <v>3133750</v>
      </c>
      <c r="S340" s="512"/>
      <c r="T340" s="512"/>
      <c r="U340" s="512"/>
      <c r="V340" s="512"/>
      <c r="W340" s="512"/>
      <c r="X340" s="559"/>
      <c r="Y340" s="302"/>
      <c r="Z340" s="584"/>
      <c r="AA340" s="515"/>
      <c r="AB340" s="516"/>
    </row>
    <row r="341" spans="1:28" ht="24.9" hidden="1" customHeight="1">
      <c r="A341" s="302" t="s">
        <v>765</v>
      </c>
      <c r="B341" s="583" t="s">
        <v>1164</v>
      </c>
      <c r="C341" s="513">
        <f t="shared" si="21"/>
        <v>3773650</v>
      </c>
      <c r="D341" s="512">
        <v>900959</v>
      </c>
      <c r="E341" s="512"/>
      <c r="F341" s="512">
        <v>641539</v>
      </c>
      <c r="G341" s="512">
        <v>259420</v>
      </c>
      <c r="H341" s="512"/>
      <c r="I341" s="512"/>
      <c r="J341" s="512"/>
      <c r="K341" s="514"/>
      <c r="L341" s="512"/>
      <c r="M341" s="512"/>
      <c r="N341" s="512"/>
      <c r="O341" s="512">
        <v>106.17832167832168</v>
      </c>
      <c r="P341" s="512">
        <v>60734</v>
      </c>
      <c r="Q341" s="512">
        <v>2037.3128491620112</v>
      </c>
      <c r="R341" s="512">
        <v>2552753</v>
      </c>
      <c r="S341" s="512"/>
      <c r="T341" s="512"/>
      <c r="U341" s="512">
        <v>259204</v>
      </c>
      <c r="V341" s="512"/>
      <c r="W341" s="512"/>
      <c r="X341" s="559"/>
      <c r="Y341" s="302"/>
      <c r="Z341" s="584"/>
      <c r="AA341" s="515"/>
      <c r="AB341" s="516"/>
    </row>
    <row r="342" spans="1:28" ht="24.9" hidden="1" customHeight="1">
      <c r="A342" s="302" t="s">
        <v>766</v>
      </c>
      <c r="B342" s="583" t="s">
        <v>1440</v>
      </c>
      <c r="C342" s="513">
        <f t="shared" si="21"/>
        <v>9042188</v>
      </c>
      <c r="D342" s="512">
        <v>3686332</v>
      </c>
      <c r="E342" s="512"/>
      <c r="F342" s="512">
        <v>1369093</v>
      </c>
      <c r="G342" s="512">
        <v>562397</v>
      </c>
      <c r="H342" s="512">
        <v>1754842</v>
      </c>
      <c r="I342" s="512"/>
      <c r="J342" s="512"/>
      <c r="K342" s="514"/>
      <c r="L342" s="512"/>
      <c r="M342" s="512">
        <v>1100</v>
      </c>
      <c r="N342" s="512">
        <v>2061950</v>
      </c>
      <c r="O342" s="512">
        <v>279.99300699300699</v>
      </c>
      <c r="P342" s="512">
        <v>160156</v>
      </c>
      <c r="Q342" s="512">
        <v>2500.997605746209</v>
      </c>
      <c r="R342" s="512">
        <v>3133750</v>
      </c>
      <c r="S342" s="512"/>
      <c r="T342" s="512"/>
      <c r="U342" s="512"/>
      <c r="V342" s="512"/>
      <c r="W342" s="512"/>
      <c r="X342" s="559"/>
      <c r="Y342" s="302"/>
      <c r="Z342" s="584"/>
      <c r="AA342" s="515"/>
      <c r="AB342" s="516"/>
    </row>
    <row r="343" spans="1:28" ht="24.9" hidden="1" customHeight="1">
      <c r="A343" s="302" t="s">
        <v>767</v>
      </c>
      <c r="B343" s="583" t="s">
        <v>1441</v>
      </c>
      <c r="C343" s="513">
        <f t="shared" si="21"/>
        <v>4338933</v>
      </c>
      <c r="D343" s="512">
        <v>3996267</v>
      </c>
      <c r="E343" s="512"/>
      <c r="F343" s="512">
        <v>1723818</v>
      </c>
      <c r="G343" s="512">
        <v>707813</v>
      </c>
      <c r="H343" s="512">
        <v>1564636</v>
      </c>
      <c r="I343" s="512"/>
      <c r="J343" s="512"/>
      <c r="K343" s="514"/>
      <c r="L343" s="512"/>
      <c r="M343" s="512"/>
      <c r="N343" s="512"/>
      <c r="O343" s="512">
        <v>107.0472027972028</v>
      </c>
      <c r="P343" s="512">
        <v>61231</v>
      </c>
      <c r="Q343" s="512"/>
      <c r="R343" s="512"/>
      <c r="S343" s="512"/>
      <c r="T343" s="512"/>
      <c r="U343" s="512">
        <v>281435</v>
      </c>
      <c r="V343" s="512"/>
      <c r="W343" s="512"/>
      <c r="X343" s="559"/>
      <c r="Y343" s="302"/>
      <c r="Z343" s="584"/>
      <c r="AA343" s="515"/>
      <c r="AB343" s="516"/>
    </row>
    <row r="344" spans="1:28" ht="31.5" hidden="1" customHeight="1">
      <c r="A344" s="302" t="s">
        <v>768</v>
      </c>
      <c r="B344" s="583" t="s">
        <v>1438</v>
      </c>
      <c r="C344" s="513">
        <f t="shared" si="21"/>
        <v>434885</v>
      </c>
      <c r="D344" s="512">
        <v>0</v>
      </c>
      <c r="E344" s="512"/>
      <c r="F344" s="512"/>
      <c r="G344" s="512"/>
      <c r="H344" s="512"/>
      <c r="I344" s="512"/>
      <c r="J344" s="512"/>
      <c r="K344" s="514"/>
      <c r="L344" s="512"/>
      <c r="M344" s="512"/>
      <c r="N344" s="512"/>
      <c r="O344" s="512">
        <v>307.13461538461536</v>
      </c>
      <c r="P344" s="512">
        <v>175681</v>
      </c>
      <c r="Q344" s="512"/>
      <c r="R344" s="512"/>
      <c r="S344" s="512"/>
      <c r="T344" s="512"/>
      <c r="U344" s="512">
        <v>259204</v>
      </c>
      <c r="V344" s="512"/>
      <c r="W344" s="512"/>
      <c r="X344" s="559"/>
      <c r="Y344" s="302"/>
      <c r="Z344" s="584"/>
      <c r="AA344" s="515"/>
      <c r="AB344" s="516"/>
    </row>
    <row r="345" spans="1:28" ht="24.9" hidden="1" customHeight="1">
      <c r="A345" s="302" t="s">
        <v>769</v>
      </c>
      <c r="B345" s="583" t="s">
        <v>3477</v>
      </c>
      <c r="C345" s="513">
        <f t="shared" si="21"/>
        <v>650580</v>
      </c>
      <c r="D345" s="512">
        <f>SUM(E345:J345)</f>
        <v>650580</v>
      </c>
      <c r="E345" s="512"/>
      <c r="F345" s="512">
        <v>650580</v>
      </c>
      <c r="G345" s="512"/>
      <c r="H345" s="512"/>
      <c r="I345" s="512"/>
      <c r="J345" s="512"/>
      <c r="K345" s="514"/>
      <c r="L345" s="512"/>
      <c r="M345" s="512"/>
      <c r="N345" s="512"/>
      <c r="O345" s="512"/>
      <c r="P345" s="512"/>
      <c r="Q345" s="512"/>
      <c r="R345" s="512"/>
      <c r="S345" s="512"/>
      <c r="T345" s="512"/>
      <c r="U345" s="512"/>
      <c r="V345" s="512"/>
      <c r="W345" s="512"/>
      <c r="X345" s="559"/>
      <c r="Y345" s="302"/>
      <c r="Z345" s="584"/>
      <c r="AA345" s="515"/>
      <c r="AB345" s="516"/>
    </row>
    <row r="346" spans="1:28" ht="24.9" hidden="1" customHeight="1">
      <c r="A346" s="302" t="s">
        <v>770</v>
      </c>
      <c r="B346" s="583" t="s">
        <v>1672</v>
      </c>
      <c r="C346" s="513">
        <f t="shared" si="21"/>
        <v>1027446</v>
      </c>
      <c r="D346" s="512">
        <v>1027446</v>
      </c>
      <c r="E346" s="512"/>
      <c r="F346" s="512">
        <v>364732</v>
      </c>
      <c r="G346" s="512">
        <v>314732</v>
      </c>
      <c r="H346" s="512"/>
      <c r="I346" s="512">
        <v>347982</v>
      </c>
      <c r="J346" s="512"/>
      <c r="K346" s="514"/>
      <c r="L346" s="512"/>
      <c r="M346" s="512"/>
      <c r="N346" s="512"/>
      <c r="O346" s="512"/>
      <c r="P346" s="512"/>
      <c r="Q346" s="512"/>
      <c r="R346" s="512"/>
      <c r="S346" s="512"/>
      <c r="T346" s="512"/>
      <c r="U346" s="512"/>
      <c r="V346" s="512"/>
      <c r="W346" s="512"/>
      <c r="X346" s="559"/>
      <c r="Y346" s="302"/>
      <c r="Z346" s="584"/>
      <c r="AA346" s="515"/>
      <c r="AB346" s="516"/>
    </row>
    <row r="347" spans="1:28" ht="24.9" hidden="1" customHeight="1">
      <c r="A347" s="302" t="s">
        <v>771</v>
      </c>
      <c r="B347" s="583" t="s">
        <v>2354</v>
      </c>
      <c r="C347" s="513">
        <f t="shared" si="21"/>
        <v>1027446</v>
      </c>
      <c r="D347" s="512">
        <v>1027446</v>
      </c>
      <c r="E347" s="512"/>
      <c r="F347" s="512">
        <v>364732</v>
      </c>
      <c r="G347" s="512">
        <v>314732</v>
      </c>
      <c r="H347" s="512"/>
      <c r="I347" s="512">
        <v>347982</v>
      </c>
      <c r="J347" s="512"/>
      <c r="K347" s="514"/>
      <c r="L347" s="512"/>
      <c r="M347" s="512"/>
      <c r="N347" s="512"/>
      <c r="O347" s="512"/>
      <c r="P347" s="512"/>
      <c r="Q347" s="512"/>
      <c r="R347" s="512"/>
      <c r="S347" s="512"/>
      <c r="T347" s="512"/>
      <c r="U347" s="512"/>
      <c r="V347" s="512"/>
      <c r="W347" s="512"/>
      <c r="X347" s="559"/>
      <c r="Y347" s="302"/>
      <c r="Z347" s="584"/>
      <c r="AA347" s="515"/>
      <c r="AB347" s="516"/>
    </row>
    <row r="348" spans="1:28" ht="24.9" hidden="1" customHeight="1">
      <c r="A348" s="302" t="s">
        <v>772</v>
      </c>
      <c r="B348" s="583" t="s">
        <v>1673</v>
      </c>
      <c r="C348" s="513">
        <f t="shared" si="21"/>
        <v>679464</v>
      </c>
      <c r="D348" s="512">
        <v>679464</v>
      </c>
      <c r="E348" s="512"/>
      <c r="F348" s="512">
        <v>364732</v>
      </c>
      <c r="G348" s="512">
        <v>314732</v>
      </c>
      <c r="H348" s="512"/>
      <c r="I348" s="512"/>
      <c r="J348" s="512"/>
      <c r="K348" s="514"/>
      <c r="L348" s="512"/>
      <c r="M348" s="512"/>
      <c r="N348" s="512"/>
      <c r="O348" s="512"/>
      <c r="P348" s="512"/>
      <c r="Q348" s="512"/>
      <c r="R348" s="512"/>
      <c r="S348" s="512"/>
      <c r="T348" s="512"/>
      <c r="U348" s="512"/>
      <c r="V348" s="512"/>
      <c r="W348" s="512"/>
      <c r="X348" s="559"/>
      <c r="Y348" s="302"/>
      <c r="Z348" s="584"/>
      <c r="AA348" s="515"/>
      <c r="AB348" s="516"/>
    </row>
    <row r="349" spans="1:28" ht="24.9" hidden="1" customHeight="1">
      <c r="A349" s="302" t="s">
        <v>1040</v>
      </c>
      <c r="B349" s="583" t="s">
        <v>1450</v>
      </c>
      <c r="C349" s="513">
        <f t="shared" si="21"/>
        <v>1915006</v>
      </c>
      <c r="D349" s="512">
        <v>1811547</v>
      </c>
      <c r="E349" s="512">
        <v>150000</v>
      </c>
      <c r="F349" s="512">
        <v>651268</v>
      </c>
      <c r="G349" s="512">
        <v>269560</v>
      </c>
      <c r="H349" s="512">
        <v>461539</v>
      </c>
      <c r="I349" s="512">
        <v>279180</v>
      </c>
      <c r="J349" s="512"/>
      <c r="K349" s="514"/>
      <c r="L349" s="512"/>
      <c r="M349" s="512"/>
      <c r="N349" s="512"/>
      <c r="O349" s="512">
        <v>180.87237762237763</v>
      </c>
      <c r="P349" s="512">
        <v>103459</v>
      </c>
      <c r="Q349" s="512"/>
      <c r="R349" s="512"/>
      <c r="S349" s="512"/>
      <c r="T349" s="512"/>
      <c r="U349" s="512"/>
      <c r="V349" s="512"/>
      <c r="W349" s="512"/>
      <c r="X349" s="559"/>
      <c r="Y349" s="302"/>
      <c r="Z349" s="584"/>
      <c r="AA349" s="515"/>
      <c r="AB349" s="516"/>
    </row>
    <row r="350" spans="1:28" ht="24.9" hidden="1" customHeight="1">
      <c r="A350" s="302" t="s">
        <v>773</v>
      </c>
      <c r="B350" s="583" t="s">
        <v>1451</v>
      </c>
      <c r="C350" s="513">
        <f t="shared" si="21"/>
        <v>3340514</v>
      </c>
      <c r="D350" s="512">
        <v>1852134</v>
      </c>
      <c r="E350" s="512">
        <v>200000</v>
      </c>
      <c r="F350" s="512">
        <v>655567</v>
      </c>
      <c r="G350" s="512">
        <v>260865</v>
      </c>
      <c r="H350" s="512">
        <v>459624</v>
      </c>
      <c r="I350" s="512">
        <v>276078</v>
      </c>
      <c r="J350" s="512"/>
      <c r="K350" s="514"/>
      <c r="L350" s="512"/>
      <c r="M350" s="512">
        <v>523</v>
      </c>
      <c r="N350" s="512">
        <v>1293075</v>
      </c>
      <c r="O350" s="512">
        <v>341.44230769230768</v>
      </c>
      <c r="P350" s="512">
        <v>195305</v>
      </c>
      <c r="Q350" s="512"/>
      <c r="R350" s="512"/>
      <c r="S350" s="512"/>
      <c r="T350" s="512"/>
      <c r="U350" s="512"/>
      <c r="V350" s="512"/>
      <c r="W350" s="512"/>
      <c r="X350" s="559"/>
      <c r="Y350" s="302"/>
      <c r="Z350" s="584"/>
      <c r="AA350" s="515"/>
      <c r="AB350" s="516"/>
    </row>
    <row r="351" spans="1:28" ht="24.9" hidden="1" customHeight="1">
      <c r="A351" s="302" t="s">
        <v>774</v>
      </c>
      <c r="B351" s="583" t="s">
        <v>1452</v>
      </c>
      <c r="C351" s="513">
        <f t="shared" si="21"/>
        <v>1863955</v>
      </c>
      <c r="D351" s="512">
        <v>1678152</v>
      </c>
      <c r="E351" s="512">
        <v>150000</v>
      </c>
      <c r="F351" s="512">
        <v>634073</v>
      </c>
      <c r="G351" s="512">
        <v>125362</v>
      </c>
      <c r="H351" s="512">
        <v>486435</v>
      </c>
      <c r="I351" s="512">
        <v>282282</v>
      </c>
      <c r="J351" s="512"/>
      <c r="K351" s="514"/>
      <c r="L351" s="512"/>
      <c r="M351" s="512"/>
      <c r="N351" s="512"/>
      <c r="O351" s="512">
        <v>324.83041958041957</v>
      </c>
      <c r="P351" s="512">
        <v>185803</v>
      </c>
      <c r="Q351" s="512"/>
      <c r="R351" s="512"/>
      <c r="S351" s="512"/>
      <c r="T351" s="512"/>
      <c r="U351" s="512"/>
      <c r="V351" s="512"/>
      <c r="W351" s="512"/>
      <c r="X351" s="559"/>
      <c r="Y351" s="302"/>
      <c r="Z351" s="584"/>
      <c r="AA351" s="515"/>
      <c r="AB351" s="516"/>
    </row>
    <row r="352" spans="1:28" ht="24.9" hidden="1" customHeight="1">
      <c r="A352" s="302" t="s">
        <v>775</v>
      </c>
      <c r="B352" s="583" t="s">
        <v>1453</v>
      </c>
      <c r="C352" s="513">
        <f t="shared" si="21"/>
        <v>1770499</v>
      </c>
      <c r="D352" s="512">
        <v>1698152</v>
      </c>
      <c r="E352" s="512">
        <v>122012</v>
      </c>
      <c r="F352" s="512">
        <v>610429</v>
      </c>
      <c r="G352" s="512">
        <v>253908</v>
      </c>
      <c r="H352" s="512">
        <v>448133</v>
      </c>
      <c r="I352" s="512">
        <v>263670</v>
      </c>
      <c r="J352" s="512"/>
      <c r="K352" s="514"/>
      <c r="L352" s="512"/>
      <c r="M352" s="512"/>
      <c r="N352" s="512"/>
      <c r="O352" s="512">
        <v>126.48076923076923</v>
      </c>
      <c r="P352" s="512">
        <v>72347</v>
      </c>
      <c r="Q352" s="512"/>
      <c r="R352" s="512"/>
      <c r="S352" s="512"/>
      <c r="T352" s="512"/>
      <c r="U352" s="512"/>
      <c r="V352" s="512"/>
      <c r="W352" s="512"/>
      <c r="X352" s="559"/>
      <c r="Y352" s="302"/>
      <c r="Z352" s="584"/>
      <c r="AA352" s="515"/>
      <c r="AB352" s="516"/>
    </row>
    <row r="353" spans="1:28" ht="24.9" hidden="1" customHeight="1">
      <c r="A353" s="302" t="s">
        <v>776</v>
      </c>
      <c r="B353" s="583" t="s">
        <v>1454</v>
      </c>
      <c r="C353" s="513">
        <f t="shared" si="21"/>
        <v>2379857</v>
      </c>
      <c r="D353" s="512">
        <v>2227153</v>
      </c>
      <c r="E353" s="512"/>
      <c r="F353" s="512">
        <v>881254</v>
      </c>
      <c r="G353" s="512">
        <v>363471</v>
      </c>
      <c r="H353" s="512">
        <v>607086</v>
      </c>
      <c r="I353" s="512">
        <v>375342</v>
      </c>
      <c r="J353" s="512"/>
      <c r="K353" s="514"/>
      <c r="L353" s="512"/>
      <c r="M353" s="512"/>
      <c r="N353" s="512"/>
      <c r="O353" s="512">
        <v>266.96503496503499</v>
      </c>
      <c r="P353" s="512">
        <v>152704</v>
      </c>
      <c r="Q353" s="512"/>
      <c r="R353" s="512"/>
      <c r="S353" s="512"/>
      <c r="T353" s="512"/>
      <c r="U353" s="512"/>
      <c r="V353" s="512"/>
      <c r="W353" s="512"/>
      <c r="X353" s="559"/>
      <c r="Y353" s="302"/>
      <c r="Z353" s="584"/>
      <c r="AA353" s="515"/>
      <c r="AB353" s="516"/>
    </row>
    <row r="354" spans="1:28" ht="24.9" hidden="1" customHeight="1">
      <c r="A354" s="302" t="s">
        <v>1041</v>
      </c>
      <c r="B354" s="583" t="s">
        <v>1442</v>
      </c>
      <c r="C354" s="513">
        <f t="shared" si="21"/>
        <v>5391975</v>
      </c>
      <c r="D354" s="512">
        <v>5325217</v>
      </c>
      <c r="E354" s="512">
        <v>200000</v>
      </c>
      <c r="F354" s="512">
        <v>1307265</v>
      </c>
      <c r="G354" s="512">
        <v>670423</v>
      </c>
      <c r="H354" s="512">
        <v>2278969</v>
      </c>
      <c r="I354" s="512">
        <v>868560</v>
      </c>
      <c r="J354" s="512"/>
      <c r="K354" s="514"/>
      <c r="L354" s="512"/>
      <c r="M354" s="512"/>
      <c r="N354" s="512"/>
      <c r="O354" s="512">
        <v>116.70979020979021</v>
      </c>
      <c r="P354" s="512">
        <v>66758</v>
      </c>
      <c r="Q354" s="512"/>
      <c r="R354" s="512"/>
      <c r="S354" s="512"/>
      <c r="T354" s="512"/>
      <c r="U354" s="512"/>
      <c r="V354" s="512"/>
      <c r="W354" s="512"/>
      <c r="X354" s="559"/>
      <c r="Y354" s="302"/>
      <c r="Z354" s="584"/>
      <c r="AA354" s="515"/>
      <c r="AB354" s="516"/>
    </row>
    <row r="355" spans="1:28" ht="24.9" hidden="1" customHeight="1">
      <c r="A355" s="302" t="s">
        <v>1042</v>
      </c>
      <c r="B355" s="583" t="s">
        <v>1455</v>
      </c>
      <c r="C355" s="513">
        <f t="shared" si="21"/>
        <v>2063984</v>
      </c>
      <c r="D355" s="512">
        <v>1895196</v>
      </c>
      <c r="E355" s="512">
        <v>133386</v>
      </c>
      <c r="F355" s="512">
        <v>677061</v>
      </c>
      <c r="G355" s="512">
        <v>279995</v>
      </c>
      <c r="H355" s="512">
        <v>488350</v>
      </c>
      <c r="I355" s="512">
        <v>316404</v>
      </c>
      <c r="J355" s="512"/>
      <c r="K355" s="514"/>
      <c r="L355" s="512"/>
      <c r="M355" s="512"/>
      <c r="N355" s="512"/>
      <c r="O355" s="512">
        <v>295.08391608391611</v>
      </c>
      <c r="P355" s="512">
        <v>168788</v>
      </c>
      <c r="Q355" s="512"/>
      <c r="R355" s="512"/>
      <c r="S355" s="512"/>
      <c r="T355" s="512"/>
      <c r="U355" s="512"/>
      <c r="V355" s="512"/>
      <c r="W355" s="512"/>
      <c r="X355" s="559"/>
      <c r="Y355" s="302"/>
      <c r="Z355" s="584"/>
      <c r="AA355" s="515"/>
      <c r="AB355" s="516"/>
    </row>
    <row r="356" spans="1:28" ht="33" hidden="1" customHeight="1">
      <c r="A356" s="302" t="s">
        <v>777</v>
      </c>
      <c r="B356" s="583" t="s">
        <v>1456</v>
      </c>
      <c r="C356" s="513">
        <f t="shared" si="21"/>
        <v>1880350</v>
      </c>
      <c r="D356" s="512">
        <v>1775711</v>
      </c>
      <c r="E356" s="512">
        <v>133386</v>
      </c>
      <c r="F356" s="512">
        <v>612579</v>
      </c>
      <c r="G356" s="512">
        <v>253908</v>
      </c>
      <c r="H356" s="512">
        <v>474944</v>
      </c>
      <c r="I356" s="512">
        <v>300894</v>
      </c>
      <c r="J356" s="512"/>
      <c r="K356" s="514"/>
      <c r="L356" s="512"/>
      <c r="M356" s="512"/>
      <c r="N356" s="512"/>
      <c r="O356" s="512">
        <v>182.93531468531469</v>
      </c>
      <c r="P356" s="512">
        <v>104639</v>
      </c>
      <c r="Q356" s="512"/>
      <c r="R356" s="512"/>
      <c r="S356" s="512"/>
      <c r="T356" s="512"/>
      <c r="U356" s="512"/>
      <c r="V356" s="512"/>
      <c r="W356" s="512"/>
      <c r="X356" s="559"/>
      <c r="Y356" s="302"/>
      <c r="Z356" s="584"/>
      <c r="AA356" s="515"/>
      <c r="AB356" s="516"/>
    </row>
    <row r="357" spans="1:28" ht="24.9" hidden="1" customHeight="1">
      <c r="A357" s="302" t="s">
        <v>778</v>
      </c>
      <c r="B357" s="583" t="s">
        <v>1457</v>
      </c>
      <c r="C357" s="513">
        <f t="shared" si="21"/>
        <v>3186158</v>
      </c>
      <c r="D357" s="512">
        <v>1797426</v>
      </c>
      <c r="E357" s="512">
        <v>150000</v>
      </c>
      <c r="F357" s="512">
        <v>610429</v>
      </c>
      <c r="G357" s="512">
        <v>267821</v>
      </c>
      <c r="H357" s="512">
        <v>480690</v>
      </c>
      <c r="I357" s="512">
        <v>288486</v>
      </c>
      <c r="J357" s="512"/>
      <c r="K357" s="514"/>
      <c r="L357" s="512"/>
      <c r="M357" s="512">
        <v>560</v>
      </c>
      <c r="N357" s="512">
        <v>1245964</v>
      </c>
      <c r="O357" s="512">
        <v>249.5944055944056</v>
      </c>
      <c r="P357" s="512">
        <v>142768</v>
      </c>
      <c r="Q357" s="512"/>
      <c r="R357" s="512"/>
      <c r="S357" s="512"/>
      <c r="T357" s="512"/>
      <c r="U357" s="512"/>
      <c r="V357" s="512"/>
      <c r="W357" s="512"/>
      <c r="X357" s="559"/>
      <c r="Y357" s="302"/>
      <c r="Z357" s="584"/>
      <c r="AA357" s="515"/>
      <c r="AB357" s="516"/>
    </row>
    <row r="358" spans="1:28" ht="24.9" hidden="1" customHeight="1">
      <c r="A358" s="302" t="s">
        <v>1043</v>
      </c>
      <c r="B358" s="583" t="s">
        <v>1458</v>
      </c>
      <c r="C358" s="513">
        <f t="shared" si="21"/>
        <v>3150381</v>
      </c>
      <c r="D358" s="512">
        <v>1793146</v>
      </c>
      <c r="E358" s="512">
        <v>133386</v>
      </c>
      <c r="F358" s="512">
        <v>619027</v>
      </c>
      <c r="G358" s="512">
        <v>266082</v>
      </c>
      <c r="H358" s="512">
        <v>476859</v>
      </c>
      <c r="I358" s="512">
        <v>297792</v>
      </c>
      <c r="J358" s="512"/>
      <c r="K358" s="514"/>
      <c r="L358" s="512"/>
      <c r="M358" s="512">
        <v>721</v>
      </c>
      <c r="N358" s="512">
        <v>1181616</v>
      </c>
      <c r="O358" s="512">
        <v>307.02622377622379</v>
      </c>
      <c r="P358" s="512">
        <v>175619</v>
      </c>
      <c r="Q358" s="512"/>
      <c r="R358" s="512"/>
      <c r="S358" s="512"/>
      <c r="T358" s="512"/>
      <c r="U358" s="512"/>
      <c r="V358" s="512"/>
      <c r="W358" s="512"/>
      <c r="X358" s="559"/>
      <c r="Y358" s="302"/>
      <c r="Z358" s="584"/>
      <c r="AA358" s="515"/>
      <c r="AB358" s="516"/>
    </row>
    <row r="359" spans="1:28" ht="24.9" hidden="1" customHeight="1">
      <c r="A359" s="302" t="s">
        <v>1044</v>
      </c>
      <c r="B359" s="583" t="s">
        <v>1459</v>
      </c>
      <c r="C359" s="513">
        <f t="shared" si="21"/>
        <v>2980361</v>
      </c>
      <c r="D359" s="512">
        <v>1528026</v>
      </c>
      <c r="E359" s="512">
        <v>133386</v>
      </c>
      <c r="F359" s="512">
        <v>629774</v>
      </c>
      <c r="G359" s="512">
        <v>276516</v>
      </c>
      <c r="H359" s="512">
        <v>488350</v>
      </c>
      <c r="I359" s="512"/>
      <c r="J359" s="512"/>
      <c r="K359" s="514"/>
      <c r="L359" s="512"/>
      <c r="M359" s="512">
        <v>730</v>
      </c>
      <c r="N359" s="512">
        <v>1175871</v>
      </c>
      <c r="O359" s="512">
        <v>332.75699300699301</v>
      </c>
      <c r="P359" s="512">
        <v>190337</v>
      </c>
      <c r="Q359" s="512"/>
      <c r="R359" s="512"/>
      <c r="S359" s="512"/>
      <c r="T359" s="512"/>
      <c r="U359" s="512">
        <v>86127</v>
      </c>
      <c r="V359" s="512"/>
      <c r="W359" s="512"/>
      <c r="X359" s="559"/>
      <c r="Y359" s="302"/>
      <c r="Z359" s="584"/>
      <c r="AA359" s="515"/>
      <c r="AB359" s="516"/>
    </row>
    <row r="360" spans="1:28" ht="24.9" hidden="1" customHeight="1">
      <c r="A360" s="302" t="s">
        <v>779</v>
      </c>
      <c r="B360" s="583" t="s">
        <v>1460</v>
      </c>
      <c r="C360" s="513">
        <f t="shared" si="21"/>
        <v>2161661</v>
      </c>
      <c r="D360" s="512">
        <v>2053234</v>
      </c>
      <c r="E360" s="512">
        <v>133386</v>
      </c>
      <c r="F360" s="512">
        <v>833967</v>
      </c>
      <c r="G360" s="512">
        <v>316516</v>
      </c>
      <c r="H360" s="512">
        <v>465369</v>
      </c>
      <c r="I360" s="512">
        <v>303996</v>
      </c>
      <c r="J360" s="512"/>
      <c r="K360" s="514"/>
      <c r="L360" s="512"/>
      <c r="M360" s="512"/>
      <c r="N360" s="512"/>
      <c r="O360" s="512">
        <v>189.55769230769232</v>
      </c>
      <c r="P360" s="512">
        <v>108427</v>
      </c>
      <c r="Q360" s="512"/>
      <c r="R360" s="512"/>
      <c r="S360" s="512"/>
      <c r="T360" s="512"/>
      <c r="U360" s="512"/>
      <c r="V360" s="512"/>
      <c r="W360" s="512"/>
      <c r="X360" s="559"/>
      <c r="Y360" s="302"/>
      <c r="Z360" s="584"/>
      <c r="AA360" s="515"/>
      <c r="AB360" s="516"/>
    </row>
    <row r="361" spans="1:28" ht="24.9" hidden="1" customHeight="1">
      <c r="A361" s="302" t="s">
        <v>780</v>
      </c>
      <c r="B361" s="583" t="s">
        <v>1443</v>
      </c>
      <c r="C361" s="513">
        <f t="shared" si="21"/>
        <v>3540354</v>
      </c>
      <c r="D361" s="512">
        <v>1588528</v>
      </c>
      <c r="E361" s="512">
        <v>200000</v>
      </c>
      <c r="F361" s="512"/>
      <c r="G361" s="512"/>
      <c r="H361" s="512">
        <v>582008</v>
      </c>
      <c r="I361" s="512">
        <v>806520</v>
      </c>
      <c r="J361" s="512"/>
      <c r="K361" s="514"/>
      <c r="L361" s="512"/>
      <c r="M361" s="512">
        <v>1020</v>
      </c>
      <c r="N361" s="512">
        <v>1797321</v>
      </c>
      <c r="O361" s="512">
        <v>270.11363636363637</v>
      </c>
      <c r="P361" s="512">
        <v>154505</v>
      </c>
      <c r="Q361" s="512"/>
      <c r="R361" s="512"/>
      <c r="S361" s="512"/>
      <c r="T361" s="512"/>
      <c r="U361" s="512"/>
      <c r="V361" s="512"/>
      <c r="W361" s="512"/>
      <c r="X361" s="559"/>
      <c r="Y361" s="302"/>
      <c r="Z361" s="584"/>
      <c r="AA361" s="515"/>
      <c r="AB361" s="516"/>
    </row>
    <row r="362" spans="1:28" ht="24.9" hidden="1" customHeight="1">
      <c r="A362" s="302" t="s">
        <v>781</v>
      </c>
      <c r="B362" s="583" t="s">
        <v>1444</v>
      </c>
      <c r="C362" s="513">
        <f t="shared" si="21"/>
        <v>1898630</v>
      </c>
      <c r="D362" s="512">
        <v>1696122</v>
      </c>
      <c r="E362" s="512">
        <v>200000</v>
      </c>
      <c r="F362" s="512"/>
      <c r="G362" s="512"/>
      <c r="H362" s="512">
        <v>599644</v>
      </c>
      <c r="I362" s="512">
        <v>896478</v>
      </c>
      <c r="J362" s="512"/>
      <c r="K362" s="514"/>
      <c r="L362" s="512"/>
      <c r="M362" s="512"/>
      <c r="N362" s="512"/>
      <c r="O362" s="512">
        <v>354.03496503496501</v>
      </c>
      <c r="P362" s="512">
        <v>202508</v>
      </c>
      <c r="Q362" s="512"/>
      <c r="R362" s="512"/>
      <c r="S362" s="512"/>
      <c r="T362" s="512"/>
      <c r="U362" s="512"/>
      <c r="V362" s="512"/>
      <c r="W362" s="512"/>
      <c r="X362" s="559"/>
      <c r="Y362" s="302"/>
      <c r="Z362" s="584"/>
      <c r="AA362" s="515"/>
      <c r="AB362" s="516"/>
    </row>
    <row r="363" spans="1:28" ht="24.9" hidden="1" customHeight="1">
      <c r="A363" s="302" t="s">
        <v>782</v>
      </c>
      <c r="B363" s="583" t="s">
        <v>1445</v>
      </c>
      <c r="C363" s="513">
        <f t="shared" si="21"/>
        <v>1302373</v>
      </c>
      <c r="D363" s="512">
        <v>1263995</v>
      </c>
      <c r="E363" s="512">
        <v>200000</v>
      </c>
      <c r="F363" s="512"/>
      <c r="G363" s="512"/>
      <c r="H363" s="512">
        <v>437388</v>
      </c>
      <c r="I363" s="512">
        <v>626607</v>
      </c>
      <c r="J363" s="512"/>
      <c r="K363" s="514"/>
      <c r="L363" s="512"/>
      <c r="M363" s="512"/>
      <c r="N363" s="512"/>
      <c r="O363" s="512">
        <v>67.0944055944056</v>
      </c>
      <c r="P363" s="512">
        <v>38378</v>
      </c>
      <c r="Q363" s="512"/>
      <c r="R363" s="512"/>
      <c r="S363" s="512"/>
      <c r="T363" s="512"/>
      <c r="U363" s="512"/>
      <c r="V363" s="512"/>
      <c r="W363" s="512"/>
      <c r="X363" s="559"/>
      <c r="Y363" s="302"/>
      <c r="Z363" s="584"/>
      <c r="AA363" s="515"/>
      <c r="AB363" s="516"/>
    </row>
    <row r="364" spans="1:28" ht="24.9" hidden="1" customHeight="1">
      <c r="A364" s="302" t="s">
        <v>783</v>
      </c>
      <c r="B364" s="583" t="s">
        <v>1446</v>
      </c>
      <c r="C364" s="513">
        <f t="shared" si="21"/>
        <v>4807890</v>
      </c>
      <c r="D364" s="512">
        <v>4742561</v>
      </c>
      <c r="E364" s="512">
        <v>200000</v>
      </c>
      <c r="F364" s="512">
        <v>919943</v>
      </c>
      <c r="G364" s="512">
        <v>492165</v>
      </c>
      <c r="H364" s="512">
        <v>2311525</v>
      </c>
      <c r="I364" s="512">
        <v>818928</v>
      </c>
      <c r="J364" s="512"/>
      <c r="K364" s="514"/>
      <c r="L364" s="512"/>
      <c r="M364" s="512"/>
      <c r="N364" s="512"/>
      <c r="O364" s="512">
        <v>114.21153846153847</v>
      </c>
      <c r="P364" s="512">
        <v>65329</v>
      </c>
      <c r="Q364" s="512"/>
      <c r="R364" s="512"/>
      <c r="S364" s="512"/>
      <c r="T364" s="512"/>
      <c r="U364" s="512"/>
      <c r="V364" s="512"/>
      <c r="W364" s="512"/>
      <c r="X364" s="559"/>
      <c r="Y364" s="302"/>
      <c r="Z364" s="584"/>
      <c r="AA364" s="515"/>
      <c r="AB364" s="516"/>
    </row>
    <row r="365" spans="1:28" ht="24.9" hidden="1" customHeight="1">
      <c r="A365" s="302" t="s">
        <v>784</v>
      </c>
      <c r="B365" s="583" t="s">
        <v>1447</v>
      </c>
      <c r="C365" s="513">
        <f t="shared" si="21"/>
        <v>3608014</v>
      </c>
      <c r="D365" s="512">
        <v>1878481</v>
      </c>
      <c r="E365" s="512">
        <v>350000</v>
      </c>
      <c r="F365" s="512"/>
      <c r="G365" s="512"/>
      <c r="H365" s="512">
        <v>597881</v>
      </c>
      <c r="I365" s="512">
        <v>930600</v>
      </c>
      <c r="J365" s="512"/>
      <c r="K365" s="514"/>
      <c r="L365" s="512"/>
      <c r="M365" s="512">
        <v>1019</v>
      </c>
      <c r="N365" s="512">
        <v>1729533</v>
      </c>
      <c r="O365" s="512"/>
      <c r="P365" s="512"/>
      <c r="Q365" s="512"/>
      <c r="R365" s="512"/>
      <c r="S365" s="512"/>
      <c r="T365" s="512"/>
      <c r="U365" s="512"/>
      <c r="V365" s="512"/>
      <c r="W365" s="512"/>
      <c r="X365" s="559"/>
      <c r="Y365" s="302"/>
      <c r="Z365" s="584"/>
      <c r="AA365" s="515"/>
      <c r="AB365" s="516"/>
    </row>
    <row r="366" spans="1:28" ht="24.9" hidden="1" customHeight="1">
      <c r="A366" s="302" t="s">
        <v>785</v>
      </c>
      <c r="B366" s="583" t="s">
        <v>1448</v>
      </c>
      <c r="C366" s="513">
        <f t="shared" si="21"/>
        <v>5407364</v>
      </c>
      <c r="D366" s="512">
        <v>5068360</v>
      </c>
      <c r="E366" s="512">
        <v>300000</v>
      </c>
      <c r="F366" s="512">
        <v>1167124</v>
      </c>
      <c r="G366" s="512">
        <v>627815</v>
      </c>
      <c r="H366" s="512">
        <v>1934251</v>
      </c>
      <c r="I366" s="512">
        <v>1039170</v>
      </c>
      <c r="J366" s="512"/>
      <c r="K366" s="514"/>
      <c r="L366" s="512"/>
      <c r="M366" s="512"/>
      <c r="N366" s="512"/>
      <c r="O366" s="512">
        <v>592.66433566433568</v>
      </c>
      <c r="P366" s="512">
        <v>339004</v>
      </c>
      <c r="Q366" s="512"/>
      <c r="R366" s="512"/>
      <c r="S366" s="512"/>
      <c r="T366" s="512"/>
      <c r="U366" s="512"/>
      <c r="V366" s="512"/>
      <c r="W366" s="512"/>
      <c r="X366" s="559"/>
      <c r="Y366" s="302"/>
      <c r="Z366" s="584"/>
      <c r="AA366" s="515"/>
      <c r="AB366" s="516"/>
    </row>
    <row r="367" spans="1:28" ht="24.9" hidden="1" customHeight="1">
      <c r="A367" s="302" t="s">
        <v>786</v>
      </c>
      <c r="B367" s="583" t="s">
        <v>1449</v>
      </c>
      <c r="C367" s="513">
        <f t="shared" si="21"/>
        <v>2377056</v>
      </c>
      <c r="D367" s="512">
        <v>2377056</v>
      </c>
      <c r="E367" s="512">
        <v>150000</v>
      </c>
      <c r="F367" s="512">
        <v>1059654</v>
      </c>
      <c r="G367" s="512">
        <v>547816</v>
      </c>
      <c r="H367" s="512">
        <v>191510</v>
      </c>
      <c r="I367" s="512">
        <v>428076</v>
      </c>
      <c r="J367" s="512"/>
      <c r="K367" s="514"/>
      <c r="L367" s="512"/>
      <c r="M367" s="512"/>
      <c r="N367" s="512"/>
      <c r="O367" s="512"/>
      <c r="P367" s="512"/>
      <c r="Q367" s="512"/>
      <c r="R367" s="512"/>
      <c r="S367" s="512"/>
      <c r="T367" s="512"/>
      <c r="U367" s="512"/>
      <c r="V367" s="512"/>
      <c r="W367" s="512"/>
      <c r="X367" s="559"/>
      <c r="Y367" s="302"/>
      <c r="Z367" s="584"/>
      <c r="AA367" s="515"/>
      <c r="AB367" s="516"/>
    </row>
    <row r="368" spans="1:28" ht="24.9" hidden="1" customHeight="1">
      <c r="A368" s="302" t="s">
        <v>787</v>
      </c>
      <c r="B368" s="583" t="s">
        <v>1461</v>
      </c>
      <c r="C368" s="513">
        <f t="shared" si="21"/>
        <v>1409978</v>
      </c>
      <c r="D368" s="512">
        <v>200000</v>
      </c>
      <c r="E368" s="512">
        <v>200000</v>
      </c>
      <c r="F368" s="512"/>
      <c r="G368" s="512"/>
      <c r="H368" s="512"/>
      <c r="I368" s="512"/>
      <c r="J368" s="512"/>
      <c r="K368" s="514"/>
      <c r="L368" s="512"/>
      <c r="M368" s="512"/>
      <c r="N368" s="512"/>
      <c r="O368" s="512"/>
      <c r="P368" s="512"/>
      <c r="Q368" s="512">
        <v>850</v>
      </c>
      <c r="R368" s="512">
        <v>1209978</v>
      </c>
      <c r="S368" s="512"/>
      <c r="T368" s="512"/>
      <c r="U368" s="512"/>
      <c r="V368" s="512"/>
      <c r="W368" s="512"/>
      <c r="X368" s="559"/>
      <c r="Y368" s="302"/>
      <c r="Z368" s="584"/>
      <c r="AA368" s="515"/>
      <c r="AB368" s="516"/>
    </row>
    <row r="369" spans="1:28" ht="24.9" hidden="1" customHeight="1">
      <c r="A369" s="302" t="s">
        <v>788</v>
      </c>
      <c r="B369" s="583" t="s">
        <v>1462</v>
      </c>
      <c r="C369" s="513">
        <f t="shared" si="21"/>
        <v>1100000</v>
      </c>
      <c r="D369" s="512">
        <v>1100000</v>
      </c>
      <c r="E369" s="512">
        <v>1100000</v>
      </c>
      <c r="F369" s="512"/>
      <c r="G369" s="512"/>
      <c r="H369" s="512"/>
      <c r="I369" s="512"/>
      <c r="J369" s="512"/>
      <c r="K369" s="514"/>
      <c r="L369" s="512"/>
      <c r="M369" s="512"/>
      <c r="N369" s="512"/>
      <c r="O369" s="512"/>
      <c r="P369" s="512"/>
      <c r="Q369" s="512"/>
      <c r="R369" s="512"/>
      <c r="S369" s="512"/>
      <c r="T369" s="512"/>
      <c r="U369" s="512"/>
      <c r="V369" s="512"/>
      <c r="W369" s="512"/>
      <c r="X369" s="559"/>
      <c r="Y369" s="302"/>
      <c r="Z369" s="584"/>
      <c r="AA369" s="515"/>
      <c r="AB369" s="516"/>
    </row>
    <row r="370" spans="1:28" ht="24.9" hidden="1" customHeight="1">
      <c r="A370" s="302" t="s">
        <v>789</v>
      </c>
      <c r="B370" s="583" t="s">
        <v>1463</v>
      </c>
      <c r="C370" s="513">
        <f t="shared" si="21"/>
        <v>850000</v>
      </c>
      <c r="D370" s="512">
        <v>850000</v>
      </c>
      <c r="E370" s="512">
        <v>850000</v>
      </c>
      <c r="F370" s="512"/>
      <c r="G370" s="512"/>
      <c r="H370" s="512"/>
      <c r="I370" s="512"/>
      <c r="J370" s="512"/>
      <c r="K370" s="514"/>
      <c r="L370" s="512"/>
      <c r="M370" s="512"/>
      <c r="N370" s="512"/>
      <c r="O370" s="512"/>
      <c r="P370" s="512"/>
      <c r="Q370" s="512"/>
      <c r="R370" s="512"/>
      <c r="S370" s="512"/>
      <c r="T370" s="512"/>
      <c r="U370" s="512"/>
      <c r="V370" s="512"/>
      <c r="W370" s="512"/>
      <c r="X370" s="559"/>
      <c r="Y370" s="302"/>
      <c r="Z370" s="584"/>
      <c r="AA370" s="515"/>
      <c r="AB370" s="516"/>
    </row>
    <row r="371" spans="1:28" ht="24.9" hidden="1" customHeight="1">
      <c r="A371" s="302" t="s">
        <v>790</v>
      </c>
      <c r="B371" s="583" t="s">
        <v>1464</v>
      </c>
      <c r="C371" s="513">
        <f t="shared" si="21"/>
        <v>850000</v>
      </c>
      <c r="D371" s="512">
        <v>850000</v>
      </c>
      <c r="E371" s="512">
        <v>850000</v>
      </c>
      <c r="F371" s="512"/>
      <c r="G371" s="512"/>
      <c r="H371" s="512"/>
      <c r="I371" s="512"/>
      <c r="J371" s="512"/>
      <c r="K371" s="514"/>
      <c r="L371" s="512"/>
      <c r="M371" s="512"/>
      <c r="N371" s="512"/>
      <c r="O371" s="512"/>
      <c r="P371" s="512"/>
      <c r="Q371" s="512"/>
      <c r="R371" s="512"/>
      <c r="S371" s="512"/>
      <c r="T371" s="512"/>
      <c r="U371" s="512"/>
      <c r="V371" s="512"/>
      <c r="W371" s="512"/>
      <c r="X371" s="559"/>
      <c r="Y371" s="302"/>
      <c r="Z371" s="584"/>
      <c r="AA371" s="515"/>
      <c r="AB371" s="516"/>
    </row>
    <row r="372" spans="1:28" ht="24.9" hidden="1" customHeight="1">
      <c r="A372" s="302" t="s">
        <v>791</v>
      </c>
      <c r="B372" s="583" t="s">
        <v>1465</v>
      </c>
      <c r="C372" s="513">
        <f t="shared" si="21"/>
        <v>2564584</v>
      </c>
      <c r="D372" s="512">
        <v>950000</v>
      </c>
      <c r="E372" s="512">
        <v>950000</v>
      </c>
      <c r="F372" s="512"/>
      <c r="G372" s="512"/>
      <c r="H372" s="512"/>
      <c r="I372" s="512"/>
      <c r="J372" s="512"/>
      <c r="K372" s="514"/>
      <c r="L372" s="512"/>
      <c r="M372" s="512"/>
      <c r="N372" s="512"/>
      <c r="O372" s="512"/>
      <c r="P372" s="512"/>
      <c r="Q372" s="512">
        <v>1133</v>
      </c>
      <c r="R372" s="512">
        <v>1614584</v>
      </c>
      <c r="S372" s="512"/>
      <c r="T372" s="512"/>
      <c r="U372" s="512"/>
      <c r="V372" s="512"/>
      <c r="W372" s="512"/>
      <c r="X372" s="559"/>
      <c r="Y372" s="302"/>
      <c r="Z372" s="584"/>
      <c r="AA372" s="515"/>
      <c r="AB372" s="516"/>
    </row>
    <row r="373" spans="1:28" ht="24.9" hidden="1" customHeight="1">
      <c r="A373" s="302" t="s">
        <v>792</v>
      </c>
      <c r="B373" s="583" t="s">
        <v>1466</v>
      </c>
      <c r="C373" s="513">
        <f t="shared" si="21"/>
        <v>2574471</v>
      </c>
      <c r="D373" s="512">
        <v>950000</v>
      </c>
      <c r="E373" s="512">
        <v>950000</v>
      </c>
      <c r="F373" s="512"/>
      <c r="G373" s="512"/>
      <c r="H373" s="512"/>
      <c r="I373" s="512"/>
      <c r="J373" s="512"/>
      <c r="K373" s="514"/>
      <c r="L373" s="512"/>
      <c r="M373" s="512"/>
      <c r="N373" s="512"/>
      <c r="O373" s="512"/>
      <c r="P373" s="512"/>
      <c r="Q373" s="512">
        <v>1143</v>
      </c>
      <c r="R373" s="512">
        <v>1624471</v>
      </c>
      <c r="S373" s="512"/>
      <c r="T373" s="512"/>
      <c r="U373" s="512"/>
      <c r="V373" s="512"/>
      <c r="W373" s="512"/>
      <c r="X373" s="559"/>
      <c r="Y373" s="302"/>
      <c r="Z373" s="584"/>
      <c r="AA373" s="515"/>
      <c r="AB373" s="516"/>
    </row>
    <row r="374" spans="1:28" ht="24.9" hidden="1" customHeight="1">
      <c r="A374" s="302" t="s">
        <v>793</v>
      </c>
      <c r="B374" s="583" t="s">
        <v>1467</v>
      </c>
      <c r="C374" s="513">
        <f t="shared" si="21"/>
        <v>950000</v>
      </c>
      <c r="D374" s="512">
        <v>950000</v>
      </c>
      <c r="E374" s="512">
        <v>950000</v>
      </c>
      <c r="F374" s="512"/>
      <c r="G374" s="512"/>
      <c r="H374" s="512"/>
      <c r="I374" s="512"/>
      <c r="J374" s="512"/>
      <c r="K374" s="514"/>
      <c r="L374" s="512"/>
      <c r="M374" s="512"/>
      <c r="N374" s="512"/>
      <c r="O374" s="512"/>
      <c r="P374" s="512"/>
      <c r="Q374" s="512"/>
      <c r="R374" s="512"/>
      <c r="S374" s="512"/>
      <c r="T374" s="512"/>
      <c r="U374" s="512"/>
      <c r="V374" s="512"/>
      <c r="W374" s="512"/>
      <c r="X374" s="559"/>
      <c r="Y374" s="302"/>
      <c r="Z374" s="584"/>
      <c r="AA374" s="515"/>
      <c r="AB374" s="516"/>
    </row>
    <row r="375" spans="1:28" ht="24.9" hidden="1" customHeight="1">
      <c r="A375" s="302" t="s">
        <v>794</v>
      </c>
      <c r="B375" s="583" t="s">
        <v>1468</v>
      </c>
      <c r="C375" s="513">
        <f t="shared" si="21"/>
        <v>950000</v>
      </c>
      <c r="D375" s="512">
        <v>950000</v>
      </c>
      <c r="E375" s="512">
        <v>950000</v>
      </c>
      <c r="F375" s="512"/>
      <c r="G375" s="512"/>
      <c r="H375" s="512"/>
      <c r="I375" s="512"/>
      <c r="J375" s="512"/>
      <c r="K375" s="514"/>
      <c r="L375" s="512"/>
      <c r="M375" s="512"/>
      <c r="N375" s="512"/>
      <c r="O375" s="512"/>
      <c r="P375" s="512"/>
      <c r="Q375" s="512"/>
      <c r="R375" s="512"/>
      <c r="S375" s="512"/>
      <c r="T375" s="512"/>
      <c r="U375" s="512"/>
      <c r="V375" s="512"/>
      <c r="W375" s="512"/>
      <c r="X375" s="559"/>
      <c r="Y375" s="302"/>
      <c r="Z375" s="584"/>
      <c r="AA375" s="515"/>
      <c r="AB375" s="516"/>
    </row>
    <row r="376" spans="1:28" ht="24.9" hidden="1" customHeight="1">
      <c r="A376" s="302" t="s">
        <v>795</v>
      </c>
      <c r="B376" s="583" t="s">
        <v>1469</v>
      </c>
      <c r="C376" s="513">
        <f t="shared" si="21"/>
        <v>950000</v>
      </c>
      <c r="D376" s="512">
        <v>950000</v>
      </c>
      <c r="E376" s="512">
        <v>950000</v>
      </c>
      <c r="F376" s="512"/>
      <c r="G376" s="512"/>
      <c r="H376" s="512"/>
      <c r="I376" s="512"/>
      <c r="J376" s="512"/>
      <c r="K376" s="514"/>
      <c r="L376" s="512"/>
      <c r="M376" s="512"/>
      <c r="N376" s="512"/>
      <c r="O376" s="512"/>
      <c r="P376" s="512"/>
      <c r="Q376" s="512"/>
      <c r="R376" s="512"/>
      <c r="S376" s="512"/>
      <c r="T376" s="512"/>
      <c r="U376" s="512"/>
      <c r="V376" s="512"/>
      <c r="W376" s="512"/>
      <c r="X376" s="559"/>
      <c r="Y376" s="302"/>
      <c r="Z376" s="584"/>
      <c r="AA376" s="515"/>
      <c r="AB376" s="516"/>
    </row>
    <row r="377" spans="1:28" ht="24.9" hidden="1" customHeight="1">
      <c r="A377" s="302" t="s">
        <v>796</v>
      </c>
      <c r="B377" s="583" t="s">
        <v>1470</v>
      </c>
      <c r="C377" s="513">
        <f t="shared" si="21"/>
        <v>450000</v>
      </c>
      <c r="D377" s="512">
        <v>450000</v>
      </c>
      <c r="E377" s="512">
        <v>450000</v>
      </c>
      <c r="F377" s="512"/>
      <c r="G377" s="512"/>
      <c r="H377" s="512"/>
      <c r="I377" s="512"/>
      <c r="J377" s="512"/>
      <c r="K377" s="514"/>
      <c r="L377" s="512"/>
      <c r="M377" s="512"/>
      <c r="N377" s="512"/>
      <c r="O377" s="512"/>
      <c r="P377" s="512"/>
      <c r="Q377" s="512"/>
      <c r="R377" s="512"/>
      <c r="S377" s="512"/>
      <c r="T377" s="512"/>
      <c r="U377" s="512"/>
      <c r="V377" s="512"/>
      <c r="W377" s="512"/>
      <c r="X377" s="559"/>
      <c r="Y377" s="302"/>
      <c r="Z377" s="584"/>
      <c r="AA377" s="515"/>
      <c r="AB377" s="516"/>
    </row>
    <row r="378" spans="1:28" ht="24.9" hidden="1" customHeight="1">
      <c r="A378" s="302" t="s">
        <v>797</v>
      </c>
      <c r="B378" s="583" t="s">
        <v>1471</v>
      </c>
      <c r="C378" s="513">
        <f t="shared" si="21"/>
        <v>400000</v>
      </c>
      <c r="D378" s="512">
        <v>400000</v>
      </c>
      <c r="E378" s="512">
        <v>400000</v>
      </c>
      <c r="F378" s="512"/>
      <c r="G378" s="512"/>
      <c r="H378" s="512"/>
      <c r="I378" s="512"/>
      <c r="J378" s="512"/>
      <c r="K378" s="514"/>
      <c r="L378" s="512"/>
      <c r="M378" s="512"/>
      <c r="N378" s="512"/>
      <c r="O378" s="512"/>
      <c r="P378" s="512"/>
      <c r="Q378" s="512"/>
      <c r="R378" s="512"/>
      <c r="S378" s="512"/>
      <c r="T378" s="512"/>
      <c r="U378" s="512"/>
      <c r="V378" s="512"/>
      <c r="W378" s="512"/>
      <c r="X378" s="559"/>
      <c r="Y378" s="302"/>
      <c r="Z378" s="584"/>
      <c r="AA378" s="515"/>
      <c r="AB378" s="516"/>
    </row>
    <row r="379" spans="1:28" ht="24.9" hidden="1" customHeight="1">
      <c r="A379" s="302" t="s">
        <v>798</v>
      </c>
      <c r="B379" s="583" t="s">
        <v>1472</v>
      </c>
      <c r="C379" s="513">
        <f t="shared" si="21"/>
        <v>450000</v>
      </c>
      <c r="D379" s="512">
        <v>450000</v>
      </c>
      <c r="E379" s="512">
        <v>450000</v>
      </c>
      <c r="F379" s="512"/>
      <c r="G379" s="512"/>
      <c r="H379" s="512"/>
      <c r="I379" s="512"/>
      <c r="J379" s="512"/>
      <c r="K379" s="514"/>
      <c r="L379" s="512"/>
      <c r="M379" s="512"/>
      <c r="N379" s="512"/>
      <c r="O379" s="512"/>
      <c r="P379" s="512"/>
      <c r="Q379" s="512"/>
      <c r="R379" s="512"/>
      <c r="S379" s="512"/>
      <c r="T379" s="512"/>
      <c r="U379" s="512"/>
      <c r="V379" s="512"/>
      <c r="W379" s="512"/>
      <c r="X379" s="559"/>
      <c r="Y379" s="302"/>
      <c r="Z379" s="584"/>
      <c r="AA379" s="515"/>
      <c r="AB379" s="516"/>
    </row>
    <row r="380" spans="1:28" ht="24.9" hidden="1" customHeight="1">
      <c r="A380" s="302" t="s">
        <v>799</v>
      </c>
      <c r="B380" s="583" t="s">
        <v>1478</v>
      </c>
      <c r="C380" s="513">
        <f t="shared" si="21"/>
        <v>2389795</v>
      </c>
      <c r="D380" s="512">
        <v>2232576</v>
      </c>
      <c r="E380" s="512"/>
      <c r="F380" s="512">
        <v>627624</v>
      </c>
      <c r="G380" s="512">
        <v>406949</v>
      </c>
      <c r="H380" s="512">
        <v>639643</v>
      </c>
      <c r="I380" s="512">
        <v>558360</v>
      </c>
      <c r="J380" s="512"/>
      <c r="K380" s="514"/>
      <c r="L380" s="512"/>
      <c r="M380" s="512"/>
      <c r="N380" s="512"/>
      <c r="O380" s="512">
        <v>141.35314685314685</v>
      </c>
      <c r="P380" s="512">
        <v>80854</v>
      </c>
      <c r="Q380" s="512"/>
      <c r="R380" s="512"/>
      <c r="S380" s="512">
        <v>34.253151260504204</v>
      </c>
      <c r="T380" s="512">
        <v>32609</v>
      </c>
      <c r="U380" s="512">
        <v>43756</v>
      </c>
      <c r="V380" s="512"/>
      <c r="W380" s="512"/>
      <c r="X380" s="559"/>
      <c r="Y380" s="302"/>
      <c r="Z380" s="584"/>
      <c r="AA380" s="515"/>
      <c r="AB380" s="516"/>
    </row>
    <row r="381" spans="1:28" ht="24.9" hidden="1" customHeight="1">
      <c r="A381" s="302" t="s">
        <v>800</v>
      </c>
      <c r="B381" s="583" t="s">
        <v>214</v>
      </c>
      <c r="C381" s="513">
        <f t="shared" si="21"/>
        <v>3224118</v>
      </c>
      <c r="D381" s="512">
        <v>2260001</v>
      </c>
      <c r="E381" s="512"/>
      <c r="F381" s="512">
        <v>629774</v>
      </c>
      <c r="G381" s="512">
        <v>406949</v>
      </c>
      <c r="H381" s="512">
        <v>633898</v>
      </c>
      <c r="I381" s="512">
        <v>589380</v>
      </c>
      <c r="J381" s="512"/>
      <c r="K381" s="514"/>
      <c r="L381" s="512"/>
      <c r="M381" s="512"/>
      <c r="N381" s="512"/>
      <c r="O381" s="512">
        <v>134.51398601398603</v>
      </c>
      <c r="P381" s="512">
        <v>76942</v>
      </c>
      <c r="Q381" s="512">
        <v>594</v>
      </c>
      <c r="R381" s="512">
        <v>744203</v>
      </c>
      <c r="S381" s="512">
        <v>59.711134453781511</v>
      </c>
      <c r="T381" s="512">
        <v>56845</v>
      </c>
      <c r="U381" s="512">
        <v>86127</v>
      </c>
      <c r="V381" s="512"/>
      <c r="W381" s="512"/>
      <c r="X381" s="559"/>
      <c r="Y381" s="302"/>
      <c r="Z381" s="584"/>
      <c r="AA381" s="515"/>
      <c r="AB381" s="516"/>
    </row>
    <row r="382" spans="1:28" ht="24.9" hidden="1" customHeight="1">
      <c r="A382" s="302" t="s">
        <v>801</v>
      </c>
      <c r="B382" s="583" t="s">
        <v>1479</v>
      </c>
      <c r="C382" s="513">
        <f t="shared" si="21"/>
        <v>3172008</v>
      </c>
      <c r="D382" s="512">
        <v>2276097</v>
      </c>
      <c r="E382" s="512"/>
      <c r="F382" s="512">
        <v>627624</v>
      </c>
      <c r="G382" s="512">
        <v>408688</v>
      </c>
      <c r="H382" s="512">
        <v>647303</v>
      </c>
      <c r="I382" s="512">
        <v>592482</v>
      </c>
      <c r="J382" s="512"/>
      <c r="K382" s="514"/>
      <c r="L382" s="512"/>
      <c r="M382" s="512"/>
      <c r="N382" s="512"/>
      <c r="O382" s="512">
        <v>157.52972027972027</v>
      </c>
      <c r="P382" s="512">
        <v>90107</v>
      </c>
      <c r="Q382" s="512">
        <v>575</v>
      </c>
      <c r="R382" s="512">
        <v>721139</v>
      </c>
      <c r="S382" s="512">
        <v>42.971638655462186</v>
      </c>
      <c r="T382" s="512">
        <v>40909</v>
      </c>
      <c r="U382" s="512">
        <v>43756</v>
      </c>
      <c r="V382" s="512"/>
      <c r="W382" s="512"/>
      <c r="X382" s="559"/>
      <c r="Y382" s="302"/>
      <c r="Z382" s="584"/>
      <c r="AA382" s="515"/>
      <c r="AB382" s="516"/>
    </row>
    <row r="383" spans="1:28" ht="24.9" hidden="1" customHeight="1">
      <c r="A383" s="302" t="s">
        <v>802</v>
      </c>
      <c r="B383" s="583" t="s">
        <v>1480</v>
      </c>
      <c r="C383" s="513">
        <f t="shared" si="21"/>
        <v>2679148</v>
      </c>
      <c r="D383" s="512">
        <v>2679148</v>
      </c>
      <c r="E383" s="512">
        <v>232320</v>
      </c>
      <c r="F383" s="512">
        <v>487146</v>
      </c>
      <c r="G383" s="512">
        <v>327228</v>
      </c>
      <c r="H383" s="512">
        <v>758350</v>
      </c>
      <c r="I383" s="512">
        <v>874104</v>
      </c>
      <c r="J383" s="512"/>
      <c r="K383" s="514"/>
      <c r="L383" s="512"/>
      <c r="M383" s="512"/>
      <c r="N383" s="512"/>
      <c r="O383" s="512"/>
      <c r="P383" s="512"/>
      <c r="Q383" s="512"/>
      <c r="R383" s="512"/>
      <c r="S383" s="512"/>
      <c r="T383" s="512"/>
      <c r="U383" s="512"/>
      <c r="V383" s="512"/>
      <c r="W383" s="512"/>
      <c r="X383" s="559"/>
      <c r="Y383" s="302"/>
      <c r="Z383" s="584"/>
      <c r="AA383" s="515"/>
      <c r="AB383" s="516"/>
    </row>
    <row r="384" spans="1:28" ht="24.9" hidden="1" customHeight="1">
      <c r="A384" s="302" t="s">
        <v>803</v>
      </c>
      <c r="B384" s="583" t="s">
        <v>1481</v>
      </c>
      <c r="C384" s="513">
        <f t="shared" ref="C384:C454" si="22">D384+L384+N384+P384+R384+T384+U384</f>
        <v>3227343</v>
      </c>
      <c r="D384" s="512">
        <v>2304788</v>
      </c>
      <c r="E384" s="512"/>
      <c r="F384" s="512">
        <v>636222</v>
      </c>
      <c r="G384" s="512">
        <v>415644</v>
      </c>
      <c r="H384" s="512">
        <v>651134</v>
      </c>
      <c r="I384" s="512">
        <v>601788</v>
      </c>
      <c r="J384" s="512"/>
      <c r="K384" s="514"/>
      <c r="L384" s="512"/>
      <c r="M384" s="512"/>
      <c r="N384" s="512"/>
      <c r="O384" s="512">
        <v>201.06468531468531</v>
      </c>
      <c r="P384" s="512">
        <v>115009</v>
      </c>
      <c r="Q384" s="512">
        <v>577</v>
      </c>
      <c r="R384" s="512">
        <v>722768</v>
      </c>
      <c r="S384" s="512">
        <v>43.090336134453779</v>
      </c>
      <c r="T384" s="512">
        <v>41022</v>
      </c>
      <c r="U384" s="512">
        <v>43756</v>
      </c>
      <c r="V384" s="512"/>
      <c r="W384" s="512"/>
      <c r="X384" s="559"/>
      <c r="Y384" s="302"/>
      <c r="Z384" s="584"/>
      <c r="AA384" s="515"/>
      <c r="AB384" s="516"/>
    </row>
    <row r="385" spans="1:28" ht="24.9" hidden="1" customHeight="1">
      <c r="A385" s="302" t="s">
        <v>804</v>
      </c>
      <c r="B385" s="583" t="s">
        <v>1482</v>
      </c>
      <c r="C385" s="513">
        <f t="shared" si="22"/>
        <v>4195016</v>
      </c>
      <c r="D385" s="512">
        <v>2726060</v>
      </c>
      <c r="E385" s="512">
        <v>232320</v>
      </c>
      <c r="F385" s="512">
        <v>777018</v>
      </c>
      <c r="G385" s="512">
        <v>224664</v>
      </c>
      <c r="H385" s="512">
        <v>760250</v>
      </c>
      <c r="I385" s="512">
        <v>731808</v>
      </c>
      <c r="J385" s="512"/>
      <c r="K385" s="514"/>
      <c r="L385" s="512"/>
      <c r="M385" s="512">
        <v>751</v>
      </c>
      <c r="N385" s="512">
        <v>1468956</v>
      </c>
      <c r="O385" s="512"/>
      <c r="P385" s="512"/>
      <c r="Q385" s="512"/>
      <c r="R385" s="512"/>
      <c r="S385" s="512"/>
      <c r="T385" s="512"/>
      <c r="U385" s="512"/>
      <c r="V385" s="512"/>
      <c r="W385" s="512"/>
      <c r="X385" s="559"/>
      <c r="Y385" s="302"/>
      <c r="Z385" s="584"/>
      <c r="AA385" s="515"/>
      <c r="AB385" s="516"/>
    </row>
    <row r="386" spans="1:28" ht="24.9" hidden="1" customHeight="1">
      <c r="A386" s="302" t="s">
        <v>1045</v>
      </c>
      <c r="B386" s="583" t="s">
        <v>216</v>
      </c>
      <c r="C386" s="513">
        <f t="shared" si="22"/>
        <v>2003961</v>
      </c>
      <c r="D386" s="512">
        <v>1483682</v>
      </c>
      <c r="E386" s="512">
        <v>150000</v>
      </c>
      <c r="F386" s="512">
        <v>451374</v>
      </c>
      <c r="G386" s="512">
        <v>260865</v>
      </c>
      <c r="H386" s="512">
        <v>323651</v>
      </c>
      <c r="I386" s="512">
        <v>297792</v>
      </c>
      <c r="J386" s="512"/>
      <c r="K386" s="514"/>
      <c r="L386" s="512"/>
      <c r="M386" s="512"/>
      <c r="N386" s="512"/>
      <c r="O386" s="512">
        <v>142.11363636363637</v>
      </c>
      <c r="P386" s="512">
        <v>81289</v>
      </c>
      <c r="Q386" s="512">
        <v>299</v>
      </c>
      <c r="R386" s="512">
        <v>375173</v>
      </c>
      <c r="S386" s="512">
        <v>21.07247899159664</v>
      </c>
      <c r="T386" s="512">
        <v>20061</v>
      </c>
      <c r="U386" s="512">
        <v>43756</v>
      </c>
      <c r="V386" s="512"/>
      <c r="W386" s="512"/>
      <c r="X386" s="559"/>
      <c r="Y386" s="302"/>
      <c r="Z386" s="584"/>
      <c r="AA386" s="515"/>
      <c r="AB386" s="516"/>
    </row>
    <row r="387" spans="1:28" ht="24.9" hidden="1" customHeight="1">
      <c r="A387" s="302" t="s">
        <v>1046</v>
      </c>
      <c r="B387" s="583" t="s">
        <v>1483</v>
      </c>
      <c r="C387" s="513">
        <f t="shared" si="22"/>
        <v>4442938</v>
      </c>
      <c r="D387" s="512">
        <v>3028750</v>
      </c>
      <c r="E387" s="512">
        <v>232320</v>
      </c>
      <c r="F387" s="512">
        <v>925980</v>
      </c>
      <c r="G387" s="512">
        <v>374440</v>
      </c>
      <c r="H387" s="512">
        <v>726450</v>
      </c>
      <c r="I387" s="512">
        <v>769560</v>
      </c>
      <c r="J387" s="512"/>
      <c r="K387" s="514"/>
      <c r="L387" s="512"/>
      <c r="M387" s="512">
        <v>723</v>
      </c>
      <c r="N387" s="512">
        <v>1414188</v>
      </c>
      <c r="O387" s="512"/>
      <c r="P387" s="512"/>
      <c r="Q387" s="512"/>
      <c r="R387" s="512"/>
      <c r="S387" s="512"/>
      <c r="T387" s="512"/>
      <c r="U387" s="512"/>
      <c r="V387" s="512"/>
      <c r="W387" s="512"/>
      <c r="X387" s="559"/>
      <c r="Y387" s="302"/>
      <c r="Z387" s="584"/>
      <c r="AA387" s="515"/>
      <c r="AB387" s="516"/>
    </row>
    <row r="388" spans="1:28" ht="24.9" hidden="1" customHeight="1">
      <c r="A388" s="302" t="s">
        <v>1047</v>
      </c>
      <c r="B388" s="583" t="s">
        <v>217</v>
      </c>
      <c r="C388" s="513">
        <f t="shared" si="22"/>
        <v>3353934</v>
      </c>
      <c r="D388" s="512">
        <v>2454002</v>
      </c>
      <c r="E388" s="512">
        <v>150000</v>
      </c>
      <c r="F388" s="512">
        <v>634073</v>
      </c>
      <c r="G388" s="512">
        <v>413905</v>
      </c>
      <c r="H388" s="512">
        <v>651134</v>
      </c>
      <c r="I388" s="512">
        <v>604890</v>
      </c>
      <c r="J388" s="512"/>
      <c r="K388" s="514"/>
      <c r="L388" s="512"/>
      <c r="M388" s="512"/>
      <c r="N388" s="512"/>
      <c r="O388" s="512">
        <v>141.13636363636363</v>
      </c>
      <c r="P388" s="512">
        <v>80730</v>
      </c>
      <c r="Q388" s="512">
        <v>599</v>
      </c>
      <c r="R388" s="512">
        <v>751097</v>
      </c>
      <c r="S388" s="512">
        <v>25.576680672268907</v>
      </c>
      <c r="T388" s="512">
        <v>24349</v>
      </c>
      <c r="U388" s="512">
        <v>43756</v>
      </c>
      <c r="V388" s="512"/>
      <c r="W388" s="512"/>
      <c r="X388" s="559"/>
      <c r="Y388" s="302"/>
      <c r="Z388" s="584"/>
      <c r="AA388" s="515"/>
      <c r="AB388" s="516"/>
    </row>
    <row r="389" spans="1:28" ht="24.9" hidden="1" customHeight="1">
      <c r="A389" s="302" t="s">
        <v>1048</v>
      </c>
      <c r="B389" s="583" t="s">
        <v>219</v>
      </c>
      <c r="C389" s="513">
        <f t="shared" si="22"/>
        <v>2058306</v>
      </c>
      <c r="D389" s="512">
        <v>1156609</v>
      </c>
      <c r="E389" s="512">
        <v>105812</v>
      </c>
      <c r="F389" s="512">
        <v>268180</v>
      </c>
      <c r="G389" s="512">
        <v>166861</v>
      </c>
      <c r="H389" s="512">
        <v>416224</v>
      </c>
      <c r="I389" s="512">
        <v>199532</v>
      </c>
      <c r="J389" s="512"/>
      <c r="K389" s="514"/>
      <c r="L389" s="512"/>
      <c r="M389" s="512"/>
      <c r="N389" s="512"/>
      <c r="O389" s="512">
        <v>141.24475524475525</v>
      </c>
      <c r="P389" s="512">
        <v>80792</v>
      </c>
      <c r="Q389" s="512">
        <v>594</v>
      </c>
      <c r="R389" s="512">
        <v>744704</v>
      </c>
      <c r="S389" s="512">
        <v>34.080882352941174</v>
      </c>
      <c r="T389" s="512">
        <v>32445</v>
      </c>
      <c r="U389" s="512">
        <v>43756</v>
      </c>
      <c r="V389" s="512"/>
      <c r="W389" s="512"/>
      <c r="X389" s="559"/>
      <c r="Y389" s="302"/>
      <c r="Z389" s="584"/>
      <c r="AA389" s="515"/>
      <c r="AB389" s="516"/>
    </row>
    <row r="390" spans="1:28" ht="24.9" hidden="1" customHeight="1">
      <c r="A390" s="302" t="s">
        <v>805</v>
      </c>
      <c r="B390" s="583" t="s">
        <v>1473</v>
      </c>
      <c r="C390" s="513">
        <f t="shared" si="22"/>
        <v>1650861</v>
      </c>
      <c r="D390" s="512">
        <v>1650861</v>
      </c>
      <c r="E390" s="512"/>
      <c r="F390" s="512"/>
      <c r="G390" s="512"/>
      <c r="H390" s="512">
        <v>924993</v>
      </c>
      <c r="I390" s="512">
        <v>725868</v>
      </c>
      <c r="J390" s="512"/>
      <c r="K390" s="514"/>
      <c r="L390" s="512"/>
      <c r="M390" s="512"/>
      <c r="N390" s="512"/>
      <c r="O390" s="512"/>
      <c r="P390" s="512"/>
      <c r="Q390" s="512"/>
      <c r="R390" s="512"/>
      <c r="S390" s="512"/>
      <c r="T390" s="512"/>
      <c r="U390" s="512"/>
      <c r="V390" s="512"/>
      <c r="W390" s="512"/>
      <c r="X390" s="559"/>
      <c r="Y390" s="302"/>
      <c r="Z390" s="584"/>
      <c r="AA390" s="515"/>
      <c r="AB390" s="516"/>
    </row>
    <row r="391" spans="1:28" ht="24.9" hidden="1" customHeight="1">
      <c r="A391" s="302" t="s">
        <v>806</v>
      </c>
      <c r="B391" s="583" t="s">
        <v>1474</v>
      </c>
      <c r="C391" s="513">
        <f t="shared" si="22"/>
        <v>2059502</v>
      </c>
      <c r="D391" s="512">
        <v>2059502</v>
      </c>
      <c r="E391" s="512">
        <v>150000</v>
      </c>
      <c r="F391" s="512">
        <v>573889</v>
      </c>
      <c r="G391" s="512">
        <v>393384</v>
      </c>
      <c r="H391" s="512">
        <v>942229</v>
      </c>
      <c r="I391" s="512"/>
      <c r="J391" s="512"/>
      <c r="K391" s="514"/>
      <c r="L391" s="512"/>
      <c r="M391" s="512"/>
      <c r="N391" s="512"/>
      <c r="O391" s="512"/>
      <c r="P391" s="512"/>
      <c r="Q391" s="512"/>
      <c r="R391" s="512"/>
      <c r="S391" s="512"/>
      <c r="T391" s="512"/>
      <c r="U391" s="512"/>
      <c r="V391" s="512"/>
      <c r="W391" s="512"/>
      <c r="X391" s="559"/>
      <c r="Y391" s="302"/>
      <c r="Z391" s="584"/>
      <c r="AA391" s="515"/>
      <c r="AB391" s="516"/>
    </row>
    <row r="392" spans="1:28" ht="24.9" hidden="1" customHeight="1">
      <c r="A392" s="302" t="s">
        <v>807</v>
      </c>
      <c r="B392" s="583" t="s">
        <v>1475</v>
      </c>
      <c r="C392" s="513">
        <f t="shared" si="22"/>
        <v>1558732</v>
      </c>
      <c r="D392" s="512">
        <v>256036</v>
      </c>
      <c r="E392" s="512">
        <v>256036</v>
      </c>
      <c r="F392" s="512"/>
      <c r="G392" s="512"/>
      <c r="H392" s="512"/>
      <c r="I392" s="512"/>
      <c r="J392" s="512"/>
      <c r="K392" s="514"/>
      <c r="L392" s="512"/>
      <c r="M392" s="512">
        <v>666</v>
      </c>
      <c r="N392" s="512">
        <v>1302696</v>
      </c>
      <c r="O392" s="512"/>
      <c r="P392" s="512"/>
      <c r="Q392" s="512"/>
      <c r="R392" s="512"/>
      <c r="S392" s="512"/>
      <c r="T392" s="512"/>
      <c r="U392" s="512"/>
      <c r="V392" s="512"/>
      <c r="W392" s="512"/>
      <c r="X392" s="559"/>
      <c r="Y392" s="302"/>
      <c r="Z392" s="584"/>
      <c r="AA392" s="515"/>
      <c r="AB392" s="516"/>
    </row>
    <row r="393" spans="1:28" ht="24.9" hidden="1" customHeight="1">
      <c r="A393" s="302" t="s">
        <v>808</v>
      </c>
      <c r="B393" s="583" t="s">
        <v>1476</v>
      </c>
      <c r="C393" s="513">
        <f t="shared" si="22"/>
        <v>2632194</v>
      </c>
      <c r="D393" s="512">
        <v>2632194</v>
      </c>
      <c r="E393" s="512">
        <v>212960</v>
      </c>
      <c r="F393" s="512">
        <v>479094</v>
      </c>
      <c r="G393" s="512">
        <v>387464</v>
      </c>
      <c r="H393" s="512">
        <v>698900</v>
      </c>
      <c r="I393" s="512">
        <v>853776</v>
      </c>
      <c r="J393" s="512"/>
      <c r="K393" s="514"/>
      <c r="L393" s="512"/>
      <c r="M393" s="512"/>
      <c r="N393" s="512"/>
      <c r="O393" s="512"/>
      <c r="P393" s="512"/>
      <c r="Q393" s="512"/>
      <c r="R393" s="512"/>
      <c r="S393" s="512"/>
      <c r="T393" s="512"/>
      <c r="U393" s="512"/>
      <c r="V393" s="512"/>
      <c r="W393" s="512"/>
      <c r="X393" s="559"/>
      <c r="Y393" s="302"/>
      <c r="Z393" s="584"/>
      <c r="AA393" s="515"/>
      <c r="AB393" s="516"/>
    </row>
    <row r="394" spans="1:28" ht="24.9" hidden="1" customHeight="1">
      <c r="A394" s="302" t="s">
        <v>809</v>
      </c>
      <c r="B394" s="583" t="s">
        <v>1477</v>
      </c>
      <c r="C394" s="513">
        <f t="shared" si="22"/>
        <v>2860950</v>
      </c>
      <c r="D394" s="512">
        <v>2860950</v>
      </c>
      <c r="E394" s="512">
        <v>232320</v>
      </c>
      <c r="F394" s="512">
        <v>539484</v>
      </c>
      <c r="G394" s="512">
        <v>436304</v>
      </c>
      <c r="H394" s="512">
        <v>714850</v>
      </c>
      <c r="I394" s="512">
        <v>937992</v>
      </c>
      <c r="J394" s="512"/>
      <c r="K394" s="514"/>
      <c r="L394" s="512"/>
      <c r="M394" s="512"/>
      <c r="N394" s="512"/>
      <c r="O394" s="512"/>
      <c r="P394" s="512"/>
      <c r="Q394" s="512"/>
      <c r="R394" s="512"/>
      <c r="S394" s="512"/>
      <c r="T394" s="512"/>
      <c r="U394" s="512"/>
      <c r="V394" s="512"/>
      <c r="W394" s="512"/>
      <c r="X394" s="559"/>
      <c r="Y394" s="302"/>
      <c r="Z394" s="584"/>
      <c r="AA394" s="515"/>
      <c r="AB394" s="516"/>
    </row>
    <row r="395" spans="1:28" ht="24.9" hidden="1" customHeight="1">
      <c r="A395" s="302" t="s">
        <v>810</v>
      </c>
      <c r="B395" s="583" t="s">
        <v>1484</v>
      </c>
      <c r="C395" s="513">
        <f t="shared" si="22"/>
        <v>211628</v>
      </c>
      <c r="D395" s="512">
        <v>114908</v>
      </c>
      <c r="E395" s="512"/>
      <c r="F395" s="512"/>
      <c r="G395" s="512"/>
      <c r="H395" s="512"/>
      <c r="I395" s="512"/>
      <c r="J395" s="512">
        <v>114908</v>
      </c>
      <c r="K395" s="514"/>
      <c r="L395" s="512"/>
      <c r="M395" s="512"/>
      <c r="N395" s="512"/>
      <c r="O395" s="512"/>
      <c r="P395" s="512"/>
      <c r="Q395" s="512"/>
      <c r="R395" s="512"/>
      <c r="S395" s="512">
        <v>55.634453781512605</v>
      </c>
      <c r="T395" s="512">
        <v>52964</v>
      </c>
      <c r="U395" s="512">
        <v>43756</v>
      </c>
      <c r="V395" s="512"/>
      <c r="W395" s="512"/>
      <c r="X395" s="559"/>
      <c r="Y395" s="302"/>
      <c r="Z395" s="584"/>
      <c r="AA395" s="515"/>
      <c r="AB395" s="516"/>
    </row>
    <row r="396" spans="1:28" ht="24.9" hidden="1" customHeight="1">
      <c r="A396" s="302" t="s">
        <v>811</v>
      </c>
      <c r="B396" s="583" t="s">
        <v>220</v>
      </c>
      <c r="C396" s="513">
        <f t="shared" si="22"/>
        <v>4025752</v>
      </c>
      <c r="D396" s="512">
        <v>2062740</v>
      </c>
      <c r="E396" s="512"/>
      <c r="F396" s="512">
        <v>238583</v>
      </c>
      <c r="G396" s="512">
        <v>192483</v>
      </c>
      <c r="H396" s="512">
        <v>1191192</v>
      </c>
      <c r="I396" s="512"/>
      <c r="J396" s="512">
        <v>440482</v>
      </c>
      <c r="K396" s="514"/>
      <c r="L396" s="512"/>
      <c r="M396" s="512"/>
      <c r="N396" s="512"/>
      <c r="O396" s="512">
        <v>497.45454545454544</v>
      </c>
      <c r="P396" s="512">
        <v>284544</v>
      </c>
      <c r="Q396" s="512">
        <v>1192.5187549880288</v>
      </c>
      <c r="R396" s="512">
        <v>1494226</v>
      </c>
      <c r="S396" s="512">
        <v>123.40756302521008</v>
      </c>
      <c r="T396" s="512">
        <v>117484</v>
      </c>
      <c r="U396" s="512">
        <v>66758</v>
      </c>
      <c r="V396" s="512"/>
      <c r="W396" s="512"/>
      <c r="X396" s="559"/>
      <c r="Y396" s="302"/>
      <c r="Z396" s="584"/>
      <c r="AA396" s="515"/>
      <c r="AB396" s="516"/>
    </row>
    <row r="397" spans="1:28" ht="24.9" hidden="1" customHeight="1">
      <c r="A397" s="302" t="s">
        <v>812</v>
      </c>
      <c r="B397" s="583" t="s">
        <v>1485</v>
      </c>
      <c r="C397" s="513">
        <f t="shared" si="22"/>
        <v>3255430</v>
      </c>
      <c r="D397" s="512">
        <v>2786644</v>
      </c>
      <c r="E397" s="512"/>
      <c r="F397" s="512">
        <v>735094</v>
      </c>
      <c r="G397" s="512">
        <v>419876</v>
      </c>
      <c r="H397" s="512">
        <v>1191192</v>
      </c>
      <c r="I397" s="512"/>
      <c r="J397" s="512">
        <v>440482</v>
      </c>
      <c r="K397" s="514"/>
      <c r="L397" s="512"/>
      <c r="M397" s="512"/>
      <c r="N397" s="512"/>
      <c r="O397" s="512">
        <v>497.45454545454544</v>
      </c>
      <c r="P397" s="512">
        <v>284544</v>
      </c>
      <c r="Q397" s="512"/>
      <c r="R397" s="512"/>
      <c r="S397" s="512">
        <v>123.40756302521008</v>
      </c>
      <c r="T397" s="512">
        <v>117484</v>
      </c>
      <c r="U397" s="512">
        <v>66758</v>
      </c>
      <c r="V397" s="512"/>
      <c r="W397" s="512"/>
      <c r="X397" s="559"/>
      <c r="Y397" s="302"/>
      <c r="Z397" s="584"/>
      <c r="AA397" s="515"/>
      <c r="AB397" s="516"/>
    </row>
    <row r="398" spans="1:28" ht="24.9" hidden="1" customHeight="1">
      <c r="A398" s="302" t="s">
        <v>813</v>
      </c>
      <c r="B398" s="583" t="s">
        <v>221</v>
      </c>
      <c r="C398" s="513">
        <f t="shared" si="22"/>
        <v>2663812</v>
      </c>
      <c r="D398" s="512">
        <v>1091509</v>
      </c>
      <c r="E398" s="512"/>
      <c r="F398" s="512">
        <v>234284</v>
      </c>
      <c r="G398" s="512"/>
      <c r="H398" s="512">
        <v>737210</v>
      </c>
      <c r="I398" s="512"/>
      <c r="J398" s="512">
        <v>120015</v>
      </c>
      <c r="K398" s="514"/>
      <c r="L398" s="512"/>
      <c r="M398" s="512"/>
      <c r="N398" s="512"/>
      <c r="O398" s="512">
        <v>390.20104895104896</v>
      </c>
      <c r="P398" s="512">
        <v>223195</v>
      </c>
      <c r="Q398" s="512">
        <v>986.10215482841181</v>
      </c>
      <c r="R398" s="512">
        <v>1235586</v>
      </c>
      <c r="S398" s="512">
        <v>95.084033613445385</v>
      </c>
      <c r="T398" s="512">
        <v>90520</v>
      </c>
      <c r="U398" s="512">
        <v>23002</v>
      </c>
      <c r="V398" s="512"/>
      <c r="W398" s="512"/>
      <c r="X398" s="559"/>
      <c r="Y398" s="302"/>
      <c r="Z398" s="584"/>
      <c r="AA398" s="515"/>
      <c r="AB398" s="516"/>
    </row>
    <row r="399" spans="1:28" ht="24.9" hidden="1" customHeight="1">
      <c r="A399" s="302" t="s">
        <v>814</v>
      </c>
      <c r="B399" s="583" t="s">
        <v>1486</v>
      </c>
      <c r="C399" s="513">
        <f t="shared" si="22"/>
        <v>1897320</v>
      </c>
      <c r="D399" s="512">
        <v>0</v>
      </c>
      <c r="E399" s="512"/>
      <c r="F399" s="512"/>
      <c r="G399" s="512"/>
      <c r="H399" s="512"/>
      <c r="I399" s="512"/>
      <c r="J399" s="512"/>
      <c r="K399" s="514"/>
      <c r="L399" s="512"/>
      <c r="M399" s="512">
        <v>970</v>
      </c>
      <c r="N399" s="512">
        <v>1897320</v>
      </c>
      <c r="O399" s="512"/>
      <c r="P399" s="512"/>
      <c r="Q399" s="512"/>
      <c r="R399" s="512"/>
      <c r="S399" s="512"/>
      <c r="T399" s="512"/>
      <c r="U399" s="512"/>
      <c r="V399" s="512"/>
      <c r="W399" s="512"/>
      <c r="X399" s="559"/>
      <c r="Y399" s="302"/>
      <c r="Z399" s="584"/>
      <c r="AA399" s="515"/>
      <c r="AB399" s="516"/>
    </row>
    <row r="400" spans="1:28" ht="24.9" hidden="1" customHeight="1">
      <c r="A400" s="302" t="s">
        <v>815</v>
      </c>
      <c r="B400" s="583" t="s">
        <v>1674</v>
      </c>
      <c r="C400" s="513">
        <f t="shared" si="22"/>
        <v>2506845</v>
      </c>
      <c r="D400" s="512">
        <v>646885</v>
      </c>
      <c r="E400" s="512"/>
      <c r="F400" s="512">
        <v>115715</v>
      </c>
      <c r="G400" s="512"/>
      <c r="H400" s="512">
        <v>268076</v>
      </c>
      <c r="I400" s="512">
        <v>177551</v>
      </c>
      <c r="J400" s="512">
        <v>85543</v>
      </c>
      <c r="K400" s="514"/>
      <c r="L400" s="512"/>
      <c r="M400" s="512">
        <v>295</v>
      </c>
      <c r="N400" s="512">
        <v>564954</v>
      </c>
      <c r="O400" s="512"/>
      <c r="P400" s="512"/>
      <c r="Q400" s="512">
        <v>977.42059058260179</v>
      </c>
      <c r="R400" s="512">
        <v>1224708</v>
      </c>
      <c r="S400" s="512">
        <v>51.588235294117645</v>
      </c>
      <c r="T400" s="512">
        <v>49112</v>
      </c>
      <c r="U400" s="512">
        <v>21186</v>
      </c>
      <c r="V400" s="512"/>
      <c r="W400" s="512"/>
      <c r="X400" s="559"/>
      <c r="Y400" s="302"/>
      <c r="Z400" s="584"/>
      <c r="AA400" s="515"/>
      <c r="AB400" s="516"/>
    </row>
    <row r="401" spans="1:28" ht="24.9" hidden="1" customHeight="1">
      <c r="A401" s="302" t="s">
        <v>1049</v>
      </c>
      <c r="B401" s="583" t="s">
        <v>1487</v>
      </c>
      <c r="C401" s="513">
        <f t="shared" si="22"/>
        <v>1186966</v>
      </c>
      <c r="D401" s="512">
        <v>1186966</v>
      </c>
      <c r="E401" s="512"/>
      <c r="F401" s="512">
        <v>656238</v>
      </c>
      <c r="G401" s="512">
        <v>530728</v>
      </c>
      <c r="H401" s="512"/>
      <c r="I401" s="512"/>
      <c r="J401" s="512"/>
      <c r="K401" s="514"/>
      <c r="L401" s="512"/>
      <c r="M401" s="512"/>
      <c r="N401" s="512"/>
      <c r="O401" s="512"/>
      <c r="P401" s="512"/>
      <c r="Q401" s="512"/>
      <c r="R401" s="512"/>
      <c r="S401" s="512"/>
      <c r="T401" s="512"/>
      <c r="U401" s="512"/>
      <c r="V401" s="512"/>
      <c r="W401" s="512"/>
      <c r="X401" s="559"/>
      <c r="Y401" s="302"/>
      <c r="Z401" s="584"/>
      <c r="AA401" s="515"/>
      <c r="AB401" s="516"/>
    </row>
    <row r="402" spans="1:28" ht="24.9" hidden="1" customHeight="1">
      <c r="A402" s="302" t="s">
        <v>816</v>
      </c>
      <c r="B402" s="583" t="s">
        <v>1488</v>
      </c>
      <c r="C402" s="513">
        <f t="shared" si="22"/>
        <v>3045592</v>
      </c>
      <c r="D402" s="512">
        <v>1312702</v>
      </c>
      <c r="E402" s="512"/>
      <c r="F402" s="512">
        <v>234284</v>
      </c>
      <c r="G402" s="512">
        <v>157253</v>
      </c>
      <c r="H402" s="512">
        <v>802426</v>
      </c>
      <c r="I402" s="512"/>
      <c r="J402" s="512">
        <v>118739</v>
      </c>
      <c r="K402" s="514"/>
      <c r="L402" s="512"/>
      <c r="M402" s="512"/>
      <c r="N402" s="512"/>
      <c r="O402" s="512">
        <v>583.25874125874122</v>
      </c>
      <c r="P402" s="512">
        <v>333624</v>
      </c>
      <c r="Q402" s="512">
        <v>991.21149241819637</v>
      </c>
      <c r="R402" s="512">
        <v>1241988</v>
      </c>
      <c r="S402" s="512">
        <v>95.084033613445385</v>
      </c>
      <c r="T402" s="512">
        <v>90520</v>
      </c>
      <c r="U402" s="512">
        <v>66758</v>
      </c>
      <c r="V402" s="512"/>
      <c r="W402" s="512"/>
      <c r="X402" s="559"/>
      <c r="Y402" s="302"/>
      <c r="Z402" s="584"/>
      <c r="AA402" s="515"/>
      <c r="AB402" s="516"/>
    </row>
    <row r="403" spans="1:28" ht="24.9" hidden="1" customHeight="1">
      <c r="A403" s="302" t="s">
        <v>1050</v>
      </c>
      <c r="B403" s="583" t="s">
        <v>1489</v>
      </c>
      <c r="C403" s="513">
        <f t="shared" si="22"/>
        <v>3808967</v>
      </c>
      <c r="D403" s="512">
        <v>1231233</v>
      </c>
      <c r="E403" s="512"/>
      <c r="F403" s="512">
        <v>101021</v>
      </c>
      <c r="G403" s="512">
        <v>81737</v>
      </c>
      <c r="H403" s="512">
        <v>691355</v>
      </c>
      <c r="I403" s="512">
        <v>200079</v>
      </c>
      <c r="J403" s="512">
        <v>157041</v>
      </c>
      <c r="K403" s="514"/>
      <c r="L403" s="512"/>
      <c r="M403" s="512">
        <v>622</v>
      </c>
      <c r="N403" s="512">
        <v>1191192</v>
      </c>
      <c r="O403" s="512">
        <v>528.61013986013984</v>
      </c>
      <c r="P403" s="512">
        <v>302365</v>
      </c>
      <c r="Q403" s="512">
        <v>742.89704708699117</v>
      </c>
      <c r="R403" s="512">
        <v>930850</v>
      </c>
      <c r="S403" s="512">
        <v>86.991596638655466</v>
      </c>
      <c r="T403" s="512">
        <v>82816</v>
      </c>
      <c r="U403" s="512">
        <v>70511</v>
      </c>
      <c r="V403" s="512"/>
      <c r="W403" s="512"/>
      <c r="X403" s="559"/>
      <c r="Y403" s="302"/>
      <c r="Z403" s="584"/>
      <c r="AA403" s="515"/>
      <c r="AB403" s="516"/>
    </row>
    <row r="404" spans="1:28" ht="24.9" hidden="1" customHeight="1">
      <c r="A404" s="302" t="s">
        <v>817</v>
      </c>
      <c r="B404" s="583" t="s">
        <v>1490</v>
      </c>
      <c r="C404" s="513">
        <f t="shared" si="22"/>
        <v>676355</v>
      </c>
      <c r="D404" s="512">
        <v>579635</v>
      </c>
      <c r="E404" s="512"/>
      <c r="F404" s="512"/>
      <c r="G404" s="512">
        <v>93199</v>
      </c>
      <c r="H404" s="512">
        <v>451963</v>
      </c>
      <c r="I404" s="512"/>
      <c r="J404" s="512">
        <v>34473</v>
      </c>
      <c r="K404" s="514"/>
      <c r="L404" s="512"/>
      <c r="M404" s="512"/>
      <c r="N404" s="512"/>
      <c r="O404" s="512"/>
      <c r="P404" s="512"/>
      <c r="Q404" s="512"/>
      <c r="R404" s="512"/>
      <c r="S404" s="512">
        <v>55.634453781512605</v>
      </c>
      <c r="T404" s="512">
        <v>52964</v>
      </c>
      <c r="U404" s="512">
        <v>43756</v>
      </c>
      <c r="V404" s="512"/>
      <c r="W404" s="512"/>
      <c r="X404" s="559"/>
      <c r="Y404" s="302"/>
      <c r="Z404" s="584"/>
      <c r="AA404" s="515"/>
      <c r="AB404" s="516"/>
    </row>
    <row r="405" spans="1:28" ht="24.9" hidden="1" customHeight="1">
      <c r="A405" s="302" t="s">
        <v>818</v>
      </c>
      <c r="B405" s="583" t="s">
        <v>1491</v>
      </c>
      <c r="C405" s="513">
        <f t="shared" si="22"/>
        <v>1765352</v>
      </c>
      <c r="D405" s="512">
        <v>451871</v>
      </c>
      <c r="E405" s="512">
        <v>100000</v>
      </c>
      <c r="F405" s="512">
        <v>217089</v>
      </c>
      <c r="G405" s="512">
        <v>134782</v>
      </c>
      <c r="H405" s="512"/>
      <c r="I405" s="512"/>
      <c r="J405" s="512"/>
      <c r="K405" s="514"/>
      <c r="L405" s="512"/>
      <c r="M405" s="512">
        <v>460.12</v>
      </c>
      <c r="N405" s="512">
        <v>741143</v>
      </c>
      <c r="O405" s="512"/>
      <c r="P405" s="512"/>
      <c r="Q405" s="512">
        <v>456.77414205905825</v>
      </c>
      <c r="R405" s="512">
        <v>572338</v>
      </c>
      <c r="S405" s="512"/>
      <c r="T405" s="512"/>
      <c r="U405" s="512"/>
      <c r="V405" s="512"/>
      <c r="W405" s="512"/>
      <c r="X405" s="559"/>
      <c r="Y405" s="302"/>
      <c r="Z405" s="584"/>
      <c r="AA405" s="515"/>
      <c r="AB405" s="516"/>
    </row>
    <row r="406" spans="1:28" ht="24.9" hidden="1" customHeight="1">
      <c r="A406" s="302" t="s">
        <v>819</v>
      </c>
      <c r="B406" s="583" t="s">
        <v>1492</v>
      </c>
      <c r="C406" s="513">
        <f t="shared" si="22"/>
        <v>1756256</v>
      </c>
      <c r="D406" s="512">
        <v>744196</v>
      </c>
      <c r="E406" s="512">
        <v>264732</v>
      </c>
      <c r="F406" s="512">
        <v>264732</v>
      </c>
      <c r="G406" s="512">
        <v>214732</v>
      </c>
      <c r="H406" s="512"/>
      <c r="I406" s="512"/>
      <c r="J406" s="512"/>
      <c r="K406" s="514"/>
      <c r="L406" s="512"/>
      <c r="M406" s="512">
        <v>300</v>
      </c>
      <c r="N406" s="512">
        <v>574000</v>
      </c>
      <c r="O406" s="512"/>
      <c r="P406" s="512"/>
      <c r="Q406" s="512">
        <v>349.60893854748605</v>
      </c>
      <c r="R406" s="512">
        <v>438060</v>
      </c>
      <c r="S406" s="512"/>
      <c r="T406" s="512"/>
      <c r="U406" s="512"/>
      <c r="V406" s="512"/>
      <c r="W406" s="512"/>
      <c r="X406" s="559"/>
      <c r="Y406" s="302"/>
      <c r="Z406" s="584"/>
      <c r="AA406" s="515"/>
      <c r="AB406" s="516"/>
    </row>
    <row r="407" spans="1:28" ht="24.9" hidden="1" customHeight="1">
      <c r="A407" s="302" t="s">
        <v>820</v>
      </c>
      <c r="B407" s="583" t="s">
        <v>3478</v>
      </c>
      <c r="C407" s="513">
        <f t="shared" si="22"/>
        <v>4302708</v>
      </c>
      <c r="D407" s="512">
        <f>SUM(E407:J407)</f>
        <v>1414834</v>
      </c>
      <c r="E407" s="512"/>
      <c r="F407" s="512">
        <v>147350</v>
      </c>
      <c r="G407" s="512">
        <v>119140</v>
      </c>
      <c r="H407" s="512">
        <v>707020</v>
      </c>
      <c r="I407" s="512">
        <v>441324</v>
      </c>
      <c r="J407" s="512"/>
      <c r="K407" s="514"/>
      <c r="L407" s="512"/>
      <c r="M407" s="512">
        <v>543</v>
      </c>
      <c r="N407" s="512">
        <v>1221424</v>
      </c>
      <c r="O407" s="512">
        <v>79</v>
      </c>
      <c r="P407" s="512">
        <v>49059</v>
      </c>
      <c r="Q407" s="512">
        <v>1122</v>
      </c>
      <c r="R407" s="512">
        <v>1617391</v>
      </c>
      <c r="S407" s="512"/>
      <c r="T407" s="512"/>
      <c r="U407" s="512"/>
      <c r="V407" s="512"/>
      <c r="W407" s="512"/>
      <c r="X407" s="559"/>
      <c r="Y407" s="302"/>
      <c r="Z407" s="584"/>
      <c r="AA407" s="515"/>
      <c r="AB407" s="516"/>
    </row>
    <row r="408" spans="1:28" ht="31.5" hidden="1" customHeight="1">
      <c r="A408" s="302" t="s">
        <v>821</v>
      </c>
      <c r="B408" s="583" t="s">
        <v>1493</v>
      </c>
      <c r="C408" s="513">
        <f t="shared" si="22"/>
        <v>2371115</v>
      </c>
      <c r="D408" s="512">
        <v>2371115</v>
      </c>
      <c r="E408" s="512"/>
      <c r="F408" s="512">
        <v>447075</v>
      </c>
      <c r="G408" s="512">
        <v>361732</v>
      </c>
      <c r="H408" s="512">
        <v>842644</v>
      </c>
      <c r="I408" s="512">
        <v>719664</v>
      </c>
      <c r="J408" s="512"/>
      <c r="K408" s="514"/>
      <c r="L408" s="512"/>
      <c r="M408" s="512"/>
      <c r="N408" s="512"/>
      <c r="O408" s="512"/>
      <c r="P408" s="512"/>
      <c r="Q408" s="512"/>
      <c r="R408" s="512"/>
      <c r="S408" s="512"/>
      <c r="T408" s="512"/>
      <c r="U408" s="512"/>
      <c r="V408" s="512"/>
      <c r="W408" s="512"/>
      <c r="X408" s="559"/>
      <c r="Y408" s="302"/>
      <c r="Z408" s="584"/>
      <c r="AA408" s="515"/>
      <c r="AB408" s="516"/>
    </row>
    <row r="409" spans="1:28" ht="31.5" hidden="1" customHeight="1">
      <c r="A409" s="302" t="s">
        <v>822</v>
      </c>
      <c r="B409" s="583" t="s">
        <v>1494</v>
      </c>
      <c r="C409" s="513">
        <f t="shared" si="22"/>
        <v>3173845</v>
      </c>
      <c r="D409" s="512">
        <v>1749877</v>
      </c>
      <c r="E409" s="512">
        <v>247052</v>
      </c>
      <c r="F409" s="512">
        <v>436328</v>
      </c>
      <c r="G409" s="512">
        <v>353037</v>
      </c>
      <c r="H409" s="512"/>
      <c r="I409" s="512">
        <v>713460</v>
      </c>
      <c r="J409" s="512"/>
      <c r="K409" s="514"/>
      <c r="L409" s="512"/>
      <c r="M409" s="512">
        <v>728</v>
      </c>
      <c r="N409" s="512">
        <v>1423968</v>
      </c>
      <c r="O409" s="512"/>
      <c r="P409" s="512"/>
      <c r="Q409" s="512"/>
      <c r="R409" s="512"/>
      <c r="S409" s="512"/>
      <c r="T409" s="512"/>
      <c r="U409" s="512"/>
      <c r="V409" s="512"/>
      <c r="W409" s="512"/>
      <c r="X409" s="559"/>
      <c r="Y409" s="302"/>
      <c r="Z409" s="584"/>
      <c r="AA409" s="515"/>
      <c r="AB409" s="516"/>
    </row>
    <row r="410" spans="1:28" ht="24.9" hidden="1" customHeight="1">
      <c r="A410" s="302" t="s">
        <v>1051</v>
      </c>
      <c r="B410" s="583" t="s">
        <v>3479</v>
      </c>
      <c r="C410" s="513">
        <f t="shared" si="22"/>
        <v>8665789</v>
      </c>
      <c r="D410" s="512">
        <f>SUM(E410:J410)</f>
        <v>3930682</v>
      </c>
      <c r="E410" s="512">
        <v>935000</v>
      </c>
      <c r="F410" s="512">
        <v>1265105</v>
      </c>
      <c r="G410" s="512">
        <v>510600</v>
      </c>
      <c r="H410" s="512">
        <v>908787</v>
      </c>
      <c r="I410" s="512">
        <v>311190</v>
      </c>
      <c r="J410" s="512"/>
      <c r="K410" s="514"/>
      <c r="L410" s="512"/>
      <c r="M410" s="512">
        <v>1370</v>
      </c>
      <c r="N410" s="512">
        <v>3081678</v>
      </c>
      <c r="O410" s="512"/>
      <c r="P410" s="512"/>
      <c r="Q410" s="512">
        <v>1147</v>
      </c>
      <c r="R410" s="512">
        <v>1653429</v>
      </c>
      <c r="S410" s="512"/>
      <c r="T410" s="512"/>
      <c r="U410" s="512"/>
      <c r="V410" s="512"/>
      <c r="W410" s="512"/>
      <c r="X410" s="559"/>
      <c r="Y410" s="302"/>
      <c r="Z410" s="584"/>
      <c r="AA410" s="515"/>
      <c r="AB410" s="516"/>
    </row>
    <row r="411" spans="1:28" ht="24.9" hidden="1" customHeight="1">
      <c r="A411" s="302" t="s">
        <v>1052</v>
      </c>
      <c r="B411" s="583" t="s">
        <v>1495</v>
      </c>
      <c r="C411" s="513">
        <f t="shared" si="22"/>
        <v>4770008</v>
      </c>
      <c r="D411" s="512">
        <v>2581193</v>
      </c>
      <c r="E411" s="512"/>
      <c r="F411" s="512">
        <v>1050303</v>
      </c>
      <c r="G411" s="512">
        <v>429484</v>
      </c>
      <c r="H411" s="512">
        <v>1101406</v>
      </c>
      <c r="I411" s="512"/>
      <c r="J411" s="512"/>
      <c r="K411" s="514"/>
      <c r="L411" s="512"/>
      <c r="M411" s="512">
        <v>1100</v>
      </c>
      <c r="N411" s="512">
        <v>2061013</v>
      </c>
      <c r="O411" s="512">
        <v>223.43006993006992</v>
      </c>
      <c r="P411" s="512">
        <v>127802</v>
      </c>
      <c r="Q411" s="512"/>
      <c r="R411" s="512"/>
      <c r="S411" s="512"/>
      <c r="T411" s="512"/>
      <c r="U411" s="512"/>
      <c r="V411" s="512"/>
      <c r="W411" s="512"/>
      <c r="X411" s="559"/>
      <c r="Y411" s="302"/>
      <c r="Z411" s="584"/>
      <c r="AA411" s="515"/>
      <c r="AB411" s="516"/>
    </row>
    <row r="412" spans="1:28" ht="30" hidden="1" customHeight="1">
      <c r="A412" s="302" t="s">
        <v>1053</v>
      </c>
      <c r="B412" s="583" t="s">
        <v>1497</v>
      </c>
      <c r="C412" s="513">
        <f t="shared" si="22"/>
        <v>6152466</v>
      </c>
      <c r="D412" s="512">
        <v>5871031</v>
      </c>
      <c r="E412" s="512"/>
      <c r="F412" s="512">
        <v>2643762</v>
      </c>
      <c r="G412" s="512">
        <v>1132150</v>
      </c>
      <c r="H412" s="512">
        <v>2095119</v>
      </c>
      <c r="I412" s="512"/>
      <c r="J412" s="512"/>
      <c r="K412" s="514"/>
      <c r="L412" s="512"/>
      <c r="M412" s="512"/>
      <c r="N412" s="512"/>
      <c r="O412" s="512"/>
      <c r="P412" s="512"/>
      <c r="Q412" s="512"/>
      <c r="R412" s="512"/>
      <c r="S412" s="512"/>
      <c r="T412" s="512"/>
      <c r="U412" s="512">
        <v>281435</v>
      </c>
      <c r="V412" s="512"/>
      <c r="W412" s="512"/>
      <c r="X412" s="559"/>
      <c r="Y412" s="302"/>
      <c r="Z412" s="584"/>
      <c r="AA412" s="515"/>
      <c r="AB412" s="516"/>
    </row>
    <row r="413" spans="1:28" ht="31.5" hidden="1" customHeight="1">
      <c r="A413" s="302" t="s">
        <v>1054</v>
      </c>
      <c r="B413" s="583" t="s">
        <v>1498</v>
      </c>
      <c r="C413" s="513">
        <f t="shared" si="22"/>
        <v>6268778</v>
      </c>
      <c r="D413" s="512">
        <v>5987343</v>
      </c>
      <c r="E413" s="512"/>
      <c r="F413" s="512">
        <v>2751232</v>
      </c>
      <c r="G413" s="512">
        <v>1328672</v>
      </c>
      <c r="H413" s="512">
        <v>1907439</v>
      </c>
      <c r="I413" s="512"/>
      <c r="J413" s="512"/>
      <c r="K413" s="514"/>
      <c r="L413" s="512"/>
      <c r="M413" s="512"/>
      <c r="N413" s="512"/>
      <c r="O413" s="512"/>
      <c r="P413" s="512"/>
      <c r="Q413" s="512"/>
      <c r="R413" s="512"/>
      <c r="S413" s="512"/>
      <c r="T413" s="512"/>
      <c r="U413" s="512">
        <v>281435</v>
      </c>
      <c r="V413" s="512"/>
      <c r="W413" s="512"/>
      <c r="X413" s="559"/>
      <c r="Y413" s="302"/>
      <c r="Z413" s="584"/>
      <c r="AA413" s="515"/>
      <c r="AB413" s="516"/>
    </row>
    <row r="414" spans="1:28" ht="24.9" hidden="1" customHeight="1">
      <c r="A414" s="302" t="s">
        <v>823</v>
      </c>
      <c r="B414" s="583" t="s">
        <v>1496</v>
      </c>
      <c r="C414" s="513">
        <f t="shared" si="22"/>
        <v>7232666</v>
      </c>
      <c r="D414" s="512">
        <v>2580322</v>
      </c>
      <c r="E414" s="512"/>
      <c r="F414" s="512">
        <v>1004762</v>
      </c>
      <c r="G414" s="512">
        <v>415072</v>
      </c>
      <c r="H414" s="512">
        <v>1160488</v>
      </c>
      <c r="I414" s="512"/>
      <c r="J414" s="512"/>
      <c r="K414" s="514"/>
      <c r="L414" s="512"/>
      <c r="M414" s="512">
        <v>1233</v>
      </c>
      <c r="N414" s="512">
        <v>2311259</v>
      </c>
      <c r="O414" s="512">
        <v>369.55944055944053</v>
      </c>
      <c r="P414" s="512">
        <v>211388</v>
      </c>
      <c r="Q414" s="512">
        <v>1699.6783719074222</v>
      </c>
      <c r="R414" s="512">
        <v>2129697</v>
      </c>
      <c r="S414" s="512"/>
      <c r="T414" s="512"/>
      <c r="U414" s="512"/>
      <c r="V414" s="512"/>
      <c r="W414" s="512"/>
      <c r="X414" s="559"/>
      <c r="Y414" s="302"/>
      <c r="Z414" s="584"/>
      <c r="AA414" s="515"/>
      <c r="AB414" s="516"/>
    </row>
    <row r="415" spans="1:28" ht="24.9" hidden="1" customHeight="1">
      <c r="A415" s="302" t="s">
        <v>824</v>
      </c>
      <c r="B415" s="583" t="s">
        <v>1499</v>
      </c>
      <c r="C415" s="513">
        <f t="shared" si="22"/>
        <v>1825464</v>
      </c>
      <c r="D415" s="512">
        <v>1197464</v>
      </c>
      <c r="E415" s="512">
        <v>64000</v>
      </c>
      <c r="F415" s="512">
        <v>351732</v>
      </c>
      <c r="G415" s="512">
        <v>350732</v>
      </c>
      <c r="H415" s="512">
        <v>431000</v>
      </c>
      <c r="I415" s="512"/>
      <c r="J415" s="512"/>
      <c r="K415" s="514"/>
      <c r="L415" s="512"/>
      <c r="M415" s="512">
        <v>328</v>
      </c>
      <c r="N415" s="512">
        <v>628000</v>
      </c>
      <c r="O415" s="512"/>
      <c r="P415" s="512"/>
      <c r="Q415" s="512"/>
      <c r="R415" s="512"/>
      <c r="S415" s="512"/>
      <c r="T415" s="512"/>
      <c r="U415" s="512"/>
      <c r="V415" s="512"/>
      <c r="W415" s="512"/>
      <c r="X415" s="559"/>
      <c r="Y415" s="302"/>
      <c r="Z415" s="584"/>
      <c r="AA415" s="515"/>
      <c r="AB415" s="516"/>
    </row>
    <row r="416" spans="1:28" ht="24.9" hidden="1" customHeight="1">
      <c r="A416" s="302" t="s">
        <v>825</v>
      </c>
      <c r="B416" s="583" t="s">
        <v>1500</v>
      </c>
      <c r="C416" s="513">
        <f t="shared" si="22"/>
        <v>2948419</v>
      </c>
      <c r="D416" s="512">
        <v>958727</v>
      </c>
      <c r="E416" s="512">
        <v>100000</v>
      </c>
      <c r="F416" s="512"/>
      <c r="G416" s="512">
        <v>257386</v>
      </c>
      <c r="H416" s="512">
        <v>601341</v>
      </c>
      <c r="I416" s="512"/>
      <c r="J416" s="512"/>
      <c r="K416" s="514"/>
      <c r="L416" s="512"/>
      <c r="M416" s="512">
        <v>591</v>
      </c>
      <c r="N416" s="512">
        <v>1131824</v>
      </c>
      <c r="O416" s="512"/>
      <c r="P416" s="512"/>
      <c r="Q416" s="512">
        <v>563</v>
      </c>
      <c r="R416" s="512">
        <v>857868</v>
      </c>
      <c r="S416" s="512"/>
      <c r="T416" s="512"/>
      <c r="U416" s="512"/>
      <c r="V416" s="512"/>
      <c r="W416" s="512"/>
      <c r="X416" s="559"/>
      <c r="Y416" s="302"/>
      <c r="Z416" s="584"/>
      <c r="AA416" s="515"/>
      <c r="AB416" s="516"/>
    </row>
    <row r="417" spans="1:28" ht="24.9" hidden="1" customHeight="1">
      <c r="A417" s="302" t="s">
        <v>826</v>
      </c>
      <c r="B417" s="583" t="s">
        <v>1501</v>
      </c>
      <c r="C417" s="513">
        <f t="shared" si="22"/>
        <v>2734000</v>
      </c>
      <c r="D417" s="512">
        <v>1833000</v>
      </c>
      <c r="E417" s="512">
        <v>102000</v>
      </c>
      <c r="F417" s="512"/>
      <c r="G417" s="512">
        <v>560000</v>
      </c>
      <c r="H417" s="512">
        <v>641000</v>
      </c>
      <c r="I417" s="512">
        <v>530000</v>
      </c>
      <c r="J417" s="512"/>
      <c r="K417" s="514"/>
      <c r="L417" s="512"/>
      <c r="M417" s="512"/>
      <c r="N417" s="512"/>
      <c r="O417" s="512"/>
      <c r="P417" s="512"/>
      <c r="Q417" s="512">
        <v>719.07422186751796</v>
      </c>
      <c r="R417" s="512">
        <v>901000</v>
      </c>
      <c r="S417" s="512"/>
      <c r="T417" s="512"/>
      <c r="U417" s="512"/>
      <c r="V417" s="512"/>
      <c r="W417" s="512"/>
      <c r="X417" s="559"/>
      <c r="Y417" s="302"/>
      <c r="Z417" s="584"/>
      <c r="AA417" s="515"/>
      <c r="AB417" s="516"/>
    </row>
    <row r="418" spans="1:28" ht="24.9" hidden="1" customHeight="1">
      <c r="A418" s="302" t="s">
        <v>827</v>
      </c>
      <c r="B418" s="583" t="s">
        <v>1502</v>
      </c>
      <c r="C418" s="513">
        <f t="shared" si="22"/>
        <v>1981428</v>
      </c>
      <c r="D418" s="512">
        <v>0</v>
      </c>
      <c r="E418" s="512"/>
      <c r="F418" s="512"/>
      <c r="G418" s="512"/>
      <c r="H418" s="512"/>
      <c r="I418" s="512"/>
      <c r="J418" s="512"/>
      <c r="K418" s="514"/>
      <c r="L418" s="512"/>
      <c r="M418" s="512">
        <v>1013</v>
      </c>
      <c r="N418" s="512">
        <v>1981428</v>
      </c>
      <c r="O418" s="512"/>
      <c r="P418" s="512"/>
      <c r="Q418" s="512"/>
      <c r="R418" s="512"/>
      <c r="S418" s="512"/>
      <c r="T418" s="512"/>
      <c r="U418" s="512"/>
      <c r="V418" s="512"/>
      <c r="W418" s="512"/>
      <c r="X418" s="559"/>
      <c r="Y418" s="302"/>
      <c r="Z418" s="584"/>
      <c r="AA418" s="515"/>
      <c r="AB418" s="516"/>
    </row>
    <row r="419" spans="1:28" ht="24.9" hidden="1" customHeight="1">
      <c r="A419" s="302" t="s">
        <v>828</v>
      </c>
      <c r="B419" s="583" t="s">
        <v>1503</v>
      </c>
      <c r="C419" s="513">
        <f t="shared" si="22"/>
        <v>1450000</v>
      </c>
      <c r="D419" s="512">
        <v>1450000</v>
      </c>
      <c r="E419" s="512"/>
      <c r="F419" s="512">
        <v>800000</v>
      </c>
      <c r="G419" s="512">
        <v>650000</v>
      </c>
      <c r="H419" s="512"/>
      <c r="I419" s="512"/>
      <c r="J419" s="512"/>
      <c r="K419" s="514"/>
      <c r="L419" s="512"/>
      <c r="M419" s="512"/>
      <c r="N419" s="512"/>
      <c r="O419" s="512"/>
      <c r="P419" s="512"/>
      <c r="Q419" s="512"/>
      <c r="R419" s="512"/>
      <c r="S419" s="512"/>
      <c r="T419" s="512"/>
      <c r="U419" s="512"/>
      <c r="V419" s="512"/>
      <c r="W419" s="512"/>
      <c r="X419" s="559"/>
      <c r="Y419" s="302"/>
      <c r="Z419" s="584"/>
      <c r="AA419" s="515"/>
      <c r="AB419" s="516"/>
    </row>
    <row r="420" spans="1:28" ht="24.9" hidden="1" customHeight="1">
      <c r="A420" s="302" t="s">
        <v>829</v>
      </c>
      <c r="B420" s="583" t="s">
        <v>1504</v>
      </c>
      <c r="C420" s="513">
        <f t="shared" si="22"/>
        <v>2369538</v>
      </c>
      <c r="D420" s="512">
        <v>2369538</v>
      </c>
      <c r="E420" s="512">
        <v>284350</v>
      </c>
      <c r="F420" s="512">
        <v>410535</v>
      </c>
      <c r="G420" s="512">
        <v>332168</v>
      </c>
      <c r="H420" s="512">
        <v>1342485</v>
      </c>
      <c r="I420" s="512"/>
      <c r="J420" s="512"/>
      <c r="K420" s="514"/>
      <c r="L420" s="512"/>
      <c r="M420" s="512"/>
      <c r="N420" s="512"/>
      <c r="O420" s="512"/>
      <c r="P420" s="512"/>
      <c r="Q420" s="512"/>
      <c r="R420" s="512"/>
      <c r="S420" s="512"/>
      <c r="T420" s="512"/>
      <c r="U420" s="512"/>
      <c r="V420" s="512"/>
      <c r="W420" s="512"/>
      <c r="X420" s="559"/>
      <c r="Y420" s="302"/>
      <c r="Z420" s="584"/>
      <c r="AA420" s="515"/>
      <c r="AB420" s="516"/>
    </row>
    <row r="421" spans="1:28" ht="24.9" hidden="1" customHeight="1">
      <c r="A421" s="302" t="s">
        <v>830</v>
      </c>
      <c r="B421" s="589" t="s">
        <v>1570</v>
      </c>
      <c r="C421" s="513">
        <f t="shared" si="22"/>
        <v>1752553</v>
      </c>
      <c r="D421" s="512">
        <v>750000</v>
      </c>
      <c r="E421" s="512"/>
      <c r="F421" s="512"/>
      <c r="G421" s="512"/>
      <c r="H421" s="512">
        <v>750000</v>
      </c>
      <c r="I421" s="512"/>
      <c r="J421" s="512"/>
      <c r="K421" s="514"/>
      <c r="L421" s="512"/>
      <c r="M421" s="512"/>
      <c r="N421" s="512"/>
      <c r="O421" s="512"/>
      <c r="P421" s="512"/>
      <c r="Q421" s="512">
        <v>783</v>
      </c>
      <c r="R421" s="512">
        <v>1002553</v>
      </c>
      <c r="S421" s="512"/>
      <c r="T421" s="512"/>
      <c r="U421" s="512"/>
      <c r="V421" s="512"/>
      <c r="W421" s="512"/>
      <c r="X421" s="559"/>
      <c r="Y421" s="302"/>
      <c r="Z421" s="590"/>
      <c r="AA421" s="515"/>
      <c r="AB421" s="516"/>
    </row>
    <row r="422" spans="1:28" ht="24.9" hidden="1" customHeight="1">
      <c r="A422" s="302" t="s">
        <v>831</v>
      </c>
      <c r="B422" s="583" t="s">
        <v>1510</v>
      </c>
      <c r="C422" s="513">
        <f t="shared" si="22"/>
        <v>1100000</v>
      </c>
      <c r="D422" s="512">
        <v>1100000</v>
      </c>
      <c r="E422" s="512">
        <v>1100000</v>
      </c>
      <c r="F422" s="512"/>
      <c r="G422" s="512"/>
      <c r="H422" s="512"/>
      <c r="I422" s="512"/>
      <c r="J422" s="512"/>
      <c r="K422" s="514"/>
      <c r="L422" s="512"/>
      <c r="M422" s="512"/>
      <c r="N422" s="512"/>
      <c r="O422" s="512"/>
      <c r="P422" s="512"/>
      <c r="Q422" s="512"/>
      <c r="R422" s="512"/>
      <c r="S422" s="512"/>
      <c r="T422" s="512"/>
      <c r="U422" s="512"/>
      <c r="V422" s="512"/>
      <c r="W422" s="512"/>
      <c r="X422" s="559"/>
      <c r="Y422" s="302"/>
      <c r="Z422" s="584"/>
      <c r="AA422" s="515"/>
      <c r="AB422" s="516"/>
    </row>
    <row r="423" spans="1:28" ht="24.9" hidden="1" customHeight="1">
      <c r="A423" s="302" t="s">
        <v>832</v>
      </c>
      <c r="B423" s="583" t="s">
        <v>2355</v>
      </c>
      <c r="C423" s="513">
        <f t="shared" si="22"/>
        <v>779464</v>
      </c>
      <c r="D423" s="512">
        <v>779464</v>
      </c>
      <c r="E423" s="512">
        <v>364732</v>
      </c>
      <c r="F423" s="512"/>
      <c r="G423" s="512"/>
      <c r="H423" s="512"/>
      <c r="I423" s="512">
        <v>414732</v>
      </c>
      <c r="J423" s="512"/>
      <c r="K423" s="514"/>
      <c r="L423" s="512"/>
      <c r="M423" s="512"/>
      <c r="N423" s="512"/>
      <c r="O423" s="512"/>
      <c r="P423" s="512"/>
      <c r="Q423" s="512"/>
      <c r="R423" s="512"/>
      <c r="S423" s="512"/>
      <c r="T423" s="512"/>
      <c r="U423" s="512"/>
      <c r="V423" s="512"/>
      <c r="W423" s="512"/>
      <c r="X423" s="559"/>
      <c r="Y423" s="302"/>
      <c r="Z423" s="584"/>
      <c r="AA423" s="515"/>
      <c r="AB423" s="516"/>
    </row>
    <row r="424" spans="1:28" ht="24.9" hidden="1" customHeight="1">
      <c r="A424" s="302" t="s">
        <v>833</v>
      </c>
      <c r="B424" s="583" t="s">
        <v>2356</v>
      </c>
      <c r="C424" s="513">
        <f t="shared" si="22"/>
        <v>2373014</v>
      </c>
      <c r="D424" s="512">
        <v>779464</v>
      </c>
      <c r="E424" s="512">
        <v>364732</v>
      </c>
      <c r="F424" s="512"/>
      <c r="G424" s="512"/>
      <c r="H424" s="512"/>
      <c r="I424" s="512">
        <v>414732</v>
      </c>
      <c r="J424" s="512"/>
      <c r="K424" s="514"/>
      <c r="L424" s="512"/>
      <c r="M424" s="512">
        <v>977.6</v>
      </c>
      <c r="N424" s="512">
        <v>1593550</v>
      </c>
      <c r="O424" s="512"/>
      <c r="P424" s="512"/>
      <c r="Q424" s="512"/>
      <c r="R424" s="512"/>
      <c r="S424" s="512"/>
      <c r="T424" s="512"/>
      <c r="U424" s="512"/>
      <c r="V424" s="512"/>
      <c r="W424" s="512"/>
      <c r="X424" s="559"/>
      <c r="Y424" s="302"/>
      <c r="Z424" s="584"/>
      <c r="AA424" s="515"/>
      <c r="AB424" s="516"/>
    </row>
    <row r="425" spans="1:28" ht="24.9" hidden="1" customHeight="1">
      <c r="A425" s="302" t="s">
        <v>834</v>
      </c>
      <c r="B425" s="583" t="s">
        <v>2357</v>
      </c>
      <c r="C425" s="513">
        <f t="shared" si="22"/>
        <v>4073014</v>
      </c>
      <c r="D425" s="512">
        <v>779464</v>
      </c>
      <c r="E425" s="512">
        <v>364732</v>
      </c>
      <c r="F425" s="512"/>
      <c r="G425" s="512"/>
      <c r="H425" s="512"/>
      <c r="I425" s="512">
        <v>414732</v>
      </c>
      <c r="J425" s="512"/>
      <c r="K425" s="514"/>
      <c r="L425" s="512"/>
      <c r="M425" s="512">
        <v>887.7</v>
      </c>
      <c r="N425" s="512">
        <v>1700000</v>
      </c>
      <c r="O425" s="512"/>
      <c r="P425" s="512"/>
      <c r="Q425" s="512">
        <v>1271.7877094972066</v>
      </c>
      <c r="R425" s="512">
        <v>1593550</v>
      </c>
      <c r="S425" s="512"/>
      <c r="T425" s="512"/>
      <c r="U425" s="512"/>
      <c r="V425" s="512"/>
      <c r="W425" s="512"/>
      <c r="X425" s="559"/>
      <c r="Y425" s="302"/>
      <c r="Z425" s="584"/>
      <c r="AA425" s="515"/>
      <c r="AB425" s="516"/>
    </row>
    <row r="426" spans="1:28" ht="24.9" hidden="1" customHeight="1">
      <c r="A426" s="302" t="s">
        <v>835</v>
      </c>
      <c r="B426" s="583" t="s">
        <v>2358</v>
      </c>
      <c r="C426" s="513">
        <f t="shared" si="22"/>
        <v>3901314</v>
      </c>
      <c r="D426" s="512">
        <v>779464</v>
      </c>
      <c r="E426" s="512">
        <v>364732</v>
      </c>
      <c r="F426" s="512"/>
      <c r="G426" s="512"/>
      <c r="H426" s="512"/>
      <c r="I426" s="512">
        <v>414732</v>
      </c>
      <c r="J426" s="512"/>
      <c r="K426" s="514"/>
      <c r="L426" s="512"/>
      <c r="M426" s="512">
        <v>798</v>
      </c>
      <c r="N426" s="512">
        <v>1528300</v>
      </c>
      <c r="O426" s="512"/>
      <c r="P426" s="512"/>
      <c r="Q426" s="512">
        <v>1271.7877094972066</v>
      </c>
      <c r="R426" s="512">
        <v>1593550</v>
      </c>
      <c r="S426" s="512"/>
      <c r="T426" s="512"/>
      <c r="U426" s="512"/>
      <c r="V426" s="512"/>
      <c r="W426" s="512"/>
      <c r="X426" s="559"/>
      <c r="Y426" s="302"/>
      <c r="Z426" s="584"/>
      <c r="AA426" s="515"/>
      <c r="AB426" s="516"/>
    </row>
    <row r="427" spans="1:28" ht="24.9" hidden="1" customHeight="1">
      <c r="A427" s="302" t="s">
        <v>836</v>
      </c>
      <c r="B427" s="583" t="s">
        <v>2359</v>
      </c>
      <c r="C427" s="513">
        <f t="shared" si="22"/>
        <v>3162628</v>
      </c>
      <c r="D427" s="512">
        <v>1658928</v>
      </c>
      <c r="E427" s="512">
        <v>364732</v>
      </c>
      <c r="F427" s="512">
        <v>464732</v>
      </c>
      <c r="G427" s="512">
        <v>414732</v>
      </c>
      <c r="H427" s="512"/>
      <c r="I427" s="512">
        <v>414732</v>
      </c>
      <c r="J427" s="512"/>
      <c r="K427" s="514"/>
      <c r="L427" s="512"/>
      <c r="M427" s="512"/>
      <c r="N427" s="512"/>
      <c r="O427" s="512"/>
      <c r="P427" s="512"/>
      <c r="Q427" s="512">
        <v>1200.0798084596968</v>
      </c>
      <c r="R427" s="512">
        <v>1503700</v>
      </c>
      <c r="S427" s="512"/>
      <c r="T427" s="512"/>
      <c r="U427" s="512"/>
      <c r="V427" s="512"/>
      <c r="W427" s="512"/>
      <c r="X427" s="559"/>
      <c r="Y427" s="302"/>
      <c r="Z427" s="584"/>
      <c r="AA427" s="515"/>
      <c r="AB427" s="516"/>
    </row>
    <row r="428" spans="1:28" ht="24.9" hidden="1" customHeight="1">
      <c r="A428" s="302" t="s">
        <v>837</v>
      </c>
      <c r="B428" s="583" t="s">
        <v>2360</v>
      </c>
      <c r="C428" s="513">
        <f t="shared" si="22"/>
        <v>1949582</v>
      </c>
      <c r="D428" s="512">
        <v>364732</v>
      </c>
      <c r="E428" s="512">
        <v>364732</v>
      </c>
      <c r="F428" s="512"/>
      <c r="G428" s="512"/>
      <c r="H428" s="512"/>
      <c r="I428" s="512"/>
      <c r="J428" s="512"/>
      <c r="K428" s="514"/>
      <c r="L428" s="512"/>
      <c r="M428" s="512">
        <v>972.30061349693256</v>
      </c>
      <c r="N428" s="512">
        <v>1584850</v>
      </c>
      <c r="O428" s="512"/>
      <c r="P428" s="512"/>
      <c r="Q428" s="512"/>
      <c r="R428" s="512"/>
      <c r="S428" s="512"/>
      <c r="T428" s="512"/>
      <c r="U428" s="512"/>
      <c r="V428" s="512"/>
      <c r="W428" s="512"/>
      <c r="X428" s="559"/>
      <c r="Y428" s="302"/>
      <c r="Z428" s="584"/>
      <c r="AA428" s="515"/>
      <c r="AB428" s="516"/>
    </row>
    <row r="429" spans="1:28" ht="24.9" hidden="1" customHeight="1">
      <c r="A429" s="302" t="s">
        <v>838</v>
      </c>
      <c r="B429" s="583" t="s">
        <v>2361</v>
      </c>
      <c r="C429" s="513">
        <f t="shared" si="22"/>
        <v>3243778</v>
      </c>
      <c r="D429" s="512">
        <v>1658928</v>
      </c>
      <c r="E429" s="512">
        <v>364732</v>
      </c>
      <c r="F429" s="512">
        <v>464732</v>
      </c>
      <c r="G429" s="512">
        <v>414732</v>
      </c>
      <c r="H429" s="512"/>
      <c r="I429" s="512">
        <v>414732</v>
      </c>
      <c r="J429" s="512"/>
      <c r="K429" s="514"/>
      <c r="L429" s="512"/>
      <c r="M429" s="512">
        <v>972.30061349693256</v>
      </c>
      <c r="N429" s="512">
        <v>1584850</v>
      </c>
      <c r="O429" s="512"/>
      <c r="P429" s="512"/>
      <c r="Q429" s="512"/>
      <c r="R429" s="512"/>
      <c r="S429" s="512"/>
      <c r="T429" s="512"/>
      <c r="U429" s="512"/>
      <c r="V429" s="512"/>
      <c r="W429" s="512"/>
      <c r="X429" s="559"/>
      <c r="Y429" s="302"/>
      <c r="Z429" s="584"/>
      <c r="AA429" s="515"/>
      <c r="AB429" s="516"/>
    </row>
    <row r="430" spans="1:28" ht="24.9" hidden="1" customHeight="1">
      <c r="A430" s="302" t="s">
        <v>839</v>
      </c>
      <c r="B430" s="583" t="s">
        <v>2362</v>
      </c>
      <c r="C430" s="513">
        <f t="shared" si="22"/>
        <v>3212712</v>
      </c>
      <c r="D430" s="512">
        <v>1658928</v>
      </c>
      <c r="E430" s="512">
        <v>364732</v>
      </c>
      <c r="F430" s="512">
        <v>464732</v>
      </c>
      <c r="G430" s="512">
        <v>414732</v>
      </c>
      <c r="H430" s="512"/>
      <c r="I430" s="512">
        <v>414732</v>
      </c>
      <c r="J430" s="512"/>
      <c r="K430" s="514"/>
      <c r="L430" s="512"/>
      <c r="M430" s="512">
        <v>953.24171779141102</v>
      </c>
      <c r="N430" s="512">
        <v>1553784</v>
      </c>
      <c r="O430" s="512"/>
      <c r="P430" s="512"/>
      <c r="Q430" s="512"/>
      <c r="R430" s="512"/>
      <c r="S430" s="512"/>
      <c r="T430" s="512"/>
      <c r="U430" s="512"/>
      <c r="V430" s="512"/>
      <c r="W430" s="512"/>
      <c r="X430" s="559"/>
      <c r="Y430" s="302"/>
      <c r="Z430" s="584"/>
      <c r="AA430" s="515"/>
      <c r="AB430" s="516"/>
    </row>
    <row r="431" spans="1:28" ht="24.9" hidden="1" customHeight="1">
      <c r="A431" s="302" t="s">
        <v>840</v>
      </c>
      <c r="B431" s="583" t="s">
        <v>2363</v>
      </c>
      <c r="C431" s="513">
        <f t="shared" si="22"/>
        <v>4877308</v>
      </c>
      <c r="D431" s="512">
        <v>1658928</v>
      </c>
      <c r="E431" s="512">
        <v>364732</v>
      </c>
      <c r="F431" s="512">
        <v>464732</v>
      </c>
      <c r="G431" s="512">
        <v>414732</v>
      </c>
      <c r="H431" s="512"/>
      <c r="I431" s="512">
        <v>414732</v>
      </c>
      <c r="J431" s="512"/>
      <c r="K431" s="514"/>
      <c r="L431" s="512"/>
      <c r="M431" s="512">
        <v>868</v>
      </c>
      <c r="N431" s="512">
        <v>1662530</v>
      </c>
      <c r="O431" s="512"/>
      <c r="P431" s="512"/>
      <c r="Q431" s="512">
        <v>1241.6999201915403</v>
      </c>
      <c r="R431" s="512">
        <v>1555850</v>
      </c>
      <c r="S431" s="512"/>
      <c r="T431" s="512"/>
      <c r="U431" s="512"/>
      <c r="V431" s="512"/>
      <c r="W431" s="512"/>
      <c r="X431" s="559"/>
      <c r="Y431" s="302"/>
      <c r="Z431" s="584"/>
      <c r="AA431" s="515"/>
      <c r="AB431" s="516"/>
    </row>
    <row r="432" spans="1:28" ht="24.9" hidden="1" customHeight="1">
      <c r="A432" s="302" t="s">
        <v>841</v>
      </c>
      <c r="B432" s="583" t="s">
        <v>2364</v>
      </c>
      <c r="C432" s="513">
        <f t="shared" si="22"/>
        <v>4060999</v>
      </c>
      <c r="D432" s="512">
        <v>779464</v>
      </c>
      <c r="E432" s="512">
        <v>364732</v>
      </c>
      <c r="F432" s="512"/>
      <c r="G432" s="512"/>
      <c r="H432" s="512"/>
      <c r="I432" s="512">
        <v>414732</v>
      </c>
      <c r="J432" s="512"/>
      <c r="K432" s="514"/>
      <c r="L432" s="512"/>
      <c r="M432" s="512">
        <v>884.5</v>
      </c>
      <c r="N432" s="512">
        <v>1693785</v>
      </c>
      <c r="O432" s="512"/>
      <c r="P432" s="512"/>
      <c r="Q432" s="512">
        <v>1267.1588188347964</v>
      </c>
      <c r="R432" s="512">
        <v>1587750</v>
      </c>
      <c r="S432" s="512"/>
      <c r="T432" s="512"/>
      <c r="U432" s="512"/>
      <c r="V432" s="512"/>
      <c r="W432" s="512"/>
      <c r="X432" s="559"/>
      <c r="Y432" s="302"/>
      <c r="Z432" s="584"/>
      <c r="AA432" s="515"/>
      <c r="AB432" s="516"/>
    </row>
    <row r="433" spans="1:28" ht="24.9" hidden="1" customHeight="1">
      <c r="A433" s="302" t="s">
        <v>842</v>
      </c>
      <c r="B433" s="583" t="s">
        <v>2365</v>
      </c>
      <c r="C433" s="513">
        <f t="shared" si="22"/>
        <v>1610000</v>
      </c>
      <c r="D433" s="512">
        <v>0</v>
      </c>
      <c r="E433" s="512"/>
      <c r="F433" s="512"/>
      <c r="G433" s="512"/>
      <c r="H433" s="512"/>
      <c r="I433" s="512"/>
      <c r="J433" s="512"/>
      <c r="K433" s="514"/>
      <c r="L433" s="512"/>
      <c r="M433" s="512">
        <v>841</v>
      </c>
      <c r="N433" s="512">
        <v>1610000</v>
      </c>
      <c r="O433" s="512"/>
      <c r="P433" s="512"/>
      <c r="Q433" s="512"/>
      <c r="R433" s="512"/>
      <c r="S433" s="512"/>
      <c r="T433" s="512"/>
      <c r="U433" s="512"/>
      <c r="V433" s="512"/>
      <c r="W433" s="512"/>
      <c r="X433" s="559"/>
      <c r="Y433" s="302"/>
      <c r="Z433" s="584"/>
      <c r="AA433" s="515"/>
      <c r="AB433" s="516"/>
    </row>
    <row r="434" spans="1:28" ht="24.9" hidden="1" customHeight="1">
      <c r="A434" s="302" t="s">
        <v>843</v>
      </c>
      <c r="B434" s="583" t="s">
        <v>224</v>
      </c>
      <c r="C434" s="513">
        <f t="shared" si="22"/>
        <v>3255295</v>
      </c>
      <c r="D434" s="512">
        <v>1977643</v>
      </c>
      <c r="E434" s="512"/>
      <c r="F434" s="512"/>
      <c r="G434" s="512">
        <v>88075</v>
      </c>
      <c r="H434" s="512">
        <v>1761892</v>
      </c>
      <c r="I434" s="512"/>
      <c r="J434" s="512">
        <v>127676</v>
      </c>
      <c r="K434" s="514"/>
      <c r="L434" s="512"/>
      <c r="M434" s="512"/>
      <c r="N434" s="512"/>
      <c r="O434" s="512">
        <v>204.29370629370629</v>
      </c>
      <c r="P434" s="512">
        <v>116856</v>
      </c>
      <c r="Q434" s="512">
        <v>813</v>
      </c>
      <c r="R434" s="512">
        <v>1040965</v>
      </c>
      <c r="S434" s="512">
        <v>79.910714285714292</v>
      </c>
      <c r="T434" s="512">
        <v>76075</v>
      </c>
      <c r="U434" s="512">
        <v>43756</v>
      </c>
      <c r="V434" s="512"/>
      <c r="W434" s="512"/>
      <c r="X434" s="559"/>
      <c r="Y434" s="302"/>
      <c r="Z434" s="584"/>
      <c r="AA434" s="515"/>
      <c r="AB434" s="516"/>
    </row>
    <row r="435" spans="1:28" ht="24.9" hidden="1" customHeight="1">
      <c r="A435" s="302" t="s">
        <v>1055</v>
      </c>
      <c r="B435" s="583" t="s">
        <v>1505</v>
      </c>
      <c r="C435" s="513">
        <f t="shared" si="22"/>
        <v>3528644</v>
      </c>
      <c r="D435" s="512">
        <v>1462693</v>
      </c>
      <c r="E435" s="512"/>
      <c r="F435" s="512">
        <v>183997</v>
      </c>
      <c r="G435" s="512">
        <v>246609</v>
      </c>
      <c r="H435" s="512">
        <v>968249</v>
      </c>
      <c r="I435" s="512"/>
      <c r="J435" s="512">
        <v>63838</v>
      </c>
      <c r="K435" s="514"/>
      <c r="L435" s="512"/>
      <c r="M435" s="512">
        <v>523</v>
      </c>
      <c r="N435" s="512">
        <v>1001579</v>
      </c>
      <c r="O435" s="512">
        <v>702.05594405594411</v>
      </c>
      <c r="P435" s="512">
        <v>401576</v>
      </c>
      <c r="Q435" s="512">
        <v>430</v>
      </c>
      <c r="R435" s="512">
        <v>516001</v>
      </c>
      <c r="S435" s="512">
        <v>108.23424369747899</v>
      </c>
      <c r="T435" s="512">
        <v>103039</v>
      </c>
      <c r="U435" s="512">
        <v>43756</v>
      </c>
      <c r="V435" s="512"/>
      <c r="W435" s="512"/>
      <c r="X435" s="559"/>
      <c r="Y435" s="302"/>
      <c r="Z435" s="584"/>
      <c r="AA435" s="515"/>
      <c r="AB435" s="516"/>
    </row>
    <row r="436" spans="1:28" ht="24.9" hidden="1" customHeight="1">
      <c r="A436" s="302" t="s">
        <v>844</v>
      </c>
      <c r="B436" s="583" t="s">
        <v>1338</v>
      </c>
      <c r="C436" s="513">
        <f t="shared" si="22"/>
        <v>3346117</v>
      </c>
      <c r="D436" s="512">
        <v>2423692</v>
      </c>
      <c r="E436" s="512">
        <v>200000</v>
      </c>
      <c r="F436" s="512">
        <v>629774</v>
      </c>
      <c r="G436" s="512">
        <v>410427</v>
      </c>
      <c r="H436" s="512">
        <v>653049</v>
      </c>
      <c r="I436" s="512">
        <v>530442</v>
      </c>
      <c r="J436" s="512"/>
      <c r="K436" s="514"/>
      <c r="L436" s="512"/>
      <c r="M436" s="512"/>
      <c r="N436" s="512"/>
      <c r="O436" s="512">
        <v>141.46153846153845</v>
      </c>
      <c r="P436" s="512">
        <v>80916</v>
      </c>
      <c r="Q436" s="512">
        <v>776</v>
      </c>
      <c r="R436" s="512">
        <v>749034</v>
      </c>
      <c r="S436" s="512">
        <v>51.175420168067227</v>
      </c>
      <c r="T436" s="512">
        <v>48719</v>
      </c>
      <c r="U436" s="512">
        <v>43756</v>
      </c>
      <c r="V436" s="512"/>
      <c r="W436" s="512"/>
      <c r="X436" s="559"/>
      <c r="Y436" s="302"/>
      <c r="Z436" s="584"/>
      <c r="AA436" s="515"/>
      <c r="AB436" s="516"/>
    </row>
    <row r="437" spans="1:28" ht="31.5" hidden="1" customHeight="1">
      <c r="A437" s="302" t="s">
        <v>845</v>
      </c>
      <c r="B437" s="583" t="s">
        <v>1339</v>
      </c>
      <c r="C437" s="513">
        <f t="shared" si="22"/>
        <v>5926727</v>
      </c>
      <c r="D437" s="512">
        <v>3490166</v>
      </c>
      <c r="E437" s="512">
        <v>425920</v>
      </c>
      <c r="F437" s="512">
        <v>1099098</v>
      </c>
      <c r="G437" s="512">
        <v>444444</v>
      </c>
      <c r="H437" s="512">
        <v>719200</v>
      </c>
      <c r="I437" s="512">
        <v>801504</v>
      </c>
      <c r="J437" s="512"/>
      <c r="K437" s="514"/>
      <c r="L437" s="512"/>
      <c r="M437" s="512">
        <v>758</v>
      </c>
      <c r="N437" s="512">
        <v>1482648</v>
      </c>
      <c r="O437" s="512"/>
      <c r="P437" s="512"/>
      <c r="Q437" s="512">
        <v>761</v>
      </c>
      <c r="R437" s="512">
        <v>953913</v>
      </c>
      <c r="S437" s="512"/>
      <c r="T437" s="512"/>
      <c r="U437" s="512"/>
      <c r="V437" s="512"/>
      <c r="W437" s="512"/>
      <c r="X437" s="559"/>
      <c r="Y437" s="302"/>
      <c r="Z437" s="584"/>
      <c r="AA437" s="515"/>
      <c r="AB437" s="516"/>
    </row>
    <row r="438" spans="1:28" ht="24.9" hidden="1" customHeight="1">
      <c r="A438" s="302" t="s">
        <v>846</v>
      </c>
      <c r="B438" s="583" t="s">
        <v>1340</v>
      </c>
      <c r="C438" s="513">
        <f t="shared" si="22"/>
        <v>6282474</v>
      </c>
      <c r="D438" s="512">
        <v>4346074</v>
      </c>
      <c r="E438" s="512"/>
      <c r="F438" s="512">
        <v>817278</v>
      </c>
      <c r="G438" s="512">
        <v>600732</v>
      </c>
      <c r="H438" s="512">
        <v>1502200</v>
      </c>
      <c r="I438" s="512">
        <v>1425864</v>
      </c>
      <c r="J438" s="512"/>
      <c r="K438" s="514"/>
      <c r="L438" s="512"/>
      <c r="M438" s="512">
        <v>990</v>
      </c>
      <c r="N438" s="512">
        <v>1936400</v>
      </c>
      <c r="O438" s="512"/>
      <c r="P438" s="512"/>
      <c r="Q438" s="512"/>
      <c r="R438" s="512"/>
      <c r="S438" s="512"/>
      <c r="T438" s="512"/>
      <c r="U438" s="512"/>
      <c r="V438" s="512"/>
      <c r="W438" s="512"/>
      <c r="X438" s="559"/>
      <c r="Y438" s="302"/>
      <c r="Z438" s="584"/>
      <c r="AA438" s="515"/>
      <c r="AB438" s="516"/>
    </row>
    <row r="439" spans="1:28" ht="24.9" hidden="1" customHeight="1">
      <c r="A439" s="302" t="s">
        <v>847</v>
      </c>
      <c r="B439" s="583" t="s">
        <v>1341</v>
      </c>
      <c r="C439" s="513">
        <f t="shared" si="22"/>
        <v>2962504</v>
      </c>
      <c r="D439" s="512">
        <v>2060465</v>
      </c>
      <c r="E439" s="512"/>
      <c r="F439" s="512">
        <v>623326</v>
      </c>
      <c r="G439" s="512">
        <v>229561</v>
      </c>
      <c r="H439" s="512">
        <v>649218</v>
      </c>
      <c r="I439" s="512">
        <v>558360</v>
      </c>
      <c r="J439" s="512"/>
      <c r="K439" s="514"/>
      <c r="L439" s="512"/>
      <c r="M439" s="512"/>
      <c r="N439" s="512"/>
      <c r="O439" s="512">
        <v>141.46153846153845</v>
      </c>
      <c r="P439" s="512">
        <v>80916</v>
      </c>
      <c r="Q439" s="512">
        <v>781</v>
      </c>
      <c r="R439" s="512">
        <v>752875</v>
      </c>
      <c r="S439" s="512">
        <v>25.72689075630252</v>
      </c>
      <c r="T439" s="512">
        <v>24492</v>
      </c>
      <c r="U439" s="512">
        <v>43756</v>
      </c>
      <c r="V439" s="512"/>
      <c r="W439" s="512"/>
      <c r="X439" s="559"/>
      <c r="Y439" s="302"/>
      <c r="Z439" s="584"/>
      <c r="AA439" s="515"/>
      <c r="AB439" s="516"/>
    </row>
    <row r="440" spans="1:28" ht="33" hidden="1" customHeight="1">
      <c r="A440" s="302" t="s">
        <v>848</v>
      </c>
      <c r="B440" s="583" t="s">
        <v>1342</v>
      </c>
      <c r="C440" s="513">
        <f t="shared" si="22"/>
        <v>2407502</v>
      </c>
      <c r="D440" s="512">
        <v>0</v>
      </c>
      <c r="E440" s="512"/>
      <c r="F440" s="512"/>
      <c r="G440" s="512"/>
      <c r="H440" s="512"/>
      <c r="I440" s="512"/>
      <c r="J440" s="512"/>
      <c r="K440" s="514"/>
      <c r="L440" s="512"/>
      <c r="M440" s="512">
        <v>974</v>
      </c>
      <c r="N440" s="512">
        <v>1438240</v>
      </c>
      <c r="O440" s="512"/>
      <c r="P440" s="512"/>
      <c r="Q440" s="512">
        <v>757</v>
      </c>
      <c r="R440" s="512">
        <v>969262</v>
      </c>
      <c r="S440" s="512"/>
      <c r="T440" s="512"/>
      <c r="U440" s="512"/>
      <c r="V440" s="512"/>
      <c r="W440" s="512"/>
      <c r="X440" s="559"/>
      <c r="Y440" s="302"/>
      <c r="Z440" s="584"/>
      <c r="AA440" s="515"/>
      <c r="AB440" s="516"/>
    </row>
    <row r="441" spans="1:28" ht="24.9" hidden="1" customHeight="1">
      <c r="A441" s="302" t="s">
        <v>849</v>
      </c>
      <c r="B441" s="583" t="s">
        <v>1343</v>
      </c>
      <c r="C441" s="513">
        <f t="shared" si="22"/>
        <v>3285962</v>
      </c>
      <c r="D441" s="512">
        <v>2264995</v>
      </c>
      <c r="E441" s="512"/>
      <c r="F441" s="512">
        <v>625475</v>
      </c>
      <c r="G441" s="512">
        <v>405210</v>
      </c>
      <c r="H441" s="512">
        <v>651134</v>
      </c>
      <c r="I441" s="512">
        <v>583176</v>
      </c>
      <c r="J441" s="512"/>
      <c r="K441" s="514"/>
      <c r="L441" s="512"/>
      <c r="M441" s="512"/>
      <c r="N441" s="512"/>
      <c r="O441" s="512">
        <v>137.98776223776224</v>
      </c>
      <c r="P441" s="512">
        <v>78929</v>
      </c>
      <c r="Q441" s="512">
        <v>767</v>
      </c>
      <c r="R441" s="512">
        <v>865550</v>
      </c>
      <c r="S441" s="512">
        <v>34.382352941176471</v>
      </c>
      <c r="T441" s="512">
        <v>32732</v>
      </c>
      <c r="U441" s="512">
        <v>43756</v>
      </c>
      <c r="V441" s="512"/>
      <c r="W441" s="512"/>
      <c r="X441" s="559"/>
      <c r="Y441" s="302"/>
      <c r="Z441" s="584"/>
      <c r="AA441" s="515"/>
      <c r="AB441" s="516"/>
    </row>
    <row r="442" spans="1:28" ht="24.9" hidden="1" customHeight="1">
      <c r="A442" s="302" t="s">
        <v>850</v>
      </c>
      <c r="B442" s="583" t="s">
        <v>1506</v>
      </c>
      <c r="C442" s="513">
        <f t="shared" si="22"/>
        <v>3243464</v>
      </c>
      <c r="D442" s="512">
        <v>1593464</v>
      </c>
      <c r="E442" s="512">
        <v>80000</v>
      </c>
      <c r="F442" s="512"/>
      <c r="G442" s="512">
        <v>500732</v>
      </c>
      <c r="H442" s="512">
        <v>600000</v>
      </c>
      <c r="I442" s="512">
        <v>412732</v>
      </c>
      <c r="J442" s="512"/>
      <c r="K442" s="514"/>
      <c r="L442" s="512"/>
      <c r="M442" s="512">
        <v>468</v>
      </c>
      <c r="N442" s="512">
        <v>897000</v>
      </c>
      <c r="O442" s="512"/>
      <c r="P442" s="512"/>
      <c r="Q442" s="512">
        <v>600.95770151636077</v>
      </c>
      <c r="R442" s="512">
        <v>753000</v>
      </c>
      <c r="S442" s="512"/>
      <c r="T442" s="512"/>
      <c r="U442" s="512"/>
      <c r="V442" s="512"/>
      <c r="W442" s="512"/>
      <c r="X442" s="559"/>
      <c r="Y442" s="302"/>
      <c r="Z442" s="584"/>
      <c r="AA442" s="515"/>
      <c r="AB442" s="516"/>
    </row>
    <row r="443" spans="1:28" ht="24.9" hidden="1" customHeight="1">
      <c r="A443" s="302" t="s">
        <v>851</v>
      </c>
      <c r="B443" s="583" t="s">
        <v>1344</v>
      </c>
      <c r="C443" s="513">
        <f t="shared" si="22"/>
        <v>5801306</v>
      </c>
      <c r="D443" s="512">
        <v>0</v>
      </c>
      <c r="E443" s="512"/>
      <c r="F443" s="512"/>
      <c r="G443" s="512"/>
      <c r="H443" s="512"/>
      <c r="I443" s="512"/>
      <c r="J443" s="512"/>
      <c r="K443" s="514"/>
      <c r="L443" s="512"/>
      <c r="M443" s="512">
        <v>1627</v>
      </c>
      <c r="N443" s="512">
        <v>3049812</v>
      </c>
      <c r="O443" s="512"/>
      <c r="P443" s="512"/>
      <c r="Q443" s="512">
        <v>2333</v>
      </c>
      <c r="R443" s="512">
        <v>2751494</v>
      </c>
      <c r="S443" s="512"/>
      <c r="T443" s="512"/>
      <c r="U443" s="512"/>
      <c r="V443" s="512"/>
      <c r="W443" s="512"/>
      <c r="X443" s="559"/>
      <c r="Y443" s="302"/>
      <c r="Z443" s="584"/>
      <c r="AA443" s="515"/>
      <c r="AB443" s="516"/>
    </row>
    <row r="444" spans="1:28" ht="24.9" hidden="1" customHeight="1">
      <c r="A444" s="302" t="s">
        <v>852</v>
      </c>
      <c r="B444" s="583" t="s">
        <v>1345</v>
      </c>
      <c r="C444" s="513">
        <f t="shared" si="22"/>
        <v>4166088</v>
      </c>
      <c r="D444" s="512">
        <v>0</v>
      </c>
      <c r="E444" s="512"/>
      <c r="F444" s="512"/>
      <c r="G444" s="512"/>
      <c r="H444" s="512"/>
      <c r="I444" s="512"/>
      <c r="J444" s="512"/>
      <c r="K444" s="514"/>
      <c r="L444" s="512"/>
      <c r="M444" s="512">
        <v>1241</v>
      </c>
      <c r="N444" s="512">
        <v>2326255</v>
      </c>
      <c r="O444" s="512"/>
      <c r="P444" s="512"/>
      <c r="Q444" s="512">
        <v>1560</v>
      </c>
      <c r="R444" s="512">
        <v>1839833</v>
      </c>
      <c r="S444" s="512"/>
      <c r="T444" s="512"/>
      <c r="U444" s="512"/>
      <c r="V444" s="512"/>
      <c r="W444" s="512"/>
      <c r="X444" s="559"/>
      <c r="Y444" s="302"/>
      <c r="Z444" s="584"/>
      <c r="AA444" s="515"/>
      <c r="AB444" s="516"/>
    </row>
    <row r="445" spans="1:28" ht="32.25" hidden="1" customHeight="1">
      <c r="A445" s="302" t="s">
        <v>853</v>
      </c>
      <c r="B445" s="591" t="s">
        <v>2933</v>
      </c>
      <c r="C445" s="513">
        <f t="shared" si="22"/>
        <v>5650401</v>
      </c>
      <c r="D445" s="512"/>
      <c r="E445" s="512"/>
      <c r="F445" s="512"/>
      <c r="G445" s="512"/>
      <c r="H445" s="512"/>
      <c r="I445" s="512"/>
      <c r="J445" s="512"/>
      <c r="K445" s="514">
        <v>3</v>
      </c>
      <c r="L445" s="512">
        <v>5650401</v>
      </c>
      <c r="M445" s="512"/>
      <c r="N445" s="512"/>
      <c r="O445" s="512"/>
      <c r="P445" s="512"/>
      <c r="Q445" s="512"/>
      <c r="R445" s="512"/>
      <c r="S445" s="512"/>
      <c r="T445" s="512"/>
      <c r="U445" s="512"/>
      <c r="V445" s="512"/>
      <c r="W445" s="512"/>
      <c r="X445" s="559"/>
      <c r="Y445" s="302"/>
      <c r="Z445" s="592"/>
      <c r="AA445" s="515"/>
      <c r="AB445" s="516"/>
    </row>
    <row r="446" spans="1:28" ht="33.75" hidden="1" customHeight="1">
      <c r="A446" s="302" t="s">
        <v>854</v>
      </c>
      <c r="B446" s="557" t="s">
        <v>2934</v>
      </c>
      <c r="C446" s="513">
        <f t="shared" si="22"/>
        <v>7533868</v>
      </c>
      <c r="D446" s="512"/>
      <c r="E446" s="512"/>
      <c r="F446" s="512"/>
      <c r="G446" s="512"/>
      <c r="H446" s="512"/>
      <c r="I446" s="512"/>
      <c r="J446" s="512"/>
      <c r="K446" s="514">
        <v>4</v>
      </c>
      <c r="L446" s="512">
        <v>7533868</v>
      </c>
      <c r="M446" s="512"/>
      <c r="N446" s="512"/>
      <c r="O446" s="512"/>
      <c r="P446" s="512"/>
      <c r="Q446" s="512"/>
      <c r="R446" s="512"/>
      <c r="S446" s="512"/>
      <c r="T446" s="512"/>
      <c r="U446" s="512"/>
      <c r="V446" s="512"/>
      <c r="W446" s="512"/>
      <c r="X446" s="559"/>
      <c r="Y446" s="302"/>
      <c r="Z446" s="558"/>
      <c r="AA446" s="515"/>
      <c r="AB446" s="516"/>
    </row>
    <row r="447" spans="1:28" ht="33.75" hidden="1" customHeight="1">
      <c r="A447" s="302" t="s">
        <v>855</v>
      </c>
      <c r="B447" s="557" t="s">
        <v>2935</v>
      </c>
      <c r="C447" s="513">
        <f t="shared" si="22"/>
        <v>3766934</v>
      </c>
      <c r="D447" s="512"/>
      <c r="E447" s="512"/>
      <c r="F447" s="512"/>
      <c r="G447" s="512"/>
      <c r="H447" s="512"/>
      <c r="I447" s="512"/>
      <c r="J447" s="512"/>
      <c r="K447" s="514">
        <v>2</v>
      </c>
      <c r="L447" s="512">
        <v>3766934</v>
      </c>
      <c r="M447" s="512"/>
      <c r="N447" s="512"/>
      <c r="O447" s="512"/>
      <c r="P447" s="512"/>
      <c r="Q447" s="512"/>
      <c r="R447" s="512"/>
      <c r="S447" s="512"/>
      <c r="T447" s="512"/>
      <c r="U447" s="512"/>
      <c r="V447" s="512"/>
      <c r="W447" s="512"/>
      <c r="X447" s="559"/>
      <c r="Y447" s="302"/>
      <c r="Z447" s="558"/>
      <c r="AA447" s="515"/>
      <c r="AB447" s="516"/>
    </row>
    <row r="448" spans="1:28" ht="28.5" hidden="1" customHeight="1">
      <c r="A448" s="302" t="s">
        <v>856</v>
      </c>
      <c r="B448" s="557" t="s">
        <v>2936</v>
      </c>
      <c r="C448" s="513">
        <f t="shared" si="22"/>
        <v>28252005</v>
      </c>
      <c r="D448" s="512"/>
      <c r="E448" s="512"/>
      <c r="F448" s="512"/>
      <c r="G448" s="512"/>
      <c r="H448" s="512"/>
      <c r="I448" s="512"/>
      <c r="J448" s="512"/>
      <c r="K448" s="514">
        <v>15</v>
      </c>
      <c r="L448" s="512">
        <v>28252005</v>
      </c>
      <c r="M448" s="512"/>
      <c r="N448" s="512"/>
      <c r="O448" s="512"/>
      <c r="P448" s="512"/>
      <c r="Q448" s="512"/>
      <c r="R448" s="512"/>
      <c r="S448" s="512"/>
      <c r="T448" s="512"/>
      <c r="U448" s="512"/>
      <c r="V448" s="512"/>
      <c r="W448" s="512"/>
      <c r="X448" s="559"/>
      <c r="Y448" s="302"/>
      <c r="Z448" s="558"/>
      <c r="AA448" s="515"/>
      <c r="AB448" s="516"/>
    </row>
    <row r="449" spans="1:28" ht="31.5" hidden="1" customHeight="1">
      <c r="A449" s="302" t="s">
        <v>857</v>
      </c>
      <c r="B449" s="557" t="s">
        <v>2937</v>
      </c>
      <c r="C449" s="513">
        <f t="shared" si="22"/>
        <v>16951203</v>
      </c>
      <c r="D449" s="512"/>
      <c r="E449" s="512"/>
      <c r="F449" s="512"/>
      <c r="G449" s="512"/>
      <c r="H449" s="512"/>
      <c r="I449" s="512"/>
      <c r="J449" s="512"/>
      <c r="K449" s="514">
        <v>9</v>
      </c>
      <c r="L449" s="512">
        <v>16951203</v>
      </c>
      <c r="M449" s="512"/>
      <c r="N449" s="512"/>
      <c r="O449" s="512"/>
      <c r="P449" s="512"/>
      <c r="Q449" s="512"/>
      <c r="R449" s="512"/>
      <c r="S449" s="512"/>
      <c r="T449" s="512"/>
      <c r="U449" s="512"/>
      <c r="V449" s="512"/>
      <c r="W449" s="512"/>
      <c r="X449" s="559"/>
      <c r="Y449" s="302"/>
      <c r="Z449" s="558"/>
      <c r="AA449" s="515"/>
      <c r="AB449" s="516"/>
    </row>
    <row r="450" spans="1:28" ht="30.75" hidden="1" customHeight="1">
      <c r="A450" s="302" t="s">
        <v>1056</v>
      </c>
      <c r="B450" s="557" t="s">
        <v>2938</v>
      </c>
      <c r="C450" s="513">
        <f t="shared" si="22"/>
        <v>20718137</v>
      </c>
      <c r="D450" s="512"/>
      <c r="E450" s="512"/>
      <c r="F450" s="512"/>
      <c r="G450" s="512"/>
      <c r="H450" s="512"/>
      <c r="I450" s="512"/>
      <c r="J450" s="512"/>
      <c r="K450" s="514">
        <v>11</v>
      </c>
      <c r="L450" s="512">
        <v>20718137</v>
      </c>
      <c r="M450" s="512"/>
      <c r="N450" s="512"/>
      <c r="O450" s="512"/>
      <c r="P450" s="512"/>
      <c r="Q450" s="512"/>
      <c r="R450" s="512"/>
      <c r="S450" s="512"/>
      <c r="T450" s="512"/>
      <c r="U450" s="512"/>
      <c r="V450" s="512"/>
      <c r="W450" s="512"/>
      <c r="X450" s="559"/>
      <c r="Y450" s="302"/>
      <c r="Z450" s="558"/>
      <c r="AA450" s="515"/>
      <c r="AB450" s="516"/>
    </row>
    <row r="451" spans="1:28" ht="30.75" hidden="1" customHeight="1">
      <c r="A451" s="302" t="s">
        <v>858</v>
      </c>
      <c r="B451" s="583" t="s">
        <v>3533</v>
      </c>
      <c r="C451" s="513">
        <f t="shared" si="22"/>
        <v>1908840</v>
      </c>
      <c r="D451" s="512">
        <v>304920</v>
      </c>
      <c r="E451" s="512">
        <v>304920</v>
      </c>
      <c r="F451" s="512"/>
      <c r="G451" s="512"/>
      <c r="H451" s="512"/>
      <c r="I451" s="512"/>
      <c r="J451" s="512"/>
      <c r="K451" s="514"/>
      <c r="L451" s="512"/>
      <c r="M451" s="512">
        <v>820</v>
      </c>
      <c r="N451" s="512">
        <v>1603920</v>
      </c>
      <c r="O451" s="512"/>
      <c r="P451" s="512"/>
      <c r="Q451" s="512"/>
      <c r="R451" s="512"/>
      <c r="S451" s="512"/>
      <c r="T451" s="512"/>
      <c r="U451" s="512"/>
      <c r="V451" s="512"/>
      <c r="W451" s="512"/>
      <c r="X451" s="559"/>
      <c r="Y451" s="302"/>
      <c r="Z451" s="584"/>
      <c r="AA451" s="515"/>
      <c r="AB451" s="516"/>
    </row>
    <row r="452" spans="1:28" ht="24.9" hidden="1" customHeight="1">
      <c r="A452" s="302" t="s">
        <v>859</v>
      </c>
      <c r="B452" s="583" t="s">
        <v>1346</v>
      </c>
      <c r="C452" s="513">
        <f t="shared" si="22"/>
        <v>1972826</v>
      </c>
      <c r="D452" s="512">
        <v>1972826</v>
      </c>
      <c r="E452" s="512">
        <v>377732</v>
      </c>
      <c r="F452" s="512">
        <v>880322</v>
      </c>
      <c r="G452" s="512">
        <v>714772</v>
      </c>
      <c r="H452" s="512"/>
      <c r="I452" s="512"/>
      <c r="J452" s="512"/>
      <c r="K452" s="514"/>
      <c r="L452" s="512"/>
      <c r="M452" s="512"/>
      <c r="N452" s="512"/>
      <c r="O452" s="512"/>
      <c r="P452" s="512"/>
      <c r="Q452" s="512"/>
      <c r="R452" s="512"/>
      <c r="S452" s="512"/>
      <c r="T452" s="512"/>
      <c r="U452" s="512"/>
      <c r="V452" s="512"/>
      <c r="W452" s="512"/>
      <c r="X452" s="559"/>
      <c r="Y452" s="302"/>
      <c r="Z452" s="584"/>
      <c r="AA452" s="515"/>
      <c r="AB452" s="516"/>
    </row>
    <row r="453" spans="1:28" ht="30" hidden="1" customHeight="1">
      <c r="A453" s="302" t="s">
        <v>860</v>
      </c>
      <c r="B453" s="583" t="s">
        <v>1347</v>
      </c>
      <c r="C453" s="513">
        <f t="shared" si="22"/>
        <v>4426866</v>
      </c>
      <c r="D453" s="512">
        <v>4426866</v>
      </c>
      <c r="E453" s="512">
        <v>546480</v>
      </c>
      <c r="F453" s="512">
        <v>386130</v>
      </c>
      <c r="G453" s="512">
        <v>525400</v>
      </c>
      <c r="H453" s="512">
        <v>2604536</v>
      </c>
      <c r="I453" s="512">
        <v>364320</v>
      </c>
      <c r="J453" s="512"/>
      <c r="K453" s="514"/>
      <c r="L453" s="512"/>
      <c r="M453" s="512"/>
      <c r="N453" s="512"/>
      <c r="O453" s="512"/>
      <c r="P453" s="512"/>
      <c r="Q453" s="512"/>
      <c r="R453" s="512"/>
      <c r="S453" s="512"/>
      <c r="T453" s="512"/>
      <c r="U453" s="512"/>
      <c r="V453" s="512"/>
      <c r="W453" s="512"/>
      <c r="X453" s="559"/>
      <c r="Y453" s="302"/>
      <c r="Z453" s="584"/>
      <c r="AA453" s="515"/>
      <c r="AB453" s="516"/>
    </row>
    <row r="454" spans="1:28" ht="24.9" hidden="1" customHeight="1">
      <c r="A454" s="302" t="s">
        <v>861</v>
      </c>
      <c r="B454" s="583" t="s">
        <v>1348</v>
      </c>
      <c r="C454" s="513">
        <f t="shared" si="22"/>
        <v>3775747</v>
      </c>
      <c r="D454" s="512">
        <v>3775747</v>
      </c>
      <c r="E454" s="512">
        <v>465300</v>
      </c>
      <c r="F454" s="512">
        <v>1074700</v>
      </c>
      <c r="G454" s="512">
        <v>434775</v>
      </c>
      <c r="H454" s="512">
        <v>857964</v>
      </c>
      <c r="I454" s="512">
        <v>943008</v>
      </c>
      <c r="J454" s="512"/>
      <c r="K454" s="514"/>
      <c r="L454" s="512"/>
      <c r="M454" s="512"/>
      <c r="N454" s="512"/>
      <c r="O454" s="512"/>
      <c r="P454" s="512"/>
      <c r="Q454" s="512"/>
      <c r="R454" s="512"/>
      <c r="S454" s="512"/>
      <c r="T454" s="512"/>
      <c r="U454" s="512"/>
      <c r="V454" s="512"/>
      <c r="W454" s="512"/>
      <c r="X454" s="559"/>
      <c r="Y454" s="302"/>
      <c r="Z454" s="584"/>
      <c r="AA454" s="515"/>
      <c r="AB454" s="516"/>
    </row>
    <row r="455" spans="1:28" ht="31.5" hidden="1" customHeight="1">
      <c r="A455" s="302" t="s">
        <v>862</v>
      </c>
      <c r="B455" s="583" t="s">
        <v>3528</v>
      </c>
      <c r="C455" s="513">
        <f t="shared" ref="C455:C572" si="23">D455+L455+N455+P455+R455+T455+U455</f>
        <v>203280</v>
      </c>
      <c r="D455" s="512">
        <v>203280</v>
      </c>
      <c r="E455" s="512">
        <v>203280</v>
      </c>
      <c r="F455" s="512"/>
      <c r="G455" s="512"/>
      <c r="H455" s="512"/>
      <c r="I455" s="512"/>
      <c r="J455" s="512"/>
      <c r="K455" s="514"/>
      <c r="L455" s="512"/>
      <c r="M455" s="512"/>
      <c r="N455" s="512"/>
      <c r="O455" s="512"/>
      <c r="P455" s="512"/>
      <c r="Q455" s="512"/>
      <c r="R455" s="512"/>
      <c r="S455" s="512"/>
      <c r="T455" s="512"/>
      <c r="U455" s="512"/>
      <c r="V455" s="512"/>
      <c r="W455" s="512"/>
      <c r="X455" s="559"/>
      <c r="Y455" s="302"/>
      <c r="Z455" s="584"/>
      <c r="AA455" s="515"/>
      <c r="AB455" s="516"/>
    </row>
    <row r="456" spans="1:28" ht="24.9" hidden="1" customHeight="1">
      <c r="A456" s="302" t="s">
        <v>863</v>
      </c>
      <c r="B456" s="583" t="s">
        <v>1349</v>
      </c>
      <c r="C456" s="513">
        <f t="shared" si="23"/>
        <v>4414402</v>
      </c>
      <c r="D456" s="512">
        <v>4007957</v>
      </c>
      <c r="E456" s="512"/>
      <c r="F456" s="512">
        <v>2693198</v>
      </c>
      <c r="G456" s="512">
        <v>1314759</v>
      </c>
      <c r="H456" s="512"/>
      <c r="I456" s="512"/>
      <c r="J456" s="512"/>
      <c r="K456" s="514"/>
      <c r="L456" s="512"/>
      <c r="M456" s="512"/>
      <c r="N456" s="512"/>
      <c r="O456" s="512">
        <v>710.56818181818187</v>
      </c>
      <c r="P456" s="512">
        <v>406445</v>
      </c>
      <c r="Q456" s="512"/>
      <c r="R456" s="512"/>
      <c r="S456" s="512"/>
      <c r="T456" s="512"/>
      <c r="U456" s="512"/>
      <c r="V456" s="512"/>
      <c r="W456" s="512"/>
      <c r="X456" s="559"/>
      <c r="Y456" s="302"/>
      <c r="Z456" s="584"/>
      <c r="AA456" s="515"/>
      <c r="AB456" s="516"/>
    </row>
    <row r="457" spans="1:28" ht="24.9" hidden="1" customHeight="1">
      <c r="A457" s="302" t="s">
        <v>864</v>
      </c>
      <c r="B457" s="583" t="s">
        <v>1350</v>
      </c>
      <c r="C457" s="513">
        <f t="shared" si="23"/>
        <v>2529313</v>
      </c>
      <c r="D457" s="512">
        <v>2307305</v>
      </c>
      <c r="E457" s="512">
        <v>173616</v>
      </c>
      <c r="F457" s="512">
        <v>958632</v>
      </c>
      <c r="G457" s="512">
        <v>394775</v>
      </c>
      <c r="H457" s="512">
        <v>488350</v>
      </c>
      <c r="I457" s="512">
        <v>291932</v>
      </c>
      <c r="J457" s="512"/>
      <c r="K457" s="514"/>
      <c r="L457" s="512"/>
      <c r="M457" s="512"/>
      <c r="N457" s="512"/>
      <c r="O457" s="512">
        <v>388.12587412587413</v>
      </c>
      <c r="P457" s="512">
        <v>222008</v>
      </c>
      <c r="Q457" s="512"/>
      <c r="R457" s="512"/>
      <c r="S457" s="512"/>
      <c r="T457" s="512"/>
      <c r="U457" s="512"/>
      <c r="V457" s="512"/>
      <c r="W457" s="512"/>
      <c r="X457" s="559"/>
      <c r="Y457" s="302"/>
      <c r="Z457" s="584"/>
      <c r="AA457" s="515"/>
      <c r="AB457" s="516"/>
    </row>
    <row r="458" spans="1:28" ht="24.9" hidden="1" customHeight="1">
      <c r="A458" s="302" t="s">
        <v>1057</v>
      </c>
      <c r="B458" s="583" t="s">
        <v>1351</v>
      </c>
      <c r="C458" s="513">
        <f t="shared" si="23"/>
        <v>2706518</v>
      </c>
      <c r="D458" s="512">
        <v>2335967</v>
      </c>
      <c r="E458" s="512">
        <v>173616</v>
      </c>
      <c r="F458" s="512">
        <v>971528</v>
      </c>
      <c r="G458" s="512">
        <v>387819</v>
      </c>
      <c r="H458" s="512">
        <v>518992</v>
      </c>
      <c r="I458" s="512">
        <v>284012</v>
      </c>
      <c r="J458" s="512"/>
      <c r="K458" s="514"/>
      <c r="L458" s="512"/>
      <c r="M458" s="512"/>
      <c r="N458" s="512"/>
      <c r="O458" s="512">
        <v>647.8164335664336</v>
      </c>
      <c r="P458" s="512">
        <v>370551</v>
      </c>
      <c r="Q458" s="512"/>
      <c r="R458" s="512"/>
      <c r="S458" s="512"/>
      <c r="T458" s="512"/>
      <c r="U458" s="512"/>
      <c r="V458" s="512"/>
      <c r="W458" s="512"/>
      <c r="X458" s="559"/>
      <c r="Y458" s="302"/>
      <c r="Z458" s="584"/>
      <c r="AA458" s="515"/>
      <c r="AB458" s="516"/>
    </row>
    <row r="459" spans="1:28" ht="24.9" hidden="1" customHeight="1">
      <c r="A459" s="302" t="s">
        <v>865</v>
      </c>
      <c r="B459" s="583" t="s">
        <v>1352</v>
      </c>
      <c r="C459" s="513">
        <f t="shared" si="23"/>
        <v>3666619</v>
      </c>
      <c r="D459" s="512">
        <v>3666619</v>
      </c>
      <c r="E459" s="512">
        <v>200940</v>
      </c>
      <c r="F459" s="512">
        <v>1659336</v>
      </c>
      <c r="G459" s="512">
        <v>671292</v>
      </c>
      <c r="H459" s="512">
        <v>750719</v>
      </c>
      <c r="I459" s="512">
        <v>384332</v>
      </c>
      <c r="J459" s="512"/>
      <c r="K459" s="514"/>
      <c r="L459" s="512"/>
      <c r="M459" s="512"/>
      <c r="N459" s="512"/>
      <c r="O459" s="512"/>
      <c r="P459" s="512"/>
      <c r="Q459" s="512"/>
      <c r="R459" s="512"/>
      <c r="S459" s="512"/>
      <c r="T459" s="512"/>
      <c r="U459" s="512"/>
      <c r="V459" s="512"/>
      <c r="W459" s="512"/>
      <c r="X459" s="559"/>
      <c r="Y459" s="302"/>
      <c r="Z459" s="584"/>
      <c r="AA459" s="515"/>
      <c r="AB459" s="516"/>
    </row>
    <row r="460" spans="1:28" ht="34.5" hidden="1" customHeight="1">
      <c r="A460" s="302" t="s">
        <v>866</v>
      </c>
      <c r="B460" s="583" t="s">
        <v>1353</v>
      </c>
      <c r="C460" s="513">
        <f t="shared" si="23"/>
        <v>5497173</v>
      </c>
      <c r="D460" s="512">
        <v>3608623</v>
      </c>
      <c r="E460" s="512">
        <v>106824</v>
      </c>
      <c r="F460" s="512">
        <v>1231606</v>
      </c>
      <c r="G460" s="512">
        <v>798246</v>
      </c>
      <c r="H460" s="512">
        <v>1150975</v>
      </c>
      <c r="I460" s="512">
        <v>320972</v>
      </c>
      <c r="J460" s="512"/>
      <c r="K460" s="514"/>
      <c r="L460" s="512"/>
      <c r="M460" s="512">
        <v>898</v>
      </c>
      <c r="N460" s="512">
        <v>1382702</v>
      </c>
      <c r="O460" s="512">
        <v>355.77272727272725</v>
      </c>
      <c r="P460" s="512">
        <v>203502</v>
      </c>
      <c r="Q460" s="512"/>
      <c r="R460" s="512"/>
      <c r="S460" s="512"/>
      <c r="T460" s="512"/>
      <c r="U460" s="512">
        <v>302346</v>
      </c>
      <c r="V460" s="512"/>
      <c r="W460" s="512"/>
      <c r="X460" s="559"/>
      <c r="Y460" s="302"/>
      <c r="Z460" s="584"/>
      <c r="AA460" s="515"/>
      <c r="AB460" s="516"/>
    </row>
    <row r="461" spans="1:28" ht="24.9" hidden="1" customHeight="1">
      <c r="A461" s="302" t="s">
        <v>867</v>
      </c>
      <c r="B461" s="583" t="s">
        <v>1354</v>
      </c>
      <c r="C461" s="513">
        <f t="shared" si="23"/>
        <v>3325922</v>
      </c>
      <c r="D461" s="512">
        <v>2783565</v>
      </c>
      <c r="E461" s="512"/>
      <c r="F461" s="512">
        <v>545388</v>
      </c>
      <c r="G461" s="512">
        <v>315788</v>
      </c>
      <c r="H461" s="512">
        <v>1922389</v>
      </c>
      <c r="I461" s="512"/>
      <c r="J461" s="512"/>
      <c r="K461" s="514"/>
      <c r="L461" s="512"/>
      <c r="M461" s="512"/>
      <c r="N461" s="512"/>
      <c r="O461" s="512">
        <v>871.68006993006998</v>
      </c>
      <c r="P461" s="512">
        <v>498601</v>
      </c>
      <c r="Q461" s="512"/>
      <c r="R461" s="512"/>
      <c r="S461" s="512"/>
      <c r="T461" s="512"/>
      <c r="U461" s="512">
        <v>43756</v>
      </c>
      <c r="V461" s="512"/>
      <c r="W461" s="512"/>
      <c r="X461" s="559"/>
      <c r="Y461" s="302"/>
      <c r="Z461" s="584"/>
      <c r="AA461" s="515"/>
      <c r="AB461" s="516"/>
    </row>
    <row r="462" spans="1:28" ht="33" hidden="1" customHeight="1">
      <c r="A462" s="302" t="s">
        <v>868</v>
      </c>
      <c r="B462" s="583" t="s">
        <v>2353</v>
      </c>
      <c r="C462" s="513">
        <f t="shared" si="23"/>
        <v>13248960</v>
      </c>
      <c r="D462" s="512">
        <v>3613713</v>
      </c>
      <c r="E462" s="512"/>
      <c r="F462" s="512">
        <v>817765</v>
      </c>
      <c r="G462" s="512">
        <v>467917</v>
      </c>
      <c r="H462" s="512">
        <v>2328031</v>
      </c>
      <c r="I462" s="512"/>
      <c r="J462" s="512"/>
      <c r="K462" s="514"/>
      <c r="L462" s="512"/>
      <c r="M462" s="512">
        <v>2000</v>
      </c>
      <c r="N462" s="512">
        <v>3749000</v>
      </c>
      <c r="O462" s="512">
        <v>1344.0524475524476</v>
      </c>
      <c r="P462" s="512">
        <v>768798</v>
      </c>
      <c r="Q462" s="512">
        <v>4302</v>
      </c>
      <c r="R462" s="512">
        <v>5073693</v>
      </c>
      <c r="S462" s="512"/>
      <c r="T462" s="512"/>
      <c r="U462" s="512">
        <v>43756</v>
      </c>
      <c r="V462" s="512"/>
      <c r="W462" s="512"/>
      <c r="X462" s="559"/>
      <c r="Y462" s="302"/>
      <c r="Z462" s="584"/>
      <c r="AA462" s="515"/>
      <c r="AB462" s="516"/>
    </row>
    <row r="463" spans="1:28" ht="24.9" hidden="1" customHeight="1">
      <c r="A463" s="302" t="s">
        <v>869</v>
      </c>
      <c r="B463" s="583" t="s">
        <v>227</v>
      </c>
      <c r="C463" s="513">
        <f t="shared" si="23"/>
        <v>2170203</v>
      </c>
      <c r="D463" s="512">
        <v>0</v>
      </c>
      <c r="E463" s="512"/>
      <c r="F463" s="512"/>
      <c r="G463" s="512"/>
      <c r="H463" s="512"/>
      <c r="I463" s="512"/>
      <c r="J463" s="512"/>
      <c r="K463" s="514"/>
      <c r="L463" s="512"/>
      <c r="M463" s="512">
        <v>950</v>
      </c>
      <c r="N463" s="512">
        <v>1780775</v>
      </c>
      <c r="O463" s="512">
        <v>227.66433566433565</v>
      </c>
      <c r="P463" s="512">
        <v>130224</v>
      </c>
      <c r="Q463" s="512"/>
      <c r="R463" s="512"/>
      <c r="S463" s="512"/>
      <c r="T463" s="512"/>
      <c r="U463" s="512">
        <v>259204</v>
      </c>
      <c r="V463" s="512"/>
      <c r="W463" s="512"/>
      <c r="X463" s="559"/>
      <c r="Y463" s="302"/>
      <c r="Z463" s="584"/>
      <c r="AA463" s="515"/>
      <c r="AB463" s="516"/>
    </row>
    <row r="464" spans="1:28" ht="31.5" hidden="1" customHeight="1">
      <c r="A464" s="302" t="s">
        <v>870</v>
      </c>
      <c r="B464" s="583" t="s">
        <v>228</v>
      </c>
      <c r="C464" s="513">
        <f t="shared" si="23"/>
        <v>5944649</v>
      </c>
      <c r="D464" s="512">
        <v>0</v>
      </c>
      <c r="E464" s="512"/>
      <c r="F464" s="512"/>
      <c r="G464" s="512"/>
      <c r="H464" s="512"/>
      <c r="I464" s="512"/>
      <c r="J464" s="512"/>
      <c r="K464" s="514"/>
      <c r="L464" s="512"/>
      <c r="M464" s="512">
        <v>1313</v>
      </c>
      <c r="N464" s="512">
        <v>2461219</v>
      </c>
      <c r="O464" s="512">
        <v>688.3111888111888</v>
      </c>
      <c r="P464" s="512">
        <v>393714</v>
      </c>
      <c r="Q464" s="512">
        <v>2400</v>
      </c>
      <c r="R464" s="512">
        <v>2830512</v>
      </c>
      <c r="S464" s="512"/>
      <c r="T464" s="512"/>
      <c r="U464" s="512">
        <v>259204</v>
      </c>
      <c r="V464" s="512"/>
      <c r="W464" s="512"/>
      <c r="X464" s="559"/>
      <c r="Y464" s="302"/>
      <c r="Z464" s="584"/>
      <c r="AA464" s="515"/>
      <c r="AB464" s="516"/>
    </row>
    <row r="465" spans="1:28" ht="24.9" hidden="1" customHeight="1">
      <c r="A465" s="302" t="s">
        <v>871</v>
      </c>
      <c r="B465" s="583" t="s">
        <v>229</v>
      </c>
      <c r="C465" s="513">
        <f t="shared" si="23"/>
        <v>2600868</v>
      </c>
      <c r="D465" s="512">
        <v>0</v>
      </c>
      <c r="E465" s="512"/>
      <c r="F465" s="512"/>
      <c r="G465" s="512"/>
      <c r="H465" s="512"/>
      <c r="I465" s="512"/>
      <c r="J465" s="512"/>
      <c r="K465" s="514"/>
      <c r="L465" s="512"/>
      <c r="M465" s="512">
        <v>1085</v>
      </c>
      <c r="N465" s="512">
        <v>2034207</v>
      </c>
      <c r="O465" s="512">
        <v>537.51223776223776</v>
      </c>
      <c r="P465" s="512">
        <v>307457</v>
      </c>
      <c r="Q465" s="512"/>
      <c r="R465" s="512"/>
      <c r="S465" s="512"/>
      <c r="T465" s="512"/>
      <c r="U465" s="512">
        <v>259204</v>
      </c>
      <c r="V465" s="512"/>
      <c r="W465" s="512"/>
      <c r="X465" s="559"/>
      <c r="Y465" s="302"/>
      <c r="Z465" s="584"/>
      <c r="AA465" s="515"/>
      <c r="AB465" s="516"/>
    </row>
    <row r="466" spans="1:28" ht="27" hidden="1" customHeight="1">
      <c r="A466" s="302" t="s">
        <v>872</v>
      </c>
      <c r="B466" s="557" t="s">
        <v>2939</v>
      </c>
      <c r="C466" s="513">
        <f t="shared" si="23"/>
        <v>9417335</v>
      </c>
      <c r="D466" s="512"/>
      <c r="E466" s="512"/>
      <c r="F466" s="512"/>
      <c r="G466" s="512"/>
      <c r="H466" s="512"/>
      <c r="I466" s="512"/>
      <c r="J466" s="512"/>
      <c r="K466" s="514">
        <v>5</v>
      </c>
      <c r="L466" s="512">
        <v>9417335</v>
      </c>
      <c r="M466" s="512"/>
      <c r="N466" s="512"/>
      <c r="O466" s="512"/>
      <c r="P466" s="512"/>
      <c r="Q466" s="512"/>
      <c r="R466" s="512"/>
      <c r="S466" s="512"/>
      <c r="T466" s="512"/>
      <c r="U466" s="512"/>
      <c r="V466" s="512"/>
      <c r="W466" s="512"/>
      <c r="X466" s="559"/>
      <c r="Y466" s="302"/>
      <c r="Z466" s="558"/>
      <c r="AA466" s="515"/>
      <c r="AB466" s="516"/>
    </row>
    <row r="467" spans="1:28" ht="24.9" hidden="1" customHeight="1">
      <c r="A467" s="302" t="s">
        <v>873</v>
      </c>
      <c r="B467" s="557" t="s">
        <v>2940</v>
      </c>
      <c r="C467" s="513">
        <f t="shared" si="23"/>
        <v>7533868</v>
      </c>
      <c r="D467" s="512"/>
      <c r="E467" s="512"/>
      <c r="F467" s="512"/>
      <c r="G467" s="512"/>
      <c r="H467" s="512"/>
      <c r="I467" s="512"/>
      <c r="J467" s="512"/>
      <c r="K467" s="514">
        <v>4</v>
      </c>
      <c r="L467" s="512">
        <v>7533868</v>
      </c>
      <c r="M467" s="512"/>
      <c r="N467" s="512"/>
      <c r="O467" s="512"/>
      <c r="P467" s="512"/>
      <c r="Q467" s="512"/>
      <c r="R467" s="512"/>
      <c r="S467" s="512"/>
      <c r="T467" s="512"/>
      <c r="U467" s="512"/>
      <c r="V467" s="512"/>
      <c r="W467" s="512"/>
      <c r="X467" s="559"/>
      <c r="Y467" s="302"/>
      <c r="Z467" s="558"/>
      <c r="AA467" s="515"/>
      <c r="AB467" s="516"/>
    </row>
    <row r="468" spans="1:28" ht="24.9" hidden="1" customHeight="1">
      <c r="A468" s="302" t="s">
        <v>874</v>
      </c>
      <c r="B468" s="557" t="s">
        <v>2941</v>
      </c>
      <c r="C468" s="513">
        <f t="shared" si="23"/>
        <v>7533868</v>
      </c>
      <c r="D468" s="512"/>
      <c r="E468" s="512"/>
      <c r="F468" s="512"/>
      <c r="G468" s="512"/>
      <c r="H468" s="512"/>
      <c r="I468" s="512"/>
      <c r="J468" s="512"/>
      <c r="K468" s="514">
        <v>4</v>
      </c>
      <c r="L468" s="512">
        <v>7533868</v>
      </c>
      <c r="M468" s="512"/>
      <c r="N468" s="512"/>
      <c r="O468" s="512"/>
      <c r="P468" s="512"/>
      <c r="Q468" s="512"/>
      <c r="R468" s="512"/>
      <c r="S468" s="512"/>
      <c r="T468" s="512"/>
      <c r="U468" s="512"/>
      <c r="V468" s="512"/>
      <c r="W468" s="512"/>
      <c r="X468" s="559"/>
      <c r="Y468" s="302"/>
      <c r="Z468" s="558"/>
      <c r="AA468" s="515"/>
      <c r="AB468" s="516"/>
    </row>
    <row r="469" spans="1:28" ht="24.9" hidden="1" customHeight="1">
      <c r="A469" s="302" t="s">
        <v>875</v>
      </c>
      <c r="B469" s="557" t="s">
        <v>2942</v>
      </c>
      <c r="C469" s="513">
        <f t="shared" si="23"/>
        <v>1883467</v>
      </c>
      <c r="D469" s="512"/>
      <c r="E469" s="512"/>
      <c r="F469" s="512"/>
      <c r="G469" s="512"/>
      <c r="H469" s="512"/>
      <c r="I469" s="512"/>
      <c r="J469" s="512"/>
      <c r="K469" s="514">
        <v>1</v>
      </c>
      <c r="L469" s="512">
        <v>1883467</v>
      </c>
      <c r="M469" s="512"/>
      <c r="N469" s="512"/>
      <c r="O469" s="512"/>
      <c r="P469" s="512"/>
      <c r="Q469" s="512"/>
      <c r="R469" s="512"/>
      <c r="S469" s="512"/>
      <c r="T469" s="512"/>
      <c r="U469" s="512"/>
      <c r="V469" s="512"/>
      <c r="W469" s="512"/>
      <c r="X469" s="559"/>
      <c r="Y469" s="302"/>
      <c r="Z469" s="558"/>
      <c r="AA469" s="515"/>
      <c r="AB469" s="516"/>
    </row>
    <row r="470" spans="1:28" ht="31.5" hidden="1" customHeight="1">
      <c r="A470" s="302" t="s">
        <v>1058</v>
      </c>
      <c r="B470" s="557" t="s">
        <v>2943</v>
      </c>
      <c r="C470" s="513">
        <f t="shared" si="23"/>
        <v>1883467</v>
      </c>
      <c r="D470" s="512"/>
      <c r="E470" s="512"/>
      <c r="F470" s="512"/>
      <c r="G470" s="512"/>
      <c r="H470" s="512"/>
      <c r="I470" s="512"/>
      <c r="J470" s="512"/>
      <c r="K470" s="514">
        <v>1</v>
      </c>
      <c r="L470" s="512">
        <v>1883467</v>
      </c>
      <c r="M470" s="512"/>
      <c r="N470" s="512"/>
      <c r="O470" s="512"/>
      <c r="P470" s="512"/>
      <c r="Q470" s="512"/>
      <c r="R470" s="512"/>
      <c r="S470" s="512"/>
      <c r="T470" s="512"/>
      <c r="U470" s="512"/>
      <c r="V470" s="512"/>
      <c r="W470" s="512"/>
      <c r="X470" s="559"/>
      <c r="Y470" s="302"/>
      <c r="Z470" s="558"/>
      <c r="AA470" s="515"/>
      <c r="AB470" s="516"/>
    </row>
    <row r="471" spans="1:28" ht="24.9" hidden="1" customHeight="1">
      <c r="A471" s="302" t="s">
        <v>876</v>
      </c>
      <c r="B471" s="557" t="s">
        <v>2944</v>
      </c>
      <c r="C471" s="513">
        <f t="shared" si="23"/>
        <v>3766934</v>
      </c>
      <c r="D471" s="512"/>
      <c r="E471" s="512"/>
      <c r="F471" s="512"/>
      <c r="G471" s="512"/>
      <c r="H471" s="512"/>
      <c r="I471" s="512"/>
      <c r="J471" s="512"/>
      <c r="K471" s="514">
        <v>2</v>
      </c>
      <c r="L471" s="512">
        <v>3766934</v>
      </c>
      <c r="M471" s="512"/>
      <c r="N471" s="512"/>
      <c r="O471" s="512"/>
      <c r="P471" s="512"/>
      <c r="Q471" s="512"/>
      <c r="R471" s="512"/>
      <c r="S471" s="512"/>
      <c r="T471" s="512"/>
      <c r="U471" s="512"/>
      <c r="V471" s="512"/>
      <c r="W471" s="512"/>
      <c r="X471" s="559"/>
      <c r="Y471" s="302"/>
      <c r="Z471" s="558"/>
      <c r="AA471" s="515"/>
      <c r="AB471" s="516"/>
    </row>
    <row r="472" spans="1:28" ht="30.75" hidden="1" customHeight="1">
      <c r="A472" s="302" t="s">
        <v>877</v>
      </c>
      <c r="B472" s="557" t="s">
        <v>2945</v>
      </c>
      <c r="C472" s="513">
        <f t="shared" si="23"/>
        <v>1883467</v>
      </c>
      <c r="D472" s="512"/>
      <c r="E472" s="512"/>
      <c r="F472" s="512"/>
      <c r="G472" s="512"/>
      <c r="H472" s="512"/>
      <c r="I472" s="512"/>
      <c r="J472" s="512"/>
      <c r="K472" s="514">
        <v>1</v>
      </c>
      <c r="L472" s="512">
        <v>1883467</v>
      </c>
      <c r="M472" s="512"/>
      <c r="N472" s="512"/>
      <c r="O472" s="512"/>
      <c r="P472" s="512"/>
      <c r="Q472" s="512"/>
      <c r="R472" s="512"/>
      <c r="S472" s="512"/>
      <c r="T472" s="512"/>
      <c r="U472" s="512"/>
      <c r="V472" s="512"/>
      <c r="W472" s="512"/>
      <c r="X472" s="559"/>
      <c r="Y472" s="302"/>
      <c r="Z472" s="558"/>
      <c r="AA472" s="515"/>
      <c r="AB472" s="516"/>
    </row>
    <row r="473" spans="1:28" ht="30.75" hidden="1" customHeight="1">
      <c r="A473" s="302" t="s">
        <v>878</v>
      </c>
      <c r="B473" s="557" t="s">
        <v>2946</v>
      </c>
      <c r="C473" s="513">
        <f t="shared" si="23"/>
        <v>5650401</v>
      </c>
      <c r="D473" s="512"/>
      <c r="E473" s="512"/>
      <c r="F473" s="512"/>
      <c r="G473" s="512"/>
      <c r="H473" s="512"/>
      <c r="I473" s="512"/>
      <c r="J473" s="512"/>
      <c r="K473" s="514">
        <v>3</v>
      </c>
      <c r="L473" s="512">
        <v>5650401</v>
      </c>
      <c r="M473" s="512"/>
      <c r="N473" s="512"/>
      <c r="O473" s="512"/>
      <c r="P473" s="512"/>
      <c r="Q473" s="512"/>
      <c r="R473" s="512"/>
      <c r="S473" s="512"/>
      <c r="T473" s="512"/>
      <c r="U473" s="512"/>
      <c r="V473" s="512"/>
      <c r="W473" s="512"/>
      <c r="X473" s="559"/>
      <c r="Y473" s="302"/>
      <c r="Z473" s="558"/>
      <c r="AA473" s="515"/>
      <c r="AB473" s="516"/>
    </row>
    <row r="474" spans="1:28" ht="24.9" hidden="1" customHeight="1">
      <c r="A474" s="302" t="s">
        <v>879</v>
      </c>
      <c r="B474" s="557" t="s">
        <v>2947</v>
      </c>
      <c r="C474" s="513">
        <f t="shared" si="23"/>
        <v>11300802</v>
      </c>
      <c r="D474" s="512"/>
      <c r="E474" s="512"/>
      <c r="F474" s="512"/>
      <c r="G474" s="512"/>
      <c r="H474" s="512"/>
      <c r="I474" s="512"/>
      <c r="J474" s="512"/>
      <c r="K474" s="514">
        <v>6</v>
      </c>
      <c r="L474" s="512">
        <v>11300802</v>
      </c>
      <c r="M474" s="512"/>
      <c r="N474" s="512"/>
      <c r="O474" s="512"/>
      <c r="P474" s="512"/>
      <c r="Q474" s="512"/>
      <c r="R474" s="512"/>
      <c r="S474" s="512"/>
      <c r="T474" s="512"/>
      <c r="U474" s="512"/>
      <c r="V474" s="512"/>
      <c r="W474" s="512"/>
      <c r="X474" s="559"/>
      <c r="Y474" s="302"/>
      <c r="Z474" s="558"/>
      <c r="AA474" s="515"/>
      <c r="AB474" s="516"/>
    </row>
    <row r="475" spans="1:28" ht="24.9" hidden="1" customHeight="1">
      <c r="A475" s="302" t="s">
        <v>1059</v>
      </c>
      <c r="B475" s="557" t="s">
        <v>2948</v>
      </c>
      <c r="C475" s="513">
        <f t="shared" si="23"/>
        <v>13184269</v>
      </c>
      <c r="D475" s="512"/>
      <c r="E475" s="512"/>
      <c r="F475" s="512"/>
      <c r="G475" s="512"/>
      <c r="H475" s="512"/>
      <c r="I475" s="512"/>
      <c r="J475" s="512"/>
      <c r="K475" s="514">
        <v>7</v>
      </c>
      <c r="L475" s="512">
        <v>13184269</v>
      </c>
      <c r="M475" s="512"/>
      <c r="N475" s="512"/>
      <c r="O475" s="512"/>
      <c r="P475" s="512"/>
      <c r="Q475" s="512"/>
      <c r="R475" s="512"/>
      <c r="S475" s="512"/>
      <c r="T475" s="512"/>
      <c r="U475" s="512"/>
      <c r="V475" s="512"/>
      <c r="W475" s="512"/>
      <c r="X475" s="559"/>
      <c r="Y475" s="302"/>
      <c r="Z475" s="558"/>
      <c r="AA475" s="515"/>
      <c r="AB475" s="516"/>
    </row>
    <row r="476" spans="1:28" ht="33.75" hidden="1" customHeight="1">
      <c r="A476" s="302" t="s">
        <v>1060</v>
      </c>
      <c r="B476" s="557" t="s">
        <v>2949</v>
      </c>
      <c r="C476" s="513">
        <f t="shared" si="23"/>
        <v>5650401</v>
      </c>
      <c r="D476" s="512"/>
      <c r="E476" s="512"/>
      <c r="F476" s="512"/>
      <c r="G476" s="512"/>
      <c r="H476" s="512"/>
      <c r="I476" s="512"/>
      <c r="J476" s="512"/>
      <c r="K476" s="514">
        <v>3</v>
      </c>
      <c r="L476" s="512">
        <v>5650401</v>
      </c>
      <c r="M476" s="512"/>
      <c r="N476" s="512"/>
      <c r="O476" s="512"/>
      <c r="P476" s="512"/>
      <c r="Q476" s="512"/>
      <c r="R476" s="512"/>
      <c r="S476" s="512"/>
      <c r="T476" s="512"/>
      <c r="U476" s="512"/>
      <c r="V476" s="512"/>
      <c r="W476" s="512"/>
      <c r="X476" s="559"/>
      <c r="Y476" s="302"/>
      <c r="Z476" s="558"/>
      <c r="AA476" s="515"/>
      <c r="AB476" s="516"/>
    </row>
    <row r="477" spans="1:28" ht="30.75" hidden="1" customHeight="1">
      <c r="A477" s="302" t="s">
        <v>1061</v>
      </c>
      <c r="B477" s="583" t="s">
        <v>3529</v>
      </c>
      <c r="C477" s="513">
        <f t="shared" si="23"/>
        <v>1974195</v>
      </c>
      <c r="D477" s="512">
        <v>1773239</v>
      </c>
      <c r="E477" s="512">
        <v>199422</v>
      </c>
      <c r="F477" s="512">
        <v>565189</v>
      </c>
      <c r="G477" s="512">
        <v>229314</v>
      </c>
      <c r="H477" s="512">
        <v>482102</v>
      </c>
      <c r="I477" s="512">
        <v>297212</v>
      </c>
      <c r="J477" s="512"/>
      <c r="K477" s="514"/>
      <c r="L477" s="559"/>
      <c r="M477" s="512"/>
      <c r="N477" s="512"/>
      <c r="O477" s="512">
        <v>351.32167832167835</v>
      </c>
      <c r="P477" s="512">
        <v>200956</v>
      </c>
      <c r="Q477" s="512"/>
      <c r="R477" s="512"/>
      <c r="S477" s="512"/>
      <c r="T477" s="512"/>
      <c r="U477" s="512"/>
      <c r="V477" s="512"/>
      <c r="W477" s="512"/>
      <c r="X477" s="559"/>
      <c r="Y477" s="302"/>
      <c r="Z477" s="588"/>
      <c r="AA477" s="515"/>
      <c r="AB477" s="516"/>
    </row>
    <row r="478" spans="1:28" ht="33.75" hidden="1" customHeight="1">
      <c r="A478" s="302" t="s">
        <v>1062</v>
      </c>
      <c r="B478" s="583" t="s">
        <v>3530</v>
      </c>
      <c r="C478" s="513">
        <f t="shared" si="23"/>
        <v>665689</v>
      </c>
      <c r="D478" s="512">
        <v>562603</v>
      </c>
      <c r="E478" s="512">
        <v>138702</v>
      </c>
      <c r="F478" s="512"/>
      <c r="G478" s="512"/>
      <c r="H478" s="512">
        <v>423901</v>
      </c>
      <c r="I478" s="512"/>
      <c r="J478" s="512"/>
      <c r="K478" s="514"/>
      <c r="L478" s="559"/>
      <c r="M478" s="512"/>
      <c r="N478" s="512"/>
      <c r="O478" s="512">
        <v>180.22027972027973</v>
      </c>
      <c r="P478" s="512">
        <v>103086</v>
      </c>
      <c r="Q478" s="512"/>
      <c r="R478" s="512"/>
      <c r="S478" s="512"/>
      <c r="T478" s="512"/>
      <c r="U478" s="512"/>
      <c r="V478" s="512"/>
      <c r="W478" s="512"/>
      <c r="X478" s="559"/>
      <c r="Y478" s="302"/>
      <c r="Z478" s="584"/>
      <c r="AA478" s="515"/>
      <c r="AB478" s="516"/>
    </row>
    <row r="479" spans="1:28" ht="30.75" hidden="1" customHeight="1">
      <c r="A479" s="302" t="s">
        <v>1063</v>
      </c>
      <c r="B479" s="583" t="s">
        <v>1356</v>
      </c>
      <c r="C479" s="513">
        <f t="shared" si="23"/>
        <v>2186641</v>
      </c>
      <c r="D479" s="512">
        <v>2086287</v>
      </c>
      <c r="E479" s="512">
        <v>138702</v>
      </c>
      <c r="F479" s="512">
        <v>754439</v>
      </c>
      <c r="G479" s="512">
        <v>526947</v>
      </c>
      <c r="H479" s="512">
        <v>427067</v>
      </c>
      <c r="I479" s="512">
        <v>239132</v>
      </c>
      <c r="J479" s="512"/>
      <c r="K479" s="514"/>
      <c r="L479" s="512"/>
      <c r="M479" s="512"/>
      <c r="N479" s="512"/>
      <c r="O479" s="512">
        <v>175.44405594405595</v>
      </c>
      <c r="P479" s="512">
        <v>100354</v>
      </c>
      <c r="Q479" s="512"/>
      <c r="R479" s="512"/>
      <c r="S479" s="512"/>
      <c r="T479" s="512"/>
      <c r="U479" s="512"/>
      <c r="V479" s="512"/>
      <c r="W479" s="512"/>
      <c r="X479" s="559"/>
      <c r="Y479" s="302"/>
      <c r="Z479" s="584"/>
      <c r="AA479" s="515"/>
      <c r="AB479" s="516"/>
    </row>
    <row r="480" spans="1:28" ht="33" hidden="1" customHeight="1">
      <c r="A480" s="302" t="s">
        <v>1064</v>
      </c>
      <c r="B480" s="583" t="s">
        <v>1357</v>
      </c>
      <c r="C480" s="513">
        <f t="shared" si="23"/>
        <v>2928260</v>
      </c>
      <c r="D480" s="512">
        <v>2713208</v>
      </c>
      <c r="E480" s="512">
        <v>199422</v>
      </c>
      <c r="F480" s="512">
        <v>1195066</v>
      </c>
      <c r="G480" s="512">
        <v>526947</v>
      </c>
      <c r="H480" s="512">
        <v>499841</v>
      </c>
      <c r="I480" s="512">
        <v>291932</v>
      </c>
      <c r="J480" s="512"/>
      <c r="K480" s="514"/>
      <c r="L480" s="512"/>
      <c r="M480" s="512"/>
      <c r="N480" s="512"/>
      <c r="O480" s="512">
        <v>375.96503496503499</v>
      </c>
      <c r="P480" s="512">
        <v>215052</v>
      </c>
      <c r="Q480" s="512"/>
      <c r="R480" s="512"/>
      <c r="S480" s="512"/>
      <c r="T480" s="512"/>
      <c r="U480" s="512"/>
      <c r="V480" s="512"/>
      <c r="W480" s="512"/>
      <c r="X480" s="559"/>
      <c r="Y480" s="302"/>
      <c r="Z480" s="584"/>
      <c r="AA480" s="515"/>
      <c r="AB480" s="516"/>
    </row>
    <row r="481" spans="1:28" ht="24.9" hidden="1" customHeight="1">
      <c r="A481" s="302" t="s">
        <v>1065</v>
      </c>
      <c r="B481" s="583" t="s">
        <v>1358</v>
      </c>
      <c r="C481" s="513">
        <f t="shared" si="23"/>
        <v>4706646</v>
      </c>
      <c r="D481" s="512">
        <v>4425211</v>
      </c>
      <c r="E481" s="512"/>
      <c r="F481" s="512">
        <v>1579809</v>
      </c>
      <c r="G481" s="512">
        <v>838246</v>
      </c>
      <c r="H481" s="512">
        <v>1522504</v>
      </c>
      <c r="I481" s="512">
        <v>484652</v>
      </c>
      <c r="J481" s="512"/>
      <c r="K481" s="514"/>
      <c r="L481" s="559"/>
      <c r="M481" s="512"/>
      <c r="N481" s="512"/>
      <c r="O481" s="512"/>
      <c r="P481" s="512"/>
      <c r="Q481" s="512"/>
      <c r="R481" s="512"/>
      <c r="S481" s="512"/>
      <c r="T481" s="512"/>
      <c r="U481" s="512">
        <v>281435</v>
      </c>
      <c r="V481" s="512"/>
      <c r="W481" s="512"/>
      <c r="X481" s="559"/>
      <c r="Y481" s="302"/>
      <c r="Z481" s="584"/>
      <c r="AA481" s="515"/>
      <c r="AB481" s="516"/>
    </row>
    <row r="482" spans="1:28" ht="36" hidden="1" customHeight="1">
      <c r="A482" s="302" t="s">
        <v>1066</v>
      </c>
      <c r="B482" s="583" t="s">
        <v>1359</v>
      </c>
      <c r="C482" s="513">
        <f t="shared" si="23"/>
        <v>4051242</v>
      </c>
      <c r="D482" s="512">
        <v>3776822</v>
      </c>
      <c r="E482" s="512"/>
      <c r="F482" s="512">
        <v>1302536</v>
      </c>
      <c r="G482" s="512">
        <v>693900</v>
      </c>
      <c r="H482" s="512">
        <v>1417174</v>
      </c>
      <c r="I482" s="512">
        <v>363212</v>
      </c>
      <c r="J482" s="512"/>
      <c r="K482" s="514"/>
      <c r="L482" s="559"/>
      <c r="M482" s="512"/>
      <c r="N482" s="512"/>
      <c r="O482" s="512">
        <v>479.75524475524475</v>
      </c>
      <c r="P482" s="512">
        <v>274420</v>
      </c>
      <c r="Q482" s="512"/>
      <c r="R482" s="512"/>
      <c r="S482" s="512"/>
      <c r="T482" s="512"/>
      <c r="U482" s="512"/>
      <c r="V482" s="512"/>
      <c r="W482" s="512"/>
      <c r="X482" s="559"/>
      <c r="Y482" s="302"/>
      <c r="Z482" s="584"/>
      <c r="AA482" s="515"/>
      <c r="AB482" s="516"/>
    </row>
    <row r="483" spans="1:28" ht="24.9" hidden="1" customHeight="1">
      <c r="A483" s="302" t="s">
        <v>1067</v>
      </c>
      <c r="B483" s="583" t="s">
        <v>1355</v>
      </c>
      <c r="C483" s="513">
        <f t="shared" si="23"/>
        <v>259204</v>
      </c>
      <c r="D483" s="512">
        <v>0</v>
      </c>
      <c r="E483" s="512"/>
      <c r="F483" s="512"/>
      <c r="G483" s="512"/>
      <c r="H483" s="512"/>
      <c r="I483" s="512"/>
      <c r="J483" s="512"/>
      <c r="K483" s="514"/>
      <c r="L483" s="512"/>
      <c r="M483" s="512"/>
      <c r="N483" s="512"/>
      <c r="O483" s="512"/>
      <c r="P483" s="512"/>
      <c r="Q483" s="512"/>
      <c r="R483" s="512"/>
      <c r="S483" s="512"/>
      <c r="T483" s="512"/>
      <c r="U483" s="512">
        <v>259204</v>
      </c>
      <c r="V483" s="512"/>
      <c r="W483" s="512"/>
      <c r="X483" s="559"/>
      <c r="Y483" s="302"/>
      <c r="Z483" s="584"/>
      <c r="AA483" s="515"/>
      <c r="AB483" s="516"/>
    </row>
    <row r="484" spans="1:28" ht="35.25" hidden="1" customHeight="1">
      <c r="A484" s="302" t="s">
        <v>1068</v>
      </c>
      <c r="B484" s="583" t="s">
        <v>3531</v>
      </c>
      <c r="C484" s="513">
        <f t="shared" si="23"/>
        <v>3200000</v>
      </c>
      <c r="D484" s="512">
        <v>3200000</v>
      </c>
      <c r="E484" s="512"/>
      <c r="F484" s="512">
        <v>1700000</v>
      </c>
      <c r="G484" s="512">
        <v>1500000</v>
      </c>
      <c r="H484" s="512"/>
      <c r="I484" s="512"/>
      <c r="J484" s="512"/>
      <c r="K484" s="514"/>
      <c r="L484" s="512"/>
      <c r="M484" s="512"/>
      <c r="N484" s="512"/>
      <c r="O484" s="512"/>
      <c r="P484" s="512"/>
      <c r="Q484" s="512"/>
      <c r="R484" s="512"/>
      <c r="S484" s="512"/>
      <c r="T484" s="512"/>
      <c r="U484" s="512"/>
      <c r="V484" s="512"/>
      <c r="W484" s="512"/>
      <c r="X484" s="559"/>
      <c r="Y484" s="302"/>
      <c r="Z484" s="584"/>
      <c r="AA484" s="515"/>
      <c r="AB484" s="516"/>
    </row>
    <row r="485" spans="1:28" ht="30" hidden="1" customHeight="1">
      <c r="A485" s="302" t="s">
        <v>1069</v>
      </c>
      <c r="B485" s="557" t="s">
        <v>2950</v>
      </c>
      <c r="C485" s="513">
        <f t="shared" si="23"/>
        <v>9417335</v>
      </c>
      <c r="D485" s="512"/>
      <c r="E485" s="512"/>
      <c r="F485" s="512"/>
      <c r="G485" s="512"/>
      <c r="H485" s="512"/>
      <c r="I485" s="512"/>
      <c r="J485" s="512"/>
      <c r="K485" s="514">
        <v>5</v>
      </c>
      <c r="L485" s="512">
        <v>9417335</v>
      </c>
      <c r="M485" s="512"/>
      <c r="N485" s="512"/>
      <c r="O485" s="512"/>
      <c r="P485" s="512"/>
      <c r="Q485" s="512"/>
      <c r="R485" s="512"/>
      <c r="S485" s="512"/>
      <c r="T485" s="512"/>
      <c r="U485" s="512"/>
      <c r="V485" s="512"/>
      <c r="W485" s="512"/>
      <c r="X485" s="559"/>
      <c r="Y485" s="302"/>
      <c r="Z485" s="558"/>
      <c r="AA485" s="515"/>
      <c r="AB485" s="516"/>
    </row>
    <row r="486" spans="1:28" ht="30" hidden="1" customHeight="1">
      <c r="A486" s="302" t="s">
        <v>1070</v>
      </c>
      <c r="B486" s="557" t="s">
        <v>2951</v>
      </c>
      <c r="C486" s="513">
        <f t="shared" si="23"/>
        <v>7533868</v>
      </c>
      <c r="D486" s="512"/>
      <c r="E486" s="512"/>
      <c r="F486" s="512"/>
      <c r="G486" s="512"/>
      <c r="H486" s="512"/>
      <c r="I486" s="512"/>
      <c r="J486" s="512"/>
      <c r="K486" s="514">
        <v>4</v>
      </c>
      <c r="L486" s="512">
        <v>7533868</v>
      </c>
      <c r="M486" s="512"/>
      <c r="N486" s="512"/>
      <c r="O486" s="512"/>
      <c r="P486" s="512"/>
      <c r="Q486" s="512"/>
      <c r="R486" s="512"/>
      <c r="S486" s="512"/>
      <c r="T486" s="512"/>
      <c r="U486" s="512"/>
      <c r="V486" s="512"/>
      <c r="W486" s="512"/>
      <c r="X486" s="559"/>
      <c r="Y486" s="302"/>
      <c r="Z486" s="558"/>
      <c r="AA486" s="515"/>
      <c r="AB486" s="516"/>
    </row>
    <row r="487" spans="1:28" ht="30" hidden="1" customHeight="1">
      <c r="A487" s="302" t="s">
        <v>1071</v>
      </c>
      <c r="B487" s="557" t="s">
        <v>2952</v>
      </c>
      <c r="C487" s="513">
        <f t="shared" si="23"/>
        <v>13184269</v>
      </c>
      <c r="D487" s="512"/>
      <c r="E487" s="512"/>
      <c r="F487" s="512"/>
      <c r="G487" s="512"/>
      <c r="H487" s="512"/>
      <c r="I487" s="512"/>
      <c r="J487" s="512"/>
      <c r="K487" s="514">
        <v>7</v>
      </c>
      <c r="L487" s="512">
        <v>13184269</v>
      </c>
      <c r="M487" s="512"/>
      <c r="N487" s="512"/>
      <c r="O487" s="512"/>
      <c r="P487" s="512"/>
      <c r="Q487" s="512"/>
      <c r="R487" s="512"/>
      <c r="S487" s="512"/>
      <c r="T487" s="512"/>
      <c r="U487" s="512"/>
      <c r="V487" s="512"/>
      <c r="W487" s="512"/>
      <c r="X487" s="559"/>
      <c r="Y487" s="302"/>
      <c r="Z487" s="558"/>
      <c r="AA487" s="515"/>
      <c r="AB487" s="516"/>
    </row>
    <row r="488" spans="1:28" ht="30" hidden="1" customHeight="1">
      <c r="A488" s="302" t="s">
        <v>1072</v>
      </c>
      <c r="B488" s="557" t="s">
        <v>2953</v>
      </c>
      <c r="C488" s="513">
        <f t="shared" si="23"/>
        <v>3766934</v>
      </c>
      <c r="D488" s="512"/>
      <c r="E488" s="512"/>
      <c r="F488" s="512"/>
      <c r="G488" s="512"/>
      <c r="H488" s="512"/>
      <c r="I488" s="512"/>
      <c r="J488" s="512"/>
      <c r="K488" s="514">
        <v>2</v>
      </c>
      <c r="L488" s="512">
        <v>3766934</v>
      </c>
      <c r="M488" s="512"/>
      <c r="N488" s="512"/>
      <c r="O488" s="512"/>
      <c r="P488" s="512"/>
      <c r="Q488" s="512"/>
      <c r="R488" s="512"/>
      <c r="S488" s="512"/>
      <c r="T488" s="512"/>
      <c r="U488" s="512"/>
      <c r="V488" s="512"/>
      <c r="W488" s="512"/>
      <c r="X488" s="559"/>
      <c r="Y488" s="302"/>
      <c r="Z488" s="558"/>
      <c r="AA488" s="515"/>
      <c r="AB488" s="516"/>
    </row>
    <row r="489" spans="1:28" ht="30" hidden="1" customHeight="1">
      <c r="A489" s="302" t="s">
        <v>1073</v>
      </c>
      <c r="B489" s="557" t="s">
        <v>2954</v>
      </c>
      <c r="C489" s="513">
        <f t="shared" si="23"/>
        <v>5650401</v>
      </c>
      <c r="D489" s="512"/>
      <c r="E489" s="512"/>
      <c r="F489" s="512"/>
      <c r="G489" s="512"/>
      <c r="H489" s="512"/>
      <c r="I489" s="512"/>
      <c r="J489" s="512"/>
      <c r="K489" s="514">
        <v>3</v>
      </c>
      <c r="L489" s="512">
        <v>5650401</v>
      </c>
      <c r="M489" s="512"/>
      <c r="N489" s="512"/>
      <c r="O489" s="512"/>
      <c r="P489" s="512"/>
      <c r="Q489" s="512"/>
      <c r="R489" s="512"/>
      <c r="S489" s="512"/>
      <c r="T489" s="512"/>
      <c r="U489" s="512"/>
      <c r="V489" s="512"/>
      <c r="W489" s="512"/>
      <c r="X489" s="559"/>
      <c r="Y489" s="302"/>
      <c r="Z489" s="558"/>
      <c r="AA489" s="515"/>
      <c r="AB489" s="516"/>
    </row>
    <row r="490" spans="1:28" ht="30" hidden="1" customHeight="1">
      <c r="A490" s="302" t="s">
        <v>1074</v>
      </c>
      <c r="B490" s="557" t="s">
        <v>2955</v>
      </c>
      <c r="C490" s="513">
        <f t="shared" si="23"/>
        <v>11300802</v>
      </c>
      <c r="D490" s="512"/>
      <c r="E490" s="512"/>
      <c r="F490" s="512"/>
      <c r="G490" s="512"/>
      <c r="H490" s="512"/>
      <c r="I490" s="512"/>
      <c r="J490" s="512"/>
      <c r="K490" s="514">
        <v>6</v>
      </c>
      <c r="L490" s="512">
        <v>11300802</v>
      </c>
      <c r="M490" s="512"/>
      <c r="N490" s="512"/>
      <c r="O490" s="512"/>
      <c r="P490" s="512"/>
      <c r="Q490" s="512"/>
      <c r="R490" s="512"/>
      <c r="S490" s="512"/>
      <c r="T490" s="512"/>
      <c r="U490" s="512"/>
      <c r="V490" s="512"/>
      <c r="W490" s="512"/>
      <c r="X490" s="559"/>
      <c r="Y490" s="302"/>
      <c r="Z490" s="558"/>
      <c r="AA490" s="515"/>
      <c r="AB490" s="516"/>
    </row>
    <row r="491" spans="1:28" ht="30" hidden="1" customHeight="1">
      <c r="A491" s="302" t="s">
        <v>1075</v>
      </c>
      <c r="B491" s="557" t="s">
        <v>2956</v>
      </c>
      <c r="C491" s="513">
        <f t="shared" si="23"/>
        <v>7533868</v>
      </c>
      <c r="D491" s="512"/>
      <c r="E491" s="512"/>
      <c r="F491" s="512"/>
      <c r="G491" s="512"/>
      <c r="H491" s="512"/>
      <c r="I491" s="512"/>
      <c r="J491" s="512"/>
      <c r="K491" s="514">
        <v>4</v>
      </c>
      <c r="L491" s="512">
        <v>7533868</v>
      </c>
      <c r="M491" s="512"/>
      <c r="N491" s="512"/>
      <c r="O491" s="512"/>
      <c r="P491" s="512"/>
      <c r="Q491" s="512"/>
      <c r="R491" s="512"/>
      <c r="S491" s="512"/>
      <c r="T491" s="512"/>
      <c r="U491" s="512"/>
      <c r="V491" s="512"/>
      <c r="W491" s="512"/>
      <c r="X491" s="559"/>
      <c r="Y491" s="302"/>
      <c r="Z491" s="558"/>
      <c r="AA491" s="515"/>
      <c r="AB491" s="516"/>
    </row>
    <row r="492" spans="1:28" ht="30" hidden="1" customHeight="1">
      <c r="A492" s="302" t="s">
        <v>1076</v>
      </c>
      <c r="B492" s="557" t="s">
        <v>2957</v>
      </c>
      <c r="C492" s="513">
        <f t="shared" si="23"/>
        <v>5650401</v>
      </c>
      <c r="D492" s="512"/>
      <c r="E492" s="512"/>
      <c r="F492" s="512"/>
      <c r="G492" s="512"/>
      <c r="H492" s="512"/>
      <c r="I492" s="512"/>
      <c r="J492" s="512"/>
      <c r="K492" s="514">
        <v>3</v>
      </c>
      <c r="L492" s="512">
        <v>5650401</v>
      </c>
      <c r="M492" s="512"/>
      <c r="N492" s="512"/>
      <c r="O492" s="512"/>
      <c r="P492" s="512"/>
      <c r="Q492" s="512"/>
      <c r="R492" s="512"/>
      <c r="S492" s="512"/>
      <c r="T492" s="512"/>
      <c r="U492" s="512"/>
      <c r="V492" s="512"/>
      <c r="W492" s="512"/>
      <c r="X492" s="559"/>
      <c r="Y492" s="302"/>
      <c r="Z492" s="558"/>
      <c r="AA492" s="515"/>
      <c r="AB492" s="516"/>
    </row>
    <row r="493" spans="1:28" ht="30" hidden="1" customHeight="1">
      <c r="A493" s="302" t="s">
        <v>1077</v>
      </c>
      <c r="B493" s="557" t="s">
        <v>2958</v>
      </c>
      <c r="C493" s="513">
        <f t="shared" si="23"/>
        <v>3766934</v>
      </c>
      <c r="D493" s="512"/>
      <c r="E493" s="512"/>
      <c r="F493" s="512"/>
      <c r="G493" s="512"/>
      <c r="H493" s="512"/>
      <c r="I493" s="512"/>
      <c r="J493" s="512"/>
      <c r="K493" s="514">
        <v>2</v>
      </c>
      <c r="L493" s="512">
        <v>3766934</v>
      </c>
      <c r="M493" s="512"/>
      <c r="N493" s="512"/>
      <c r="O493" s="512"/>
      <c r="P493" s="512"/>
      <c r="Q493" s="512"/>
      <c r="R493" s="512"/>
      <c r="S493" s="512"/>
      <c r="T493" s="512"/>
      <c r="U493" s="512"/>
      <c r="V493" s="512"/>
      <c r="W493" s="512"/>
      <c r="X493" s="559"/>
      <c r="Y493" s="302"/>
      <c r="Z493" s="558"/>
      <c r="AA493" s="515"/>
      <c r="AB493" s="516"/>
    </row>
    <row r="494" spans="1:28" ht="30" hidden="1" customHeight="1">
      <c r="A494" s="302" t="s">
        <v>1078</v>
      </c>
      <c r="B494" s="557" t="s">
        <v>2959</v>
      </c>
      <c r="C494" s="513">
        <f t="shared" si="23"/>
        <v>5650401</v>
      </c>
      <c r="D494" s="512"/>
      <c r="E494" s="512"/>
      <c r="F494" s="512"/>
      <c r="G494" s="512"/>
      <c r="H494" s="512"/>
      <c r="I494" s="512"/>
      <c r="J494" s="512"/>
      <c r="K494" s="514">
        <v>3</v>
      </c>
      <c r="L494" s="512">
        <v>5650401</v>
      </c>
      <c r="M494" s="512"/>
      <c r="N494" s="512"/>
      <c r="O494" s="512"/>
      <c r="P494" s="512"/>
      <c r="Q494" s="512"/>
      <c r="R494" s="512"/>
      <c r="S494" s="512"/>
      <c r="T494" s="512"/>
      <c r="U494" s="512"/>
      <c r="V494" s="512"/>
      <c r="W494" s="512"/>
      <c r="X494" s="559"/>
      <c r="Y494" s="302"/>
      <c r="Z494" s="558"/>
      <c r="AA494" s="515"/>
      <c r="AB494" s="516"/>
    </row>
    <row r="495" spans="1:28" ht="30" hidden="1" customHeight="1">
      <c r="A495" s="302" t="s">
        <v>1079</v>
      </c>
      <c r="B495" s="557" t="s">
        <v>2960</v>
      </c>
      <c r="C495" s="513">
        <f t="shared" si="23"/>
        <v>9417335</v>
      </c>
      <c r="D495" s="512"/>
      <c r="E495" s="512"/>
      <c r="F495" s="512"/>
      <c r="G495" s="512"/>
      <c r="H495" s="512"/>
      <c r="I495" s="512"/>
      <c r="J495" s="512"/>
      <c r="K495" s="514">
        <v>5</v>
      </c>
      <c r="L495" s="512">
        <v>9417335</v>
      </c>
      <c r="M495" s="512"/>
      <c r="N495" s="512"/>
      <c r="O495" s="512"/>
      <c r="P495" s="512"/>
      <c r="Q495" s="512"/>
      <c r="R495" s="512"/>
      <c r="S495" s="512"/>
      <c r="T495" s="512"/>
      <c r="U495" s="512"/>
      <c r="V495" s="512"/>
      <c r="W495" s="512"/>
      <c r="X495" s="559"/>
      <c r="Y495" s="302"/>
      <c r="Z495" s="558"/>
      <c r="AA495" s="515"/>
      <c r="AB495" s="516"/>
    </row>
    <row r="496" spans="1:28" ht="30" hidden="1" customHeight="1">
      <c r="A496" s="302" t="s">
        <v>1080</v>
      </c>
      <c r="B496" s="557" t="s">
        <v>2961</v>
      </c>
      <c r="C496" s="513">
        <f t="shared" si="23"/>
        <v>11300802</v>
      </c>
      <c r="D496" s="512"/>
      <c r="E496" s="512"/>
      <c r="F496" s="512"/>
      <c r="G496" s="512"/>
      <c r="H496" s="512"/>
      <c r="I496" s="512"/>
      <c r="J496" s="512"/>
      <c r="K496" s="514">
        <v>6</v>
      </c>
      <c r="L496" s="512">
        <v>11300802</v>
      </c>
      <c r="M496" s="512"/>
      <c r="N496" s="512"/>
      <c r="O496" s="512"/>
      <c r="P496" s="512"/>
      <c r="Q496" s="512"/>
      <c r="R496" s="512"/>
      <c r="S496" s="512"/>
      <c r="T496" s="512"/>
      <c r="U496" s="512"/>
      <c r="V496" s="512"/>
      <c r="W496" s="512"/>
      <c r="X496" s="559"/>
      <c r="Y496" s="302"/>
      <c r="Z496" s="558"/>
      <c r="AA496" s="515"/>
      <c r="AB496" s="516"/>
    </row>
    <row r="497" spans="1:28" ht="33" hidden="1" customHeight="1">
      <c r="A497" s="302" t="s">
        <v>1081</v>
      </c>
      <c r="B497" s="557" t="s">
        <v>2962</v>
      </c>
      <c r="C497" s="513">
        <f t="shared" si="23"/>
        <v>9417335</v>
      </c>
      <c r="D497" s="512"/>
      <c r="E497" s="512"/>
      <c r="F497" s="512"/>
      <c r="G497" s="512"/>
      <c r="H497" s="512"/>
      <c r="I497" s="512"/>
      <c r="J497" s="512"/>
      <c r="K497" s="514">
        <v>5</v>
      </c>
      <c r="L497" s="512">
        <v>9417335</v>
      </c>
      <c r="M497" s="512"/>
      <c r="N497" s="512"/>
      <c r="O497" s="512"/>
      <c r="P497" s="512"/>
      <c r="Q497" s="512"/>
      <c r="R497" s="512"/>
      <c r="S497" s="512"/>
      <c r="T497" s="512"/>
      <c r="U497" s="512"/>
      <c r="V497" s="512"/>
      <c r="W497" s="512"/>
      <c r="X497" s="559"/>
      <c r="Y497" s="302"/>
      <c r="Z497" s="558"/>
      <c r="AA497" s="515"/>
      <c r="AB497" s="516"/>
    </row>
    <row r="498" spans="1:28" ht="24.9" hidden="1" customHeight="1">
      <c r="A498" s="302" t="s">
        <v>1082</v>
      </c>
      <c r="B498" s="583" t="s">
        <v>1509</v>
      </c>
      <c r="C498" s="513">
        <f t="shared" si="23"/>
        <v>1722989</v>
      </c>
      <c r="D498" s="512">
        <v>1044077</v>
      </c>
      <c r="E498" s="512">
        <v>150000</v>
      </c>
      <c r="F498" s="512"/>
      <c r="G498" s="512">
        <v>105690</v>
      </c>
      <c r="H498" s="512">
        <v>580275</v>
      </c>
      <c r="I498" s="512"/>
      <c r="J498" s="512">
        <v>208112</v>
      </c>
      <c r="K498" s="514"/>
      <c r="L498" s="512"/>
      <c r="M498" s="512"/>
      <c r="N498" s="512"/>
      <c r="O498" s="512">
        <v>153.22027972027973</v>
      </c>
      <c r="P498" s="512">
        <v>87642</v>
      </c>
      <c r="Q498" s="512">
        <v>379.32162809257784</v>
      </c>
      <c r="R498" s="512">
        <v>475290</v>
      </c>
      <c r="S498" s="512">
        <v>75.865546218487395</v>
      </c>
      <c r="T498" s="512">
        <v>72224</v>
      </c>
      <c r="U498" s="512">
        <v>43756</v>
      </c>
      <c r="V498" s="512"/>
      <c r="W498" s="512"/>
      <c r="X498" s="559"/>
      <c r="Y498" s="334"/>
      <c r="Z498" s="588"/>
      <c r="AA498" s="515"/>
      <c r="AB498" s="516"/>
    </row>
    <row r="499" spans="1:28" ht="24.9" hidden="1" customHeight="1">
      <c r="A499" s="302" t="s">
        <v>1083</v>
      </c>
      <c r="B499" s="583" t="s">
        <v>1507</v>
      </c>
      <c r="C499" s="513">
        <f t="shared" si="23"/>
        <v>3234572</v>
      </c>
      <c r="D499" s="512">
        <v>801638</v>
      </c>
      <c r="E499" s="512"/>
      <c r="F499" s="512"/>
      <c r="G499" s="512">
        <v>142841</v>
      </c>
      <c r="H499" s="512">
        <v>520907</v>
      </c>
      <c r="I499" s="512"/>
      <c r="J499" s="512">
        <v>137890</v>
      </c>
      <c r="K499" s="514"/>
      <c r="L499" s="512"/>
      <c r="M499" s="512">
        <v>562</v>
      </c>
      <c r="N499" s="512">
        <v>1076268</v>
      </c>
      <c r="O499" s="512">
        <v>351.38461538461536</v>
      </c>
      <c r="P499" s="512">
        <v>200992</v>
      </c>
      <c r="Q499" s="512">
        <v>809</v>
      </c>
      <c r="R499" s="512">
        <v>1035843</v>
      </c>
      <c r="S499" s="512">
        <v>79.910714285714292</v>
      </c>
      <c r="T499" s="512">
        <v>76075</v>
      </c>
      <c r="U499" s="512">
        <v>43756</v>
      </c>
      <c r="V499" s="512"/>
      <c r="W499" s="512"/>
      <c r="X499" s="559"/>
      <c r="Y499" s="302"/>
      <c r="Z499" s="584"/>
      <c r="AA499" s="515"/>
      <c r="AB499" s="516"/>
    </row>
    <row r="500" spans="1:28" ht="24.9" hidden="1" customHeight="1">
      <c r="A500" s="302" t="s">
        <v>1084</v>
      </c>
      <c r="B500" s="583" t="s">
        <v>1508</v>
      </c>
      <c r="C500" s="513">
        <f t="shared" si="23"/>
        <v>2799439</v>
      </c>
      <c r="D500" s="512">
        <v>472241</v>
      </c>
      <c r="E500" s="512"/>
      <c r="F500" s="512"/>
      <c r="G500" s="512">
        <v>142841</v>
      </c>
      <c r="H500" s="512">
        <v>191510</v>
      </c>
      <c r="I500" s="512"/>
      <c r="J500" s="512">
        <v>137890</v>
      </c>
      <c r="K500" s="514"/>
      <c r="L500" s="512"/>
      <c r="M500" s="512">
        <v>562</v>
      </c>
      <c r="N500" s="512">
        <v>1076286</v>
      </c>
      <c r="O500" s="512">
        <v>166.5</v>
      </c>
      <c r="P500" s="512">
        <v>95238</v>
      </c>
      <c r="Q500" s="512">
        <v>809</v>
      </c>
      <c r="R500" s="512">
        <v>1035843</v>
      </c>
      <c r="S500" s="512">
        <v>79.910714285714292</v>
      </c>
      <c r="T500" s="512">
        <v>76075</v>
      </c>
      <c r="U500" s="512">
        <v>43756</v>
      </c>
      <c r="V500" s="512"/>
      <c r="W500" s="512"/>
      <c r="X500" s="559"/>
      <c r="Y500" s="302"/>
      <c r="Z500" s="584"/>
      <c r="AA500" s="515"/>
      <c r="AB500" s="516"/>
    </row>
    <row r="501" spans="1:28" ht="24.9" hidden="1" customHeight="1">
      <c r="A501" s="302" t="s">
        <v>1085</v>
      </c>
      <c r="B501" s="583" t="s">
        <v>1511</v>
      </c>
      <c r="C501" s="513">
        <f t="shared" si="23"/>
        <v>4697635</v>
      </c>
      <c r="D501" s="512">
        <v>4697635</v>
      </c>
      <c r="E501" s="512">
        <v>998895</v>
      </c>
      <c r="F501" s="512">
        <v>2044509</v>
      </c>
      <c r="G501" s="512">
        <v>1654231</v>
      </c>
      <c r="H501" s="512"/>
      <c r="I501" s="512"/>
      <c r="J501" s="512"/>
      <c r="K501" s="514"/>
      <c r="L501" s="512"/>
      <c r="M501" s="512"/>
      <c r="N501" s="512"/>
      <c r="O501" s="512"/>
      <c r="P501" s="512"/>
      <c r="Q501" s="512"/>
      <c r="R501" s="512"/>
      <c r="S501" s="512"/>
      <c r="T501" s="512"/>
      <c r="U501" s="512"/>
      <c r="V501" s="512"/>
      <c r="W501" s="512"/>
      <c r="X501" s="559"/>
      <c r="Y501" s="302"/>
      <c r="Z501" s="584"/>
      <c r="AA501" s="515"/>
      <c r="AB501" s="516"/>
    </row>
    <row r="502" spans="1:28" ht="24.9" hidden="1" customHeight="1">
      <c r="A502" s="302" t="s">
        <v>1086</v>
      </c>
      <c r="B502" s="583" t="s">
        <v>1512</v>
      </c>
      <c r="C502" s="513">
        <f t="shared" si="23"/>
        <v>1154770</v>
      </c>
      <c r="D502" s="512">
        <v>1154770</v>
      </c>
      <c r="E502" s="512">
        <v>213365</v>
      </c>
      <c r="F502" s="512">
        <v>520369</v>
      </c>
      <c r="G502" s="512">
        <v>421036</v>
      </c>
      <c r="H502" s="512"/>
      <c r="I502" s="512"/>
      <c r="J502" s="512"/>
      <c r="K502" s="514"/>
      <c r="L502" s="512"/>
      <c r="M502" s="512"/>
      <c r="N502" s="512"/>
      <c r="O502" s="512"/>
      <c r="P502" s="512"/>
      <c r="Q502" s="512"/>
      <c r="R502" s="512"/>
      <c r="S502" s="512"/>
      <c r="T502" s="512"/>
      <c r="U502" s="512"/>
      <c r="V502" s="512"/>
      <c r="W502" s="512"/>
      <c r="X502" s="559"/>
      <c r="Y502" s="302"/>
      <c r="Z502" s="584"/>
      <c r="AA502" s="515"/>
      <c r="AB502" s="516"/>
    </row>
    <row r="503" spans="1:28" ht="24.9" hidden="1" customHeight="1">
      <c r="A503" s="302" t="s">
        <v>1087</v>
      </c>
      <c r="B503" s="583" t="s">
        <v>1513</v>
      </c>
      <c r="C503" s="513">
        <f t="shared" si="23"/>
        <v>2193359</v>
      </c>
      <c r="D503" s="512">
        <v>1218624</v>
      </c>
      <c r="E503" s="512">
        <v>108053</v>
      </c>
      <c r="F503" s="512"/>
      <c r="G503" s="512">
        <v>245560</v>
      </c>
      <c r="H503" s="512">
        <v>601341</v>
      </c>
      <c r="I503" s="512">
        <v>263670</v>
      </c>
      <c r="J503" s="512"/>
      <c r="K503" s="514"/>
      <c r="L503" s="512"/>
      <c r="M503" s="512">
        <v>415</v>
      </c>
      <c r="N503" s="512">
        <v>794766</v>
      </c>
      <c r="O503" s="512"/>
      <c r="P503" s="512"/>
      <c r="Q503" s="512">
        <v>480</v>
      </c>
      <c r="R503" s="512">
        <v>179969</v>
      </c>
      <c r="S503" s="512"/>
      <c r="T503" s="512"/>
      <c r="U503" s="512"/>
      <c r="V503" s="512"/>
      <c r="W503" s="512"/>
      <c r="X503" s="559"/>
      <c r="Y503" s="302"/>
      <c r="Z503" s="584"/>
      <c r="AA503" s="515"/>
      <c r="AB503" s="516"/>
    </row>
    <row r="504" spans="1:28" ht="24.9" hidden="1" customHeight="1">
      <c r="A504" s="302" t="s">
        <v>1088</v>
      </c>
      <c r="B504" s="583" t="s">
        <v>1641</v>
      </c>
      <c r="C504" s="513">
        <f t="shared" si="23"/>
        <v>1717462</v>
      </c>
      <c r="D504" s="512">
        <v>732170</v>
      </c>
      <c r="E504" s="512">
        <v>81510</v>
      </c>
      <c r="F504" s="512"/>
      <c r="G504" s="512">
        <v>195360</v>
      </c>
      <c r="H504" s="512">
        <v>455300</v>
      </c>
      <c r="I504" s="512"/>
      <c r="J504" s="512"/>
      <c r="K504" s="514"/>
      <c r="L504" s="512"/>
      <c r="M504" s="512">
        <v>289.39999999999998</v>
      </c>
      <c r="N504" s="512">
        <v>554190</v>
      </c>
      <c r="O504" s="512"/>
      <c r="P504" s="512"/>
      <c r="Q504" s="512">
        <v>344.0558659217877</v>
      </c>
      <c r="R504" s="512">
        <v>431102</v>
      </c>
      <c r="S504" s="512"/>
      <c r="T504" s="512"/>
      <c r="U504" s="512"/>
      <c r="V504" s="512"/>
      <c r="W504" s="512"/>
      <c r="X504" s="559"/>
      <c r="Y504" s="302"/>
      <c r="Z504" s="584"/>
      <c r="AA504" s="515"/>
      <c r="AB504" s="516"/>
    </row>
    <row r="505" spans="1:28" ht="24.9" hidden="1" customHeight="1">
      <c r="A505" s="302" t="s">
        <v>1089</v>
      </c>
      <c r="B505" s="583" t="s">
        <v>1514</v>
      </c>
      <c r="C505" s="513">
        <f t="shared" si="23"/>
        <v>1670732</v>
      </c>
      <c r="D505" s="512">
        <v>1070732</v>
      </c>
      <c r="E505" s="512">
        <v>84000</v>
      </c>
      <c r="F505" s="512"/>
      <c r="G505" s="512">
        <v>464732</v>
      </c>
      <c r="H505" s="512">
        <v>522000</v>
      </c>
      <c r="I505" s="512"/>
      <c r="J505" s="512"/>
      <c r="K505" s="514"/>
      <c r="L505" s="512"/>
      <c r="M505" s="512"/>
      <c r="N505" s="512"/>
      <c r="O505" s="512"/>
      <c r="P505" s="512"/>
      <c r="Q505" s="512">
        <v>478.85075818036711</v>
      </c>
      <c r="R505" s="512">
        <v>600000</v>
      </c>
      <c r="S505" s="512"/>
      <c r="T505" s="512"/>
      <c r="U505" s="512"/>
      <c r="V505" s="512"/>
      <c r="W505" s="512"/>
      <c r="X505" s="559"/>
      <c r="Y505" s="302"/>
      <c r="Z505" s="584"/>
      <c r="AA505" s="515"/>
      <c r="AB505" s="516"/>
    </row>
    <row r="506" spans="1:28" ht="24.9" hidden="1" customHeight="1">
      <c r="A506" s="302" t="s">
        <v>1090</v>
      </c>
      <c r="B506" s="583" t="s">
        <v>2849</v>
      </c>
      <c r="C506" s="513">
        <f t="shared" si="23"/>
        <v>2935001</v>
      </c>
      <c r="D506" s="512">
        <v>1383425</v>
      </c>
      <c r="E506" s="512">
        <v>200000</v>
      </c>
      <c r="F506" s="512"/>
      <c r="G506" s="512">
        <v>155652</v>
      </c>
      <c r="H506" s="512">
        <v>892436</v>
      </c>
      <c r="I506" s="512"/>
      <c r="J506" s="512">
        <v>135337</v>
      </c>
      <c r="K506" s="514"/>
      <c r="L506" s="512"/>
      <c r="M506" s="512"/>
      <c r="N506" s="512"/>
      <c r="O506" s="512">
        <v>575.08741258741259</v>
      </c>
      <c r="P506" s="512">
        <v>328950</v>
      </c>
      <c r="Q506" s="512">
        <v>847</v>
      </c>
      <c r="R506" s="512">
        <v>1084498</v>
      </c>
      <c r="S506" s="512">
        <v>99.130252100840337</v>
      </c>
      <c r="T506" s="512">
        <v>94372</v>
      </c>
      <c r="U506" s="512">
        <v>43756</v>
      </c>
      <c r="V506" s="512"/>
      <c r="W506" s="512"/>
      <c r="X506" s="559"/>
      <c r="Y506" s="302"/>
      <c r="Z506" s="584"/>
      <c r="AA506" s="515"/>
      <c r="AB506" s="516"/>
    </row>
    <row r="507" spans="1:28" ht="24.9" hidden="1" customHeight="1">
      <c r="A507" s="302" t="s">
        <v>1091</v>
      </c>
      <c r="B507" s="583" t="s">
        <v>235</v>
      </c>
      <c r="C507" s="513">
        <f t="shared" si="23"/>
        <v>2124268</v>
      </c>
      <c r="D507" s="512">
        <v>312505</v>
      </c>
      <c r="E507" s="512"/>
      <c r="F507" s="512"/>
      <c r="G507" s="512">
        <v>166954</v>
      </c>
      <c r="H507" s="512"/>
      <c r="I507" s="512"/>
      <c r="J507" s="512">
        <v>145551</v>
      </c>
      <c r="K507" s="514"/>
      <c r="L507" s="512"/>
      <c r="M507" s="512"/>
      <c r="N507" s="512"/>
      <c r="O507" s="512">
        <v>576.10839160839157</v>
      </c>
      <c r="P507" s="512">
        <v>329534</v>
      </c>
      <c r="Q507" s="512">
        <v>847</v>
      </c>
      <c r="R507" s="512">
        <v>1084498</v>
      </c>
      <c r="S507" s="512">
        <v>99.130252100840337</v>
      </c>
      <c r="T507" s="512">
        <v>94372</v>
      </c>
      <c r="U507" s="512">
        <v>303359</v>
      </c>
      <c r="V507" s="512"/>
      <c r="W507" s="512"/>
      <c r="X507" s="559"/>
      <c r="Y507" s="302"/>
      <c r="Z507" s="584"/>
      <c r="AA507" s="515"/>
      <c r="AB507" s="516"/>
    </row>
    <row r="508" spans="1:28" ht="24.9" hidden="1" customHeight="1">
      <c r="A508" s="302" t="s">
        <v>1092</v>
      </c>
      <c r="B508" s="583" t="s">
        <v>236</v>
      </c>
      <c r="C508" s="513">
        <f t="shared" si="23"/>
        <v>2597145</v>
      </c>
      <c r="D508" s="512">
        <v>578392</v>
      </c>
      <c r="E508" s="512"/>
      <c r="F508" s="512"/>
      <c r="G508" s="512">
        <v>242604</v>
      </c>
      <c r="H508" s="512"/>
      <c r="I508" s="512"/>
      <c r="J508" s="512">
        <v>335788</v>
      </c>
      <c r="K508" s="514"/>
      <c r="L508" s="512"/>
      <c r="M508" s="512"/>
      <c r="N508" s="512"/>
      <c r="O508" s="512">
        <v>629.22377622377621</v>
      </c>
      <c r="P508" s="512">
        <v>359916</v>
      </c>
      <c r="Q508" s="512">
        <v>1184</v>
      </c>
      <c r="R508" s="512">
        <v>1515993</v>
      </c>
      <c r="S508" s="512">
        <v>100.14180672268908</v>
      </c>
      <c r="T508" s="512">
        <v>95335</v>
      </c>
      <c r="U508" s="512">
        <v>47509</v>
      </c>
      <c r="V508" s="512"/>
      <c r="W508" s="512"/>
      <c r="X508" s="559"/>
      <c r="Y508" s="302"/>
      <c r="Z508" s="584"/>
      <c r="AA508" s="515"/>
      <c r="AB508" s="516"/>
    </row>
    <row r="509" spans="1:28" ht="24.9" hidden="1" customHeight="1">
      <c r="A509" s="302" t="s">
        <v>1093</v>
      </c>
      <c r="B509" s="583" t="s">
        <v>238</v>
      </c>
      <c r="C509" s="513">
        <f t="shared" si="23"/>
        <v>2903592</v>
      </c>
      <c r="D509" s="512">
        <v>1324156</v>
      </c>
      <c r="E509" s="512">
        <v>200000</v>
      </c>
      <c r="F509" s="512"/>
      <c r="G509" s="512">
        <v>166953</v>
      </c>
      <c r="H509" s="512">
        <v>821866</v>
      </c>
      <c r="I509" s="512"/>
      <c r="J509" s="512">
        <v>135337</v>
      </c>
      <c r="K509" s="514"/>
      <c r="L509" s="512"/>
      <c r="M509" s="512"/>
      <c r="N509" s="512"/>
      <c r="O509" s="512">
        <v>580.19405594405589</v>
      </c>
      <c r="P509" s="512">
        <v>331871</v>
      </c>
      <c r="Q509" s="512">
        <v>847</v>
      </c>
      <c r="R509" s="512">
        <v>1084498</v>
      </c>
      <c r="S509" s="512">
        <v>121.3844537815126</v>
      </c>
      <c r="T509" s="512">
        <v>115558</v>
      </c>
      <c r="U509" s="512">
        <v>47509</v>
      </c>
      <c r="V509" s="512"/>
      <c r="W509" s="512"/>
      <c r="X509" s="559"/>
      <c r="Y509" s="302"/>
      <c r="Z509" s="584"/>
      <c r="AA509" s="515"/>
      <c r="AB509" s="516"/>
    </row>
    <row r="510" spans="1:28" ht="24.9" hidden="1" customHeight="1">
      <c r="A510" s="302" t="s">
        <v>1094</v>
      </c>
      <c r="B510" s="583" t="s">
        <v>1515</v>
      </c>
      <c r="C510" s="513">
        <f t="shared" si="23"/>
        <v>2055376</v>
      </c>
      <c r="D510" s="512">
        <v>503800</v>
      </c>
      <c r="E510" s="512">
        <v>200000</v>
      </c>
      <c r="F510" s="512"/>
      <c r="G510" s="512">
        <v>168463</v>
      </c>
      <c r="H510" s="512"/>
      <c r="I510" s="512"/>
      <c r="J510" s="512">
        <v>135337</v>
      </c>
      <c r="K510" s="514"/>
      <c r="L510" s="512"/>
      <c r="M510" s="512"/>
      <c r="N510" s="512"/>
      <c r="O510" s="512">
        <v>575.08741258741259</v>
      </c>
      <c r="P510" s="512">
        <v>328950</v>
      </c>
      <c r="Q510" s="512">
        <v>847</v>
      </c>
      <c r="R510" s="512">
        <v>1084498</v>
      </c>
      <c r="S510" s="512">
        <v>99.130252100840337</v>
      </c>
      <c r="T510" s="512">
        <v>94372</v>
      </c>
      <c r="U510" s="512">
        <v>43756</v>
      </c>
      <c r="V510" s="512"/>
      <c r="W510" s="512"/>
      <c r="X510" s="559"/>
      <c r="Y510" s="302"/>
      <c r="Z510" s="586"/>
      <c r="AA510" s="515"/>
      <c r="AB510" s="516"/>
    </row>
    <row r="511" spans="1:28" ht="24.9" hidden="1" customHeight="1">
      <c r="A511" s="302" t="s">
        <v>1095</v>
      </c>
      <c r="B511" s="557" t="s">
        <v>2963</v>
      </c>
      <c r="C511" s="513">
        <f t="shared" si="23"/>
        <v>11300802</v>
      </c>
      <c r="D511" s="512"/>
      <c r="E511" s="512"/>
      <c r="F511" s="512"/>
      <c r="G511" s="512"/>
      <c r="H511" s="512"/>
      <c r="I511" s="512"/>
      <c r="J511" s="512"/>
      <c r="K511" s="514">
        <v>6</v>
      </c>
      <c r="L511" s="512">
        <v>11300802</v>
      </c>
      <c r="M511" s="512"/>
      <c r="N511" s="512"/>
      <c r="O511" s="512"/>
      <c r="P511" s="512"/>
      <c r="Q511" s="512"/>
      <c r="R511" s="512"/>
      <c r="S511" s="512"/>
      <c r="T511" s="512"/>
      <c r="U511" s="512"/>
      <c r="V511" s="512"/>
      <c r="W511" s="512"/>
      <c r="X511" s="559"/>
      <c r="Y511" s="302"/>
      <c r="Z511" s="558"/>
      <c r="AA511" s="515"/>
      <c r="AB511" s="516"/>
    </row>
    <row r="512" spans="1:28" ht="24.9" hidden="1" customHeight="1">
      <c r="A512" s="302" t="s">
        <v>1096</v>
      </c>
      <c r="B512" s="557" t="s">
        <v>2964</v>
      </c>
      <c r="C512" s="513">
        <f t="shared" si="23"/>
        <v>3766934</v>
      </c>
      <c r="D512" s="512"/>
      <c r="E512" s="512"/>
      <c r="F512" s="512"/>
      <c r="G512" s="512"/>
      <c r="H512" s="512"/>
      <c r="I512" s="512"/>
      <c r="J512" s="512"/>
      <c r="K512" s="514">
        <v>2</v>
      </c>
      <c r="L512" s="512">
        <v>3766934</v>
      </c>
      <c r="M512" s="512"/>
      <c r="N512" s="512"/>
      <c r="O512" s="512"/>
      <c r="P512" s="512"/>
      <c r="Q512" s="512"/>
      <c r="R512" s="512"/>
      <c r="S512" s="512"/>
      <c r="T512" s="512"/>
      <c r="U512" s="512"/>
      <c r="V512" s="512"/>
      <c r="W512" s="512"/>
      <c r="X512" s="559"/>
      <c r="Y512" s="302"/>
      <c r="Z512" s="558"/>
      <c r="AA512" s="515"/>
      <c r="AB512" s="516"/>
    </row>
    <row r="513" spans="1:28" ht="24.9" hidden="1" customHeight="1">
      <c r="A513" s="302" t="s">
        <v>1097</v>
      </c>
      <c r="B513" s="557" t="s">
        <v>2965</v>
      </c>
      <c r="C513" s="513">
        <f t="shared" si="23"/>
        <v>18834670</v>
      </c>
      <c r="D513" s="512"/>
      <c r="E513" s="512"/>
      <c r="F513" s="512"/>
      <c r="G513" s="512"/>
      <c r="H513" s="512"/>
      <c r="I513" s="512"/>
      <c r="J513" s="512"/>
      <c r="K513" s="514">
        <v>10</v>
      </c>
      <c r="L513" s="512">
        <v>18834670</v>
      </c>
      <c r="M513" s="512"/>
      <c r="N513" s="512"/>
      <c r="O513" s="512"/>
      <c r="P513" s="512"/>
      <c r="Q513" s="512"/>
      <c r="R513" s="512"/>
      <c r="S513" s="512"/>
      <c r="T513" s="512"/>
      <c r="U513" s="512"/>
      <c r="V513" s="512"/>
      <c r="W513" s="512"/>
      <c r="X513" s="559"/>
      <c r="Y513" s="302"/>
      <c r="Z513" s="558"/>
      <c r="AA513" s="515"/>
      <c r="AB513" s="516"/>
    </row>
    <row r="514" spans="1:28" ht="24.9" hidden="1" customHeight="1">
      <c r="A514" s="302" t="s">
        <v>1098</v>
      </c>
      <c r="B514" s="557" t="s">
        <v>2966</v>
      </c>
      <c r="C514" s="513">
        <f t="shared" si="23"/>
        <v>3766934</v>
      </c>
      <c r="D514" s="512"/>
      <c r="E514" s="512"/>
      <c r="F514" s="512"/>
      <c r="G514" s="512"/>
      <c r="H514" s="512"/>
      <c r="I514" s="512"/>
      <c r="J514" s="512"/>
      <c r="K514" s="514">
        <v>2</v>
      </c>
      <c r="L514" s="512">
        <v>3766934</v>
      </c>
      <c r="M514" s="512"/>
      <c r="N514" s="512"/>
      <c r="O514" s="512"/>
      <c r="P514" s="512"/>
      <c r="Q514" s="512"/>
      <c r="R514" s="512"/>
      <c r="S514" s="512"/>
      <c r="T514" s="512"/>
      <c r="U514" s="512"/>
      <c r="V514" s="512"/>
      <c r="W514" s="512"/>
      <c r="X514" s="559"/>
      <c r="Y514" s="302"/>
      <c r="Z514" s="558"/>
      <c r="AA514" s="515"/>
      <c r="AB514" s="516"/>
    </row>
    <row r="515" spans="1:28" ht="24.9" hidden="1" customHeight="1">
      <c r="A515" s="302" t="s">
        <v>1099</v>
      </c>
      <c r="B515" s="557" t="s">
        <v>2967</v>
      </c>
      <c r="C515" s="513">
        <f t="shared" si="23"/>
        <v>3766934</v>
      </c>
      <c r="D515" s="512"/>
      <c r="E515" s="512"/>
      <c r="F515" s="512"/>
      <c r="G515" s="512"/>
      <c r="H515" s="512"/>
      <c r="I515" s="512"/>
      <c r="J515" s="512"/>
      <c r="K515" s="514">
        <v>2</v>
      </c>
      <c r="L515" s="512">
        <v>3766934</v>
      </c>
      <c r="M515" s="512"/>
      <c r="N515" s="512"/>
      <c r="O515" s="512"/>
      <c r="P515" s="512"/>
      <c r="Q515" s="512"/>
      <c r="R515" s="512"/>
      <c r="S515" s="512"/>
      <c r="T515" s="512"/>
      <c r="U515" s="512"/>
      <c r="V515" s="512"/>
      <c r="W515" s="512"/>
      <c r="X515" s="559"/>
      <c r="Y515" s="302"/>
      <c r="Z515" s="558"/>
      <c r="AA515" s="515"/>
      <c r="AB515" s="516"/>
    </row>
    <row r="516" spans="1:28" ht="24.9" hidden="1" customHeight="1">
      <c r="A516" s="302" t="s">
        <v>1100</v>
      </c>
      <c r="B516" s="557" t="s">
        <v>2968</v>
      </c>
      <c r="C516" s="513">
        <f t="shared" si="23"/>
        <v>3766934</v>
      </c>
      <c r="D516" s="512"/>
      <c r="E516" s="512"/>
      <c r="F516" s="512"/>
      <c r="G516" s="512"/>
      <c r="H516" s="512"/>
      <c r="I516" s="512"/>
      <c r="J516" s="512"/>
      <c r="K516" s="514">
        <v>2</v>
      </c>
      <c r="L516" s="512">
        <v>3766934</v>
      </c>
      <c r="M516" s="512"/>
      <c r="N516" s="512"/>
      <c r="O516" s="512"/>
      <c r="P516" s="512"/>
      <c r="Q516" s="512"/>
      <c r="R516" s="512"/>
      <c r="S516" s="512"/>
      <c r="T516" s="512"/>
      <c r="U516" s="512"/>
      <c r="V516" s="512"/>
      <c r="W516" s="512"/>
      <c r="X516" s="559"/>
      <c r="Y516" s="302"/>
      <c r="Z516" s="558"/>
      <c r="AA516" s="515"/>
      <c r="AB516" s="516"/>
    </row>
    <row r="517" spans="1:28" ht="24.9" hidden="1" customHeight="1">
      <c r="A517" s="302" t="s">
        <v>1101</v>
      </c>
      <c r="B517" s="557" t="s">
        <v>2969</v>
      </c>
      <c r="C517" s="513">
        <f t="shared" si="23"/>
        <v>3766934</v>
      </c>
      <c r="D517" s="512"/>
      <c r="E517" s="512"/>
      <c r="F517" s="512"/>
      <c r="G517" s="512"/>
      <c r="H517" s="512"/>
      <c r="I517" s="512"/>
      <c r="J517" s="512"/>
      <c r="K517" s="514">
        <v>2</v>
      </c>
      <c r="L517" s="512">
        <v>3766934</v>
      </c>
      <c r="M517" s="512"/>
      <c r="N517" s="512"/>
      <c r="O517" s="512"/>
      <c r="P517" s="512"/>
      <c r="Q517" s="512"/>
      <c r="R517" s="512"/>
      <c r="S517" s="512"/>
      <c r="T517" s="512"/>
      <c r="U517" s="512"/>
      <c r="V517" s="512"/>
      <c r="W517" s="512"/>
      <c r="X517" s="559"/>
      <c r="Y517" s="302"/>
      <c r="Z517" s="558"/>
      <c r="AA517" s="515"/>
      <c r="AB517" s="516"/>
    </row>
    <row r="518" spans="1:28" ht="24.9" hidden="1" customHeight="1">
      <c r="A518" s="302" t="s">
        <v>1102</v>
      </c>
      <c r="B518" s="557" t="s">
        <v>2970</v>
      </c>
      <c r="C518" s="513">
        <f t="shared" si="23"/>
        <v>11300802</v>
      </c>
      <c r="D518" s="512"/>
      <c r="E518" s="512"/>
      <c r="F518" s="512"/>
      <c r="G518" s="512"/>
      <c r="H518" s="512"/>
      <c r="I518" s="512"/>
      <c r="J518" s="512"/>
      <c r="K518" s="514">
        <v>6</v>
      </c>
      <c r="L518" s="512">
        <v>11300802</v>
      </c>
      <c r="M518" s="512"/>
      <c r="N518" s="512"/>
      <c r="O518" s="512"/>
      <c r="P518" s="512"/>
      <c r="Q518" s="512"/>
      <c r="R518" s="512"/>
      <c r="S518" s="512"/>
      <c r="T518" s="512"/>
      <c r="U518" s="512"/>
      <c r="V518" s="512"/>
      <c r="W518" s="512"/>
      <c r="X518" s="559"/>
      <c r="Y518" s="302"/>
      <c r="Z518" s="558"/>
      <c r="AA518" s="515"/>
      <c r="AB518" s="516"/>
    </row>
    <row r="519" spans="1:28" ht="30.75" hidden="1" customHeight="1">
      <c r="A519" s="302" t="s">
        <v>1103</v>
      </c>
      <c r="B519" s="557" t="s">
        <v>2971</v>
      </c>
      <c r="C519" s="513">
        <f t="shared" si="23"/>
        <v>5650401</v>
      </c>
      <c r="D519" s="512"/>
      <c r="E519" s="512"/>
      <c r="F519" s="512"/>
      <c r="G519" s="512"/>
      <c r="H519" s="512"/>
      <c r="I519" s="512"/>
      <c r="J519" s="512"/>
      <c r="K519" s="514">
        <v>3</v>
      </c>
      <c r="L519" s="512">
        <v>5650401</v>
      </c>
      <c r="M519" s="512"/>
      <c r="N519" s="512"/>
      <c r="O519" s="512"/>
      <c r="P519" s="512"/>
      <c r="Q519" s="512"/>
      <c r="R519" s="512"/>
      <c r="S519" s="512"/>
      <c r="T519" s="512"/>
      <c r="U519" s="512"/>
      <c r="V519" s="512"/>
      <c r="W519" s="512"/>
      <c r="X519" s="559"/>
      <c r="Y519" s="302"/>
      <c r="Z519" s="558"/>
      <c r="AA519" s="515"/>
      <c r="AB519" s="516"/>
    </row>
    <row r="520" spans="1:28" ht="24.9" hidden="1" customHeight="1">
      <c r="A520" s="302" t="s">
        <v>1104</v>
      </c>
      <c r="B520" s="583" t="s">
        <v>1516</v>
      </c>
      <c r="C520" s="513">
        <f t="shared" si="23"/>
        <v>4353235</v>
      </c>
      <c r="D520" s="512">
        <v>2440891</v>
      </c>
      <c r="E520" s="512">
        <v>144760</v>
      </c>
      <c r="F520" s="512">
        <v>737244</v>
      </c>
      <c r="G520" s="512">
        <v>499121</v>
      </c>
      <c r="H520" s="512">
        <v>467284</v>
      </c>
      <c r="I520" s="512">
        <v>592482</v>
      </c>
      <c r="J520" s="512"/>
      <c r="K520" s="514"/>
      <c r="L520" s="512"/>
      <c r="M520" s="512">
        <v>426</v>
      </c>
      <c r="N520" s="512">
        <v>1086819</v>
      </c>
      <c r="O520" s="512">
        <v>48.746503496503493</v>
      </c>
      <c r="P520" s="512">
        <v>27883</v>
      </c>
      <c r="Q520" s="512">
        <v>642</v>
      </c>
      <c r="R520" s="512">
        <v>710878</v>
      </c>
      <c r="S520" s="512">
        <v>23.211134453781511</v>
      </c>
      <c r="T520" s="512">
        <v>22097</v>
      </c>
      <c r="U520" s="512">
        <v>64667</v>
      </c>
      <c r="V520" s="512"/>
      <c r="W520" s="512"/>
      <c r="X520" s="559"/>
      <c r="Y520" s="302"/>
      <c r="Z520" s="584"/>
      <c r="AA520" s="515"/>
      <c r="AB520" s="516"/>
    </row>
    <row r="521" spans="1:28" ht="24.9" hidden="1" customHeight="1">
      <c r="A521" s="302" t="s">
        <v>1105</v>
      </c>
      <c r="B521" s="583" t="s">
        <v>1517</v>
      </c>
      <c r="C521" s="513">
        <f t="shared" si="23"/>
        <v>154880</v>
      </c>
      <c r="D521" s="512">
        <v>154880</v>
      </c>
      <c r="E521" s="512">
        <v>154880</v>
      </c>
      <c r="F521" s="512"/>
      <c r="G521" s="512"/>
      <c r="H521" s="512"/>
      <c r="I521" s="512"/>
      <c r="J521" s="512"/>
      <c r="K521" s="514"/>
      <c r="L521" s="512"/>
      <c r="M521" s="512"/>
      <c r="N521" s="512"/>
      <c r="O521" s="512"/>
      <c r="P521" s="512"/>
      <c r="Q521" s="512"/>
      <c r="R521" s="512"/>
      <c r="S521" s="512"/>
      <c r="T521" s="512"/>
      <c r="U521" s="512"/>
      <c r="V521" s="512"/>
      <c r="W521" s="512"/>
      <c r="X521" s="559"/>
      <c r="Y521" s="302"/>
      <c r="Z521" s="584"/>
      <c r="AA521" s="515"/>
      <c r="AB521" s="516"/>
    </row>
    <row r="522" spans="1:28" ht="24.9" hidden="1" customHeight="1">
      <c r="A522" s="302" t="s">
        <v>1106</v>
      </c>
      <c r="B522" s="583" t="s">
        <v>1518</v>
      </c>
      <c r="C522" s="513">
        <f t="shared" si="23"/>
        <v>1738275</v>
      </c>
      <c r="D522" s="512">
        <v>1738275</v>
      </c>
      <c r="E522" s="512">
        <v>300080</v>
      </c>
      <c r="F522" s="512">
        <v>795135</v>
      </c>
      <c r="G522" s="512">
        <v>643060</v>
      </c>
      <c r="H522" s="512"/>
      <c r="I522" s="512"/>
      <c r="J522" s="512"/>
      <c r="K522" s="514"/>
      <c r="L522" s="512"/>
      <c r="M522" s="512"/>
      <c r="N522" s="512"/>
      <c r="O522" s="512"/>
      <c r="P522" s="512"/>
      <c r="Q522" s="512"/>
      <c r="R522" s="512"/>
      <c r="S522" s="512"/>
      <c r="T522" s="512"/>
      <c r="U522" s="512"/>
      <c r="V522" s="512"/>
      <c r="W522" s="512"/>
      <c r="X522" s="559"/>
      <c r="Y522" s="302"/>
      <c r="Z522" s="584"/>
      <c r="AA522" s="515"/>
      <c r="AB522" s="516"/>
    </row>
    <row r="523" spans="1:28" ht="24.9" hidden="1" customHeight="1">
      <c r="A523" s="302" t="s">
        <v>1107</v>
      </c>
      <c r="B523" s="583" t="s">
        <v>2285</v>
      </c>
      <c r="C523" s="513">
        <f t="shared" si="23"/>
        <v>1566612</v>
      </c>
      <c r="D523" s="512">
        <v>203280</v>
      </c>
      <c r="E523" s="512">
        <v>203280</v>
      </c>
      <c r="F523" s="512"/>
      <c r="G523" s="512"/>
      <c r="H523" s="512"/>
      <c r="I523" s="512"/>
      <c r="J523" s="512"/>
      <c r="K523" s="514"/>
      <c r="L523" s="512"/>
      <c r="M523" s="512">
        <v>712</v>
      </c>
      <c r="N523" s="512">
        <v>1363332</v>
      </c>
      <c r="O523" s="512"/>
      <c r="P523" s="512"/>
      <c r="Q523" s="512"/>
      <c r="R523" s="512"/>
      <c r="S523" s="512"/>
      <c r="T523" s="512"/>
      <c r="U523" s="512"/>
      <c r="V523" s="512"/>
      <c r="W523" s="512"/>
      <c r="X523" s="559"/>
      <c r="Y523" s="302"/>
      <c r="Z523" s="584"/>
      <c r="AA523" s="515"/>
      <c r="AB523" s="516"/>
    </row>
    <row r="524" spans="1:28" ht="24.9" hidden="1" customHeight="1">
      <c r="A524" s="302" t="s">
        <v>1108</v>
      </c>
      <c r="B524" s="583" t="s">
        <v>1519</v>
      </c>
      <c r="C524" s="513">
        <f t="shared" si="23"/>
        <v>4582228</v>
      </c>
      <c r="D524" s="512">
        <v>3226720</v>
      </c>
      <c r="E524" s="512">
        <v>292820</v>
      </c>
      <c r="F524" s="512">
        <v>571740</v>
      </c>
      <c r="G524" s="512">
        <v>462600</v>
      </c>
      <c r="H524" s="512">
        <v>944144</v>
      </c>
      <c r="I524" s="512">
        <v>955416</v>
      </c>
      <c r="J524" s="512"/>
      <c r="K524" s="514"/>
      <c r="L524" s="512"/>
      <c r="M524" s="512">
        <v>708</v>
      </c>
      <c r="N524" s="512">
        <v>1355508</v>
      </c>
      <c r="O524" s="512"/>
      <c r="P524" s="512"/>
      <c r="Q524" s="512"/>
      <c r="R524" s="512"/>
      <c r="S524" s="512"/>
      <c r="T524" s="512"/>
      <c r="U524" s="512"/>
      <c r="V524" s="512"/>
      <c r="W524" s="512"/>
      <c r="X524" s="559"/>
      <c r="Y524" s="302"/>
      <c r="Z524" s="584"/>
      <c r="AA524" s="515"/>
      <c r="AB524" s="516"/>
    </row>
    <row r="525" spans="1:28" ht="24.9" hidden="1" customHeight="1">
      <c r="A525" s="302" t="s">
        <v>1109</v>
      </c>
      <c r="B525" s="583" t="s">
        <v>1520</v>
      </c>
      <c r="C525" s="513">
        <f t="shared" si="23"/>
        <v>6611062</v>
      </c>
      <c r="D525" s="512">
        <v>6204885</v>
      </c>
      <c r="E525" s="512"/>
      <c r="F525" s="512">
        <v>1401408</v>
      </c>
      <c r="G525" s="512">
        <v>810420</v>
      </c>
      <c r="H525" s="512">
        <v>3776577</v>
      </c>
      <c r="I525" s="512">
        <v>216480</v>
      </c>
      <c r="J525" s="512"/>
      <c r="K525" s="514"/>
      <c r="L525" s="512"/>
      <c r="M525" s="512"/>
      <c r="N525" s="512"/>
      <c r="O525" s="512">
        <v>181.52272727272728</v>
      </c>
      <c r="P525" s="512">
        <v>103831</v>
      </c>
      <c r="Q525" s="512"/>
      <c r="R525" s="512"/>
      <c r="S525" s="512"/>
      <c r="T525" s="512"/>
      <c r="U525" s="512">
        <v>302346</v>
      </c>
      <c r="V525" s="512"/>
      <c r="W525" s="512"/>
      <c r="X525" s="559"/>
      <c r="Y525" s="302"/>
      <c r="Z525" s="584"/>
      <c r="AA525" s="515"/>
      <c r="AB525" s="516"/>
    </row>
    <row r="526" spans="1:28" ht="24.9" hidden="1" customHeight="1">
      <c r="A526" s="302" t="s">
        <v>1110</v>
      </c>
      <c r="B526" s="557" t="s">
        <v>2972</v>
      </c>
      <c r="C526" s="513">
        <f t="shared" si="23"/>
        <v>3766934</v>
      </c>
      <c r="D526" s="512"/>
      <c r="E526" s="512"/>
      <c r="F526" s="512"/>
      <c r="G526" s="512"/>
      <c r="H526" s="512"/>
      <c r="I526" s="512"/>
      <c r="J526" s="512"/>
      <c r="K526" s="514">
        <v>2</v>
      </c>
      <c r="L526" s="512">
        <v>3766934</v>
      </c>
      <c r="M526" s="512"/>
      <c r="N526" s="512"/>
      <c r="O526" s="512"/>
      <c r="P526" s="512"/>
      <c r="Q526" s="512"/>
      <c r="R526" s="512"/>
      <c r="S526" s="512"/>
      <c r="T526" s="512"/>
      <c r="U526" s="512"/>
      <c r="V526" s="512"/>
      <c r="W526" s="512"/>
      <c r="X526" s="559"/>
      <c r="Y526" s="302"/>
      <c r="Z526" s="558"/>
      <c r="AA526" s="515"/>
      <c r="AB526" s="516"/>
    </row>
    <row r="527" spans="1:28" ht="24.9" hidden="1" customHeight="1">
      <c r="A527" s="302" t="s">
        <v>1111</v>
      </c>
      <c r="B527" s="557" t="s">
        <v>2973</v>
      </c>
      <c r="C527" s="513">
        <f t="shared" si="23"/>
        <v>7533868</v>
      </c>
      <c r="D527" s="512"/>
      <c r="E527" s="512"/>
      <c r="F527" s="512"/>
      <c r="G527" s="512"/>
      <c r="H527" s="512"/>
      <c r="I527" s="512"/>
      <c r="J527" s="512"/>
      <c r="K527" s="514">
        <v>4</v>
      </c>
      <c r="L527" s="512">
        <v>7533868</v>
      </c>
      <c r="M527" s="512"/>
      <c r="N527" s="512"/>
      <c r="O527" s="512"/>
      <c r="P527" s="512"/>
      <c r="Q527" s="512"/>
      <c r="R527" s="512"/>
      <c r="S527" s="512"/>
      <c r="T527" s="512"/>
      <c r="U527" s="512"/>
      <c r="V527" s="512"/>
      <c r="W527" s="512"/>
      <c r="X527" s="559"/>
      <c r="Y527" s="302"/>
      <c r="Z527" s="558"/>
      <c r="AA527" s="515"/>
      <c r="AB527" s="516"/>
    </row>
    <row r="528" spans="1:28" ht="24.9" hidden="1" customHeight="1">
      <c r="A528" s="302" t="s">
        <v>1112</v>
      </c>
      <c r="B528" s="557" t="s">
        <v>2974</v>
      </c>
      <c r="C528" s="513">
        <f t="shared" si="23"/>
        <v>3766934</v>
      </c>
      <c r="D528" s="512"/>
      <c r="E528" s="512"/>
      <c r="F528" s="512"/>
      <c r="G528" s="512"/>
      <c r="H528" s="512"/>
      <c r="I528" s="512"/>
      <c r="J528" s="512"/>
      <c r="K528" s="514">
        <v>2</v>
      </c>
      <c r="L528" s="512">
        <v>3766934</v>
      </c>
      <c r="M528" s="512"/>
      <c r="N528" s="512"/>
      <c r="O528" s="512"/>
      <c r="P528" s="512"/>
      <c r="Q528" s="512"/>
      <c r="R528" s="512"/>
      <c r="S528" s="512"/>
      <c r="T528" s="512"/>
      <c r="U528" s="512"/>
      <c r="V528" s="512"/>
      <c r="W528" s="512"/>
      <c r="X528" s="559"/>
      <c r="Y528" s="302"/>
      <c r="Z528" s="558"/>
      <c r="AA528" s="515"/>
      <c r="AB528" s="516"/>
    </row>
    <row r="529" spans="1:28" ht="24.9" hidden="1" customHeight="1">
      <c r="A529" s="302" t="s">
        <v>1113</v>
      </c>
      <c r="B529" s="583" t="s">
        <v>1521</v>
      </c>
      <c r="C529" s="513">
        <f t="shared" si="23"/>
        <v>538880</v>
      </c>
      <c r="D529" s="512">
        <v>113632</v>
      </c>
      <c r="E529" s="512"/>
      <c r="F529" s="512"/>
      <c r="G529" s="512"/>
      <c r="H529" s="512"/>
      <c r="I529" s="512"/>
      <c r="J529" s="512">
        <v>113632</v>
      </c>
      <c r="K529" s="514"/>
      <c r="L529" s="512"/>
      <c r="M529" s="512"/>
      <c r="N529" s="512"/>
      <c r="O529" s="512">
        <v>575.08741258741259</v>
      </c>
      <c r="P529" s="512">
        <v>328950</v>
      </c>
      <c r="Q529" s="512"/>
      <c r="R529" s="512"/>
      <c r="S529" s="512">
        <v>101.15336134453781</v>
      </c>
      <c r="T529" s="512">
        <v>96298</v>
      </c>
      <c r="U529" s="512"/>
      <c r="V529" s="512"/>
      <c r="W529" s="512"/>
      <c r="X529" s="559"/>
      <c r="Y529" s="302"/>
      <c r="Z529" s="584"/>
      <c r="AA529" s="515"/>
      <c r="AB529" s="516"/>
    </row>
    <row r="530" spans="1:28" ht="24.9" hidden="1" customHeight="1">
      <c r="A530" s="302" t="s">
        <v>1114</v>
      </c>
      <c r="B530" s="583" t="s">
        <v>1522</v>
      </c>
      <c r="C530" s="513">
        <f t="shared" si="23"/>
        <v>3517986</v>
      </c>
      <c r="D530" s="512">
        <v>1635266</v>
      </c>
      <c r="E530" s="512">
        <v>300000</v>
      </c>
      <c r="F530" s="512">
        <v>209886</v>
      </c>
      <c r="G530" s="512">
        <v>169744</v>
      </c>
      <c r="H530" s="512">
        <v>840728</v>
      </c>
      <c r="I530" s="512"/>
      <c r="J530" s="512">
        <v>114908</v>
      </c>
      <c r="K530" s="514"/>
      <c r="L530" s="512"/>
      <c r="M530" s="512"/>
      <c r="N530" s="512"/>
      <c r="O530" s="512">
        <v>596.53846153846155</v>
      </c>
      <c r="P530" s="512">
        <v>341220</v>
      </c>
      <c r="Q530" s="512">
        <v>1081</v>
      </c>
      <c r="R530" s="512">
        <v>1384112</v>
      </c>
      <c r="S530" s="512">
        <v>97.107142857142861</v>
      </c>
      <c r="T530" s="512">
        <v>92446</v>
      </c>
      <c r="U530" s="512">
        <v>64942</v>
      </c>
      <c r="V530" s="512"/>
      <c r="W530" s="512"/>
      <c r="X530" s="559"/>
      <c r="Y530" s="302"/>
      <c r="Z530" s="584"/>
      <c r="AA530" s="515"/>
      <c r="AB530" s="516"/>
    </row>
    <row r="531" spans="1:28" ht="24.9" hidden="1" customHeight="1">
      <c r="A531" s="302" t="s">
        <v>1115</v>
      </c>
      <c r="B531" s="583" t="s">
        <v>1523</v>
      </c>
      <c r="C531" s="513">
        <f t="shared" si="23"/>
        <v>2806615</v>
      </c>
      <c r="D531" s="512">
        <v>1309729</v>
      </c>
      <c r="E531" s="512"/>
      <c r="F531" s="512">
        <v>229985</v>
      </c>
      <c r="G531" s="512">
        <v>171346</v>
      </c>
      <c r="H531" s="512">
        <v>794766</v>
      </c>
      <c r="I531" s="512"/>
      <c r="J531" s="512">
        <v>113632</v>
      </c>
      <c r="K531" s="514"/>
      <c r="L531" s="512"/>
      <c r="M531" s="512">
        <v>668</v>
      </c>
      <c r="N531" s="512">
        <v>1279286</v>
      </c>
      <c r="O531" s="512">
        <v>97.040209790209786</v>
      </c>
      <c r="P531" s="512">
        <v>55507</v>
      </c>
      <c r="Q531" s="512"/>
      <c r="R531" s="512"/>
      <c r="S531" s="512">
        <v>100.14180672268908</v>
      </c>
      <c r="T531" s="512">
        <v>95335</v>
      </c>
      <c r="U531" s="512">
        <v>66758</v>
      </c>
      <c r="V531" s="512"/>
      <c r="W531" s="512"/>
      <c r="X531" s="559"/>
      <c r="Y531" s="302"/>
      <c r="Z531" s="584"/>
      <c r="AA531" s="515"/>
      <c r="AB531" s="516"/>
    </row>
    <row r="532" spans="1:28" ht="24.9" hidden="1" customHeight="1">
      <c r="A532" s="302" t="s">
        <v>1116</v>
      </c>
      <c r="B532" s="583" t="s">
        <v>1524</v>
      </c>
      <c r="C532" s="513">
        <f t="shared" si="23"/>
        <v>3387856</v>
      </c>
      <c r="D532" s="512">
        <v>1565269</v>
      </c>
      <c r="E532" s="512"/>
      <c r="F532" s="512">
        <v>209886</v>
      </c>
      <c r="G532" s="512">
        <v>169744</v>
      </c>
      <c r="H532" s="512">
        <v>823493</v>
      </c>
      <c r="I532" s="512">
        <v>248514</v>
      </c>
      <c r="J532" s="512">
        <v>113632</v>
      </c>
      <c r="K532" s="514"/>
      <c r="L532" s="512"/>
      <c r="M532" s="512"/>
      <c r="N532" s="512"/>
      <c r="O532" s="512">
        <v>628.04195804195808</v>
      </c>
      <c r="P532" s="512">
        <v>359240</v>
      </c>
      <c r="Q532" s="512">
        <v>1062</v>
      </c>
      <c r="R532" s="512">
        <v>1359784</v>
      </c>
      <c r="S532" s="512">
        <v>108.78466386554622</v>
      </c>
      <c r="T532" s="512">
        <v>103563</v>
      </c>
      <c r="U532" s="512"/>
      <c r="V532" s="512"/>
      <c r="W532" s="512"/>
      <c r="X532" s="559"/>
      <c r="Y532" s="302"/>
      <c r="Z532" s="584"/>
      <c r="AA532" s="515"/>
      <c r="AB532" s="516"/>
    </row>
    <row r="533" spans="1:28" ht="24.9" hidden="1" customHeight="1">
      <c r="A533" s="302" t="s">
        <v>1117</v>
      </c>
      <c r="B533" s="583" t="s">
        <v>1525</v>
      </c>
      <c r="C533" s="513">
        <f t="shared" si="23"/>
        <v>4614020</v>
      </c>
      <c r="D533" s="512">
        <v>1422850</v>
      </c>
      <c r="E533" s="512">
        <v>206000</v>
      </c>
      <c r="F533" s="512">
        <v>295029</v>
      </c>
      <c r="G533" s="512">
        <v>169744</v>
      </c>
      <c r="H533" s="512">
        <v>638445</v>
      </c>
      <c r="I533" s="512"/>
      <c r="J533" s="512">
        <v>113632</v>
      </c>
      <c r="K533" s="514"/>
      <c r="L533" s="512"/>
      <c r="M533" s="512">
        <v>683</v>
      </c>
      <c r="N533" s="512">
        <v>1308013</v>
      </c>
      <c r="O533" s="512">
        <v>564.8723776223776</v>
      </c>
      <c r="P533" s="512">
        <v>323107</v>
      </c>
      <c r="Q533" s="512">
        <v>1100</v>
      </c>
      <c r="R533" s="512">
        <v>1408440</v>
      </c>
      <c r="S533" s="512">
        <v>91.037815126050418</v>
      </c>
      <c r="T533" s="512">
        <v>86668</v>
      </c>
      <c r="U533" s="512">
        <v>64942</v>
      </c>
      <c r="V533" s="512"/>
      <c r="W533" s="512"/>
      <c r="X533" s="559"/>
      <c r="Y533" s="302"/>
      <c r="Z533" s="584"/>
      <c r="AA533" s="515"/>
      <c r="AB533" s="516"/>
    </row>
    <row r="534" spans="1:28" ht="24.9" hidden="1" customHeight="1">
      <c r="A534" s="302" t="s">
        <v>1118</v>
      </c>
      <c r="B534" s="583" t="s">
        <v>1526</v>
      </c>
      <c r="C534" s="513">
        <f t="shared" si="23"/>
        <v>469220</v>
      </c>
      <c r="D534" s="512">
        <v>107248</v>
      </c>
      <c r="E534" s="512"/>
      <c r="F534" s="512"/>
      <c r="G534" s="512"/>
      <c r="H534" s="512"/>
      <c r="I534" s="512"/>
      <c r="J534" s="512">
        <v>107248</v>
      </c>
      <c r="K534" s="514"/>
      <c r="L534" s="512"/>
      <c r="M534" s="512"/>
      <c r="N534" s="512"/>
      <c r="O534" s="512"/>
      <c r="P534" s="512"/>
      <c r="Q534" s="512"/>
      <c r="R534" s="512"/>
      <c r="S534" s="512">
        <v>354.74159663865544</v>
      </c>
      <c r="T534" s="512">
        <v>337714</v>
      </c>
      <c r="U534" s="512">
        <v>24258</v>
      </c>
      <c r="V534" s="512"/>
      <c r="W534" s="512"/>
      <c r="X534" s="559"/>
      <c r="Y534" s="302"/>
      <c r="Z534" s="584"/>
      <c r="AA534" s="515"/>
      <c r="AB534" s="516"/>
    </row>
    <row r="535" spans="1:28" ht="24.9" hidden="1" customHeight="1">
      <c r="A535" s="302" t="s">
        <v>1119</v>
      </c>
      <c r="B535" s="557" t="s">
        <v>2975</v>
      </c>
      <c r="C535" s="513">
        <f t="shared" si="23"/>
        <v>3766934</v>
      </c>
      <c r="D535" s="512"/>
      <c r="E535" s="512"/>
      <c r="F535" s="512"/>
      <c r="G535" s="512"/>
      <c r="H535" s="512"/>
      <c r="I535" s="512"/>
      <c r="J535" s="512"/>
      <c r="K535" s="514">
        <v>2</v>
      </c>
      <c r="L535" s="512">
        <v>3766934</v>
      </c>
      <c r="M535" s="512"/>
      <c r="N535" s="512"/>
      <c r="O535" s="512"/>
      <c r="P535" s="512"/>
      <c r="Q535" s="512"/>
      <c r="R535" s="512"/>
      <c r="S535" s="512"/>
      <c r="T535" s="512"/>
      <c r="U535" s="512"/>
      <c r="V535" s="512"/>
      <c r="W535" s="512"/>
      <c r="X535" s="559"/>
      <c r="Y535" s="302"/>
      <c r="Z535" s="558"/>
      <c r="AA535" s="515"/>
      <c r="AB535" s="516"/>
    </row>
    <row r="536" spans="1:28" ht="24.9" hidden="1" customHeight="1">
      <c r="A536" s="302" t="s">
        <v>1120</v>
      </c>
      <c r="B536" s="557" t="s">
        <v>2976</v>
      </c>
      <c r="C536" s="513">
        <f t="shared" si="23"/>
        <v>7533868</v>
      </c>
      <c r="D536" s="512"/>
      <c r="E536" s="512"/>
      <c r="F536" s="512"/>
      <c r="G536" s="512"/>
      <c r="H536" s="512"/>
      <c r="I536" s="512"/>
      <c r="J536" s="512"/>
      <c r="K536" s="514">
        <v>4</v>
      </c>
      <c r="L536" s="512">
        <v>7533868</v>
      </c>
      <c r="M536" s="512"/>
      <c r="N536" s="512"/>
      <c r="O536" s="512"/>
      <c r="P536" s="512"/>
      <c r="Q536" s="512"/>
      <c r="R536" s="512"/>
      <c r="S536" s="512"/>
      <c r="T536" s="512"/>
      <c r="U536" s="512"/>
      <c r="V536" s="512"/>
      <c r="W536" s="512"/>
      <c r="X536" s="559"/>
      <c r="Y536" s="302"/>
      <c r="Z536" s="558"/>
      <c r="AA536" s="515"/>
      <c r="AB536" s="516"/>
    </row>
    <row r="537" spans="1:28" ht="24.9" hidden="1" customHeight="1">
      <c r="A537" s="302" t="s">
        <v>1121</v>
      </c>
      <c r="B537" s="557" t="s">
        <v>2977</v>
      </c>
      <c r="C537" s="513">
        <f t="shared" si="23"/>
        <v>5650401</v>
      </c>
      <c r="D537" s="512"/>
      <c r="E537" s="512"/>
      <c r="F537" s="512"/>
      <c r="G537" s="512"/>
      <c r="H537" s="512"/>
      <c r="I537" s="512"/>
      <c r="J537" s="512"/>
      <c r="K537" s="514">
        <v>3</v>
      </c>
      <c r="L537" s="512">
        <v>5650401</v>
      </c>
      <c r="M537" s="512"/>
      <c r="N537" s="512"/>
      <c r="O537" s="512"/>
      <c r="P537" s="512"/>
      <c r="Q537" s="512"/>
      <c r="R537" s="512"/>
      <c r="S537" s="512"/>
      <c r="T537" s="512"/>
      <c r="U537" s="512"/>
      <c r="V537" s="512"/>
      <c r="W537" s="512"/>
      <c r="X537" s="559"/>
      <c r="Y537" s="302"/>
      <c r="Z537" s="558"/>
      <c r="AA537" s="515"/>
      <c r="AB537" s="516"/>
    </row>
    <row r="538" spans="1:28" ht="24.9" hidden="1" customHeight="1">
      <c r="A538" s="302" t="s">
        <v>1122</v>
      </c>
      <c r="B538" s="557" t="s">
        <v>2978</v>
      </c>
      <c r="C538" s="513">
        <f t="shared" si="23"/>
        <v>11300802</v>
      </c>
      <c r="D538" s="512"/>
      <c r="E538" s="512"/>
      <c r="F538" s="512"/>
      <c r="G538" s="512"/>
      <c r="H538" s="512"/>
      <c r="I538" s="512"/>
      <c r="J538" s="512"/>
      <c r="K538" s="514">
        <v>6</v>
      </c>
      <c r="L538" s="512">
        <v>11300802</v>
      </c>
      <c r="M538" s="512"/>
      <c r="N538" s="512"/>
      <c r="O538" s="512"/>
      <c r="P538" s="512"/>
      <c r="Q538" s="512"/>
      <c r="R538" s="512"/>
      <c r="S538" s="512"/>
      <c r="T538" s="512"/>
      <c r="U538" s="512"/>
      <c r="V538" s="512"/>
      <c r="W538" s="512"/>
      <c r="X538" s="559"/>
      <c r="Y538" s="302"/>
      <c r="Z538" s="558"/>
      <c r="AA538" s="515"/>
      <c r="AB538" s="516"/>
    </row>
    <row r="539" spans="1:28" ht="24.9" hidden="1" customHeight="1">
      <c r="A539" s="302" t="s">
        <v>1123</v>
      </c>
      <c r="B539" s="557" t="s">
        <v>2979</v>
      </c>
      <c r="C539" s="513">
        <f t="shared" si="23"/>
        <v>3766934</v>
      </c>
      <c r="D539" s="512"/>
      <c r="E539" s="512"/>
      <c r="F539" s="512"/>
      <c r="G539" s="512"/>
      <c r="H539" s="512"/>
      <c r="I539" s="512"/>
      <c r="J539" s="512"/>
      <c r="K539" s="514">
        <v>2</v>
      </c>
      <c r="L539" s="512">
        <v>3766934</v>
      </c>
      <c r="M539" s="512"/>
      <c r="N539" s="512"/>
      <c r="O539" s="512"/>
      <c r="P539" s="512"/>
      <c r="Q539" s="512"/>
      <c r="R539" s="512"/>
      <c r="S539" s="512"/>
      <c r="T539" s="512"/>
      <c r="U539" s="512"/>
      <c r="V539" s="512"/>
      <c r="W539" s="512"/>
      <c r="X539" s="559"/>
      <c r="Y539" s="302"/>
      <c r="Z539" s="558"/>
      <c r="AA539" s="515"/>
      <c r="AB539" s="516"/>
    </row>
    <row r="540" spans="1:28" ht="24.9" hidden="1" customHeight="1">
      <c r="A540" s="302" t="s">
        <v>1124</v>
      </c>
      <c r="B540" s="557" t="s">
        <v>2980</v>
      </c>
      <c r="C540" s="513">
        <f t="shared" si="23"/>
        <v>3766934</v>
      </c>
      <c r="D540" s="512"/>
      <c r="E540" s="512"/>
      <c r="F540" s="512"/>
      <c r="G540" s="512"/>
      <c r="H540" s="512"/>
      <c r="I540" s="512"/>
      <c r="J540" s="512"/>
      <c r="K540" s="514">
        <v>2</v>
      </c>
      <c r="L540" s="512">
        <v>3766934</v>
      </c>
      <c r="M540" s="512"/>
      <c r="N540" s="512"/>
      <c r="O540" s="512"/>
      <c r="P540" s="512"/>
      <c r="Q540" s="512"/>
      <c r="R540" s="512"/>
      <c r="S540" s="512"/>
      <c r="T540" s="512"/>
      <c r="U540" s="512"/>
      <c r="V540" s="512"/>
      <c r="W540" s="512"/>
      <c r="X540" s="559"/>
      <c r="Y540" s="302"/>
      <c r="Z540" s="558"/>
      <c r="AA540" s="515"/>
      <c r="AB540" s="516"/>
    </row>
    <row r="541" spans="1:28" ht="24.9" hidden="1" customHeight="1">
      <c r="A541" s="302" t="s">
        <v>1125</v>
      </c>
      <c r="B541" s="557" t="s">
        <v>2981</v>
      </c>
      <c r="C541" s="513">
        <f t="shared" si="23"/>
        <v>11300802</v>
      </c>
      <c r="D541" s="512"/>
      <c r="E541" s="512"/>
      <c r="F541" s="512"/>
      <c r="G541" s="512"/>
      <c r="H541" s="512"/>
      <c r="I541" s="512"/>
      <c r="J541" s="512"/>
      <c r="K541" s="514">
        <v>6</v>
      </c>
      <c r="L541" s="512">
        <v>11300802</v>
      </c>
      <c r="M541" s="512"/>
      <c r="N541" s="512"/>
      <c r="O541" s="512"/>
      <c r="P541" s="512"/>
      <c r="Q541" s="512"/>
      <c r="R541" s="512"/>
      <c r="S541" s="512"/>
      <c r="T541" s="512"/>
      <c r="U541" s="512"/>
      <c r="V541" s="512"/>
      <c r="W541" s="512"/>
      <c r="X541" s="559"/>
      <c r="Y541" s="302"/>
      <c r="Z541" s="558"/>
      <c r="AA541" s="515"/>
      <c r="AB541" s="516"/>
    </row>
    <row r="542" spans="1:28" ht="24.9" hidden="1" customHeight="1">
      <c r="A542" s="302" t="s">
        <v>1126</v>
      </c>
      <c r="B542" s="557" t="s">
        <v>2982</v>
      </c>
      <c r="C542" s="513">
        <f t="shared" si="23"/>
        <v>11300802</v>
      </c>
      <c r="D542" s="512"/>
      <c r="E542" s="512"/>
      <c r="F542" s="512"/>
      <c r="G542" s="512"/>
      <c r="H542" s="512"/>
      <c r="I542" s="512"/>
      <c r="J542" s="512"/>
      <c r="K542" s="514">
        <v>6</v>
      </c>
      <c r="L542" s="512">
        <v>11300802</v>
      </c>
      <c r="M542" s="512"/>
      <c r="N542" s="512"/>
      <c r="O542" s="512"/>
      <c r="P542" s="512"/>
      <c r="Q542" s="512"/>
      <c r="R542" s="512"/>
      <c r="S542" s="512"/>
      <c r="T542" s="512"/>
      <c r="U542" s="512"/>
      <c r="V542" s="512"/>
      <c r="W542" s="512"/>
      <c r="X542" s="559"/>
      <c r="Y542" s="302"/>
      <c r="Z542" s="558"/>
      <c r="AA542" s="515"/>
      <c r="AB542" s="516"/>
    </row>
    <row r="543" spans="1:28" ht="24.9" hidden="1" customHeight="1">
      <c r="A543" s="302" t="s">
        <v>1127</v>
      </c>
      <c r="B543" s="557" t="s">
        <v>2983</v>
      </c>
      <c r="C543" s="513">
        <f t="shared" si="23"/>
        <v>5650401</v>
      </c>
      <c r="D543" s="512"/>
      <c r="E543" s="512"/>
      <c r="F543" s="512"/>
      <c r="G543" s="512"/>
      <c r="H543" s="512"/>
      <c r="I543" s="512"/>
      <c r="J543" s="512"/>
      <c r="K543" s="514">
        <v>3</v>
      </c>
      <c r="L543" s="512">
        <v>5650401</v>
      </c>
      <c r="M543" s="512"/>
      <c r="N543" s="512"/>
      <c r="O543" s="512"/>
      <c r="P543" s="512"/>
      <c r="Q543" s="512"/>
      <c r="R543" s="512"/>
      <c r="S543" s="512"/>
      <c r="T543" s="512"/>
      <c r="U543" s="512"/>
      <c r="V543" s="512"/>
      <c r="W543" s="512"/>
      <c r="X543" s="559"/>
      <c r="Y543" s="302"/>
      <c r="Z543" s="558"/>
      <c r="AA543" s="515"/>
      <c r="AB543" s="516"/>
    </row>
    <row r="544" spans="1:28" ht="24.9" hidden="1" customHeight="1">
      <c r="A544" s="302" t="s">
        <v>1128</v>
      </c>
      <c r="B544" s="557" t="s">
        <v>2984</v>
      </c>
      <c r="C544" s="513">
        <f t="shared" si="23"/>
        <v>7533868</v>
      </c>
      <c r="D544" s="512"/>
      <c r="E544" s="512"/>
      <c r="F544" s="512"/>
      <c r="G544" s="512"/>
      <c r="H544" s="512"/>
      <c r="I544" s="512"/>
      <c r="J544" s="512"/>
      <c r="K544" s="514">
        <v>4</v>
      </c>
      <c r="L544" s="512">
        <v>7533868</v>
      </c>
      <c r="M544" s="512"/>
      <c r="N544" s="512"/>
      <c r="O544" s="512"/>
      <c r="P544" s="512"/>
      <c r="Q544" s="512"/>
      <c r="R544" s="512"/>
      <c r="S544" s="512"/>
      <c r="T544" s="512"/>
      <c r="U544" s="512"/>
      <c r="V544" s="512"/>
      <c r="W544" s="512"/>
      <c r="X544" s="559"/>
      <c r="Y544" s="302"/>
      <c r="Z544" s="558"/>
      <c r="AA544" s="515"/>
      <c r="AB544" s="516"/>
    </row>
    <row r="545" spans="1:28" ht="24.9" hidden="1" customHeight="1">
      <c r="A545" s="302" t="s">
        <v>1129</v>
      </c>
      <c r="B545" s="557" t="s">
        <v>2985</v>
      </c>
      <c r="C545" s="513">
        <f t="shared" si="23"/>
        <v>15067736</v>
      </c>
      <c r="D545" s="512"/>
      <c r="E545" s="512"/>
      <c r="F545" s="512"/>
      <c r="G545" s="512"/>
      <c r="H545" s="512"/>
      <c r="I545" s="512"/>
      <c r="J545" s="512"/>
      <c r="K545" s="514">
        <v>8</v>
      </c>
      <c r="L545" s="512">
        <v>15067736</v>
      </c>
      <c r="M545" s="512"/>
      <c r="N545" s="512"/>
      <c r="O545" s="512"/>
      <c r="P545" s="512"/>
      <c r="Q545" s="512"/>
      <c r="R545" s="512"/>
      <c r="S545" s="512"/>
      <c r="T545" s="512"/>
      <c r="U545" s="512"/>
      <c r="V545" s="512"/>
      <c r="W545" s="512"/>
      <c r="X545" s="559"/>
      <c r="Y545" s="302"/>
      <c r="Z545" s="558"/>
      <c r="AA545" s="515"/>
      <c r="AB545" s="516"/>
    </row>
    <row r="546" spans="1:28" ht="24.9" hidden="1" customHeight="1">
      <c r="A546" s="302" t="s">
        <v>1130</v>
      </c>
      <c r="B546" s="557" t="s">
        <v>2986</v>
      </c>
      <c r="C546" s="513">
        <f t="shared" si="23"/>
        <v>18834670</v>
      </c>
      <c r="D546" s="512"/>
      <c r="E546" s="512"/>
      <c r="F546" s="512"/>
      <c r="G546" s="512"/>
      <c r="H546" s="512"/>
      <c r="I546" s="512"/>
      <c r="J546" s="512"/>
      <c r="K546" s="514">
        <v>10</v>
      </c>
      <c r="L546" s="512">
        <v>18834670</v>
      </c>
      <c r="M546" s="512"/>
      <c r="N546" s="512"/>
      <c r="O546" s="512"/>
      <c r="P546" s="512"/>
      <c r="Q546" s="512"/>
      <c r="R546" s="512"/>
      <c r="S546" s="512"/>
      <c r="T546" s="512"/>
      <c r="U546" s="512"/>
      <c r="V546" s="512"/>
      <c r="W546" s="512"/>
      <c r="X546" s="559"/>
      <c r="Y546" s="302"/>
      <c r="Z546" s="558"/>
      <c r="AA546" s="515"/>
      <c r="AB546" s="516"/>
    </row>
    <row r="547" spans="1:28" ht="24.9" hidden="1" customHeight="1">
      <c r="A547" s="302" t="s">
        <v>1131</v>
      </c>
      <c r="B547" s="557" t="s">
        <v>2987</v>
      </c>
      <c r="C547" s="513">
        <f t="shared" si="23"/>
        <v>5650401</v>
      </c>
      <c r="D547" s="512"/>
      <c r="E547" s="512"/>
      <c r="F547" s="512"/>
      <c r="G547" s="512"/>
      <c r="H547" s="512"/>
      <c r="I547" s="512"/>
      <c r="J547" s="512"/>
      <c r="K547" s="514">
        <v>3</v>
      </c>
      <c r="L547" s="512">
        <v>5650401</v>
      </c>
      <c r="M547" s="512"/>
      <c r="N547" s="512"/>
      <c r="O547" s="512"/>
      <c r="P547" s="512"/>
      <c r="Q547" s="512"/>
      <c r="R547" s="512"/>
      <c r="S547" s="512"/>
      <c r="T547" s="512"/>
      <c r="U547" s="512"/>
      <c r="V547" s="512"/>
      <c r="W547" s="512"/>
      <c r="X547" s="559"/>
      <c r="Y547" s="302"/>
      <c r="Z547" s="558"/>
      <c r="AA547" s="515"/>
      <c r="AB547" s="516"/>
    </row>
    <row r="548" spans="1:28" ht="24.9" hidden="1" customHeight="1">
      <c r="A548" s="302" t="s">
        <v>1132</v>
      </c>
      <c r="B548" s="557" t="s">
        <v>2988</v>
      </c>
      <c r="C548" s="513">
        <f t="shared" si="23"/>
        <v>9417335</v>
      </c>
      <c r="D548" s="512"/>
      <c r="E548" s="512"/>
      <c r="F548" s="512"/>
      <c r="G548" s="512"/>
      <c r="H548" s="512"/>
      <c r="I548" s="512"/>
      <c r="J548" s="512"/>
      <c r="K548" s="514">
        <v>5</v>
      </c>
      <c r="L548" s="512">
        <v>9417335</v>
      </c>
      <c r="M548" s="512"/>
      <c r="N548" s="512"/>
      <c r="O548" s="512"/>
      <c r="P548" s="512"/>
      <c r="Q548" s="512"/>
      <c r="R548" s="512"/>
      <c r="S548" s="512"/>
      <c r="T548" s="512"/>
      <c r="U548" s="512"/>
      <c r="V548" s="512"/>
      <c r="W548" s="512"/>
      <c r="X548" s="559"/>
      <c r="Y548" s="302"/>
      <c r="Z548" s="558"/>
      <c r="AA548" s="515"/>
      <c r="AB548" s="516"/>
    </row>
    <row r="549" spans="1:28" ht="24.9" hidden="1" customHeight="1">
      <c r="A549" s="302" t="s">
        <v>1133</v>
      </c>
      <c r="B549" s="557" t="s">
        <v>2989</v>
      </c>
      <c r="C549" s="513">
        <f t="shared" si="23"/>
        <v>5650401</v>
      </c>
      <c r="D549" s="512"/>
      <c r="E549" s="512"/>
      <c r="F549" s="512"/>
      <c r="G549" s="512"/>
      <c r="H549" s="512"/>
      <c r="I549" s="512"/>
      <c r="J549" s="512"/>
      <c r="K549" s="514">
        <v>3</v>
      </c>
      <c r="L549" s="512">
        <v>5650401</v>
      </c>
      <c r="M549" s="512"/>
      <c r="N549" s="512"/>
      <c r="O549" s="512"/>
      <c r="P549" s="512"/>
      <c r="Q549" s="512"/>
      <c r="R549" s="512"/>
      <c r="S549" s="512"/>
      <c r="T549" s="512"/>
      <c r="U549" s="512"/>
      <c r="V549" s="512"/>
      <c r="W549" s="512"/>
      <c r="X549" s="559"/>
      <c r="Y549" s="302"/>
      <c r="Z549" s="558"/>
      <c r="AA549" s="515"/>
      <c r="AB549" s="516"/>
    </row>
    <row r="550" spans="1:28" ht="24.9" hidden="1" customHeight="1">
      <c r="A550" s="302" t="s">
        <v>1134</v>
      </c>
      <c r="B550" s="557" t="s">
        <v>2990</v>
      </c>
      <c r="C550" s="513">
        <f t="shared" si="23"/>
        <v>16951203</v>
      </c>
      <c r="D550" s="512"/>
      <c r="E550" s="512"/>
      <c r="F550" s="512"/>
      <c r="G550" s="512"/>
      <c r="H550" s="512"/>
      <c r="I550" s="512"/>
      <c r="J550" s="512"/>
      <c r="K550" s="514">
        <v>9</v>
      </c>
      <c r="L550" s="512">
        <v>16951203</v>
      </c>
      <c r="M550" s="512"/>
      <c r="N550" s="512"/>
      <c r="O550" s="512"/>
      <c r="P550" s="512"/>
      <c r="Q550" s="512"/>
      <c r="R550" s="512"/>
      <c r="S550" s="512"/>
      <c r="T550" s="512"/>
      <c r="U550" s="512"/>
      <c r="V550" s="512"/>
      <c r="W550" s="512"/>
      <c r="X550" s="559"/>
      <c r="Y550" s="302"/>
      <c r="Z550" s="558"/>
      <c r="AA550" s="515"/>
      <c r="AB550" s="516"/>
    </row>
    <row r="551" spans="1:28" ht="24.9" hidden="1" customHeight="1">
      <c r="A551" s="302" t="s">
        <v>1135</v>
      </c>
      <c r="B551" s="557" t="s">
        <v>2991</v>
      </c>
      <c r="C551" s="513">
        <f t="shared" si="23"/>
        <v>13184269</v>
      </c>
      <c r="D551" s="512"/>
      <c r="E551" s="512"/>
      <c r="F551" s="512"/>
      <c r="G551" s="512"/>
      <c r="H551" s="512"/>
      <c r="I551" s="512"/>
      <c r="J551" s="512"/>
      <c r="K551" s="514">
        <v>7</v>
      </c>
      <c r="L551" s="512">
        <v>13184269</v>
      </c>
      <c r="M551" s="512"/>
      <c r="N551" s="512"/>
      <c r="O551" s="512"/>
      <c r="P551" s="512"/>
      <c r="Q551" s="512"/>
      <c r="R551" s="512"/>
      <c r="S551" s="512"/>
      <c r="T551" s="512"/>
      <c r="U551" s="512"/>
      <c r="V551" s="512"/>
      <c r="W551" s="512"/>
      <c r="X551" s="559"/>
      <c r="Y551" s="302"/>
      <c r="Z551" s="558"/>
      <c r="AA551" s="515"/>
      <c r="AB551" s="516"/>
    </row>
    <row r="552" spans="1:28" ht="24.9" hidden="1" customHeight="1">
      <c r="A552" s="302" t="s">
        <v>1136</v>
      </c>
      <c r="B552" s="557" t="s">
        <v>2992</v>
      </c>
      <c r="C552" s="513">
        <f t="shared" si="23"/>
        <v>7533868</v>
      </c>
      <c r="D552" s="512"/>
      <c r="E552" s="512"/>
      <c r="F552" s="512"/>
      <c r="G552" s="512"/>
      <c r="H552" s="512"/>
      <c r="I552" s="512"/>
      <c r="J552" s="512"/>
      <c r="K552" s="514">
        <v>4</v>
      </c>
      <c r="L552" s="512">
        <v>7533868</v>
      </c>
      <c r="M552" s="512"/>
      <c r="N552" s="512"/>
      <c r="O552" s="512"/>
      <c r="P552" s="512"/>
      <c r="Q552" s="512"/>
      <c r="R552" s="512"/>
      <c r="S552" s="512"/>
      <c r="T552" s="512"/>
      <c r="U552" s="512"/>
      <c r="V552" s="512"/>
      <c r="W552" s="512"/>
      <c r="X552" s="559"/>
      <c r="Y552" s="302"/>
      <c r="Z552" s="558"/>
      <c r="AA552" s="515"/>
      <c r="AB552" s="516"/>
    </row>
    <row r="553" spans="1:28" ht="24.9" hidden="1" customHeight="1">
      <c r="A553" s="302" t="s">
        <v>1137</v>
      </c>
      <c r="B553" s="583" t="s">
        <v>1527</v>
      </c>
      <c r="C553" s="513">
        <f t="shared" si="23"/>
        <v>2926918</v>
      </c>
      <c r="D553" s="512">
        <v>1802218</v>
      </c>
      <c r="E553" s="512"/>
      <c r="F553" s="512">
        <v>865590</v>
      </c>
      <c r="G553" s="512">
        <v>350020</v>
      </c>
      <c r="H553" s="512"/>
      <c r="I553" s="512">
        <v>586608</v>
      </c>
      <c r="J553" s="512"/>
      <c r="K553" s="514"/>
      <c r="L553" s="512"/>
      <c r="M553" s="512">
        <v>575</v>
      </c>
      <c r="N553" s="512">
        <v>1124700</v>
      </c>
      <c r="O553" s="512"/>
      <c r="P553" s="512"/>
      <c r="Q553" s="512"/>
      <c r="R553" s="512"/>
      <c r="S553" s="512"/>
      <c r="T553" s="512"/>
      <c r="U553" s="512"/>
      <c r="V553" s="512"/>
      <c r="W553" s="512"/>
      <c r="X553" s="559"/>
      <c r="Y553" s="302"/>
      <c r="Z553" s="584"/>
      <c r="AA553" s="515"/>
      <c r="AB553" s="516"/>
    </row>
    <row r="554" spans="1:28" ht="24.9" hidden="1" customHeight="1">
      <c r="A554" s="302" t="s">
        <v>1138</v>
      </c>
      <c r="B554" s="583" t="s">
        <v>1528</v>
      </c>
      <c r="C554" s="513">
        <f t="shared" si="23"/>
        <v>2039378</v>
      </c>
      <c r="D554" s="512">
        <v>2039378</v>
      </c>
      <c r="E554" s="512">
        <v>237160</v>
      </c>
      <c r="F554" s="512">
        <v>865590</v>
      </c>
      <c r="G554" s="512">
        <v>350020</v>
      </c>
      <c r="H554" s="512"/>
      <c r="I554" s="512">
        <v>586608</v>
      </c>
      <c r="J554" s="512"/>
      <c r="K554" s="514"/>
      <c r="L554" s="512"/>
      <c r="M554" s="512"/>
      <c r="N554" s="512"/>
      <c r="O554" s="512"/>
      <c r="P554" s="512"/>
      <c r="Q554" s="512"/>
      <c r="R554" s="512"/>
      <c r="S554" s="512"/>
      <c r="T554" s="512"/>
      <c r="U554" s="512"/>
      <c r="V554" s="512"/>
      <c r="W554" s="512"/>
      <c r="X554" s="559"/>
      <c r="Y554" s="302"/>
      <c r="Z554" s="584"/>
      <c r="AA554" s="515"/>
      <c r="AB554" s="516"/>
    </row>
    <row r="555" spans="1:28" ht="24.9" hidden="1" customHeight="1">
      <c r="A555" s="302" t="s">
        <v>1139</v>
      </c>
      <c r="B555" s="583" t="s">
        <v>1529</v>
      </c>
      <c r="C555" s="513">
        <f t="shared" si="23"/>
        <v>2044218</v>
      </c>
      <c r="D555" s="512">
        <v>2044218</v>
      </c>
      <c r="E555" s="512">
        <v>242000</v>
      </c>
      <c r="F555" s="512">
        <v>865590</v>
      </c>
      <c r="G555" s="512">
        <v>350020</v>
      </c>
      <c r="H555" s="512"/>
      <c r="I555" s="512">
        <v>586608</v>
      </c>
      <c r="J555" s="512"/>
      <c r="K555" s="514"/>
      <c r="L555" s="512"/>
      <c r="M555" s="512"/>
      <c r="N555" s="512"/>
      <c r="O555" s="512"/>
      <c r="P555" s="512"/>
      <c r="Q555" s="512"/>
      <c r="R555" s="512"/>
      <c r="S555" s="512"/>
      <c r="T555" s="512"/>
      <c r="U555" s="512"/>
      <c r="V555" s="512"/>
      <c r="W555" s="512"/>
      <c r="X555" s="559"/>
      <c r="Y555" s="302"/>
      <c r="Z555" s="584"/>
      <c r="AA555" s="515"/>
      <c r="AB555" s="516"/>
    </row>
    <row r="556" spans="1:28" ht="24.9" hidden="1" customHeight="1">
      <c r="A556" s="302" t="s">
        <v>1140</v>
      </c>
      <c r="B556" s="583" t="s">
        <v>1530</v>
      </c>
      <c r="C556" s="513">
        <f t="shared" si="23"/>
        <v>5633386</v>
      </c>
      <c r="D556" s="512">
        <v>1602810</v>
      </c>
      <c r="E556" s="512">
        <v>387200</v>
      </c>
      <c r="F556" s="512">
        <v>865590</v>
      </c>
      <c r="G556" s="512">
        <v>350020</v>
      </c>
      <c r="H556" s="512"/>
      <c r="I556" s="512"/>
      <c r="J556" s="512"/>
      <c r="K556" s="514"/>
      <c r="L556" s="512"/>
      <c r="M556" s="512">
        <v>1323</v>
      </c>
      <c r="N556" s="512">
        <v>2587788</v>
      </c>
      <c r="O556" s="512"/>
      <c r="P556" s="512"/>
      <c r="Q556" s="512">
        <v>1151.4668794892259</v>
      </c>
      <c r="R556" s="512">
        <v>1442788</v>
      </c>
      <c r="S556" s="512"/>
      <c r="T556" s="512"/>
      <c r="U556" s="512"/>
      <c r="V556" s="512"/>
      <c r="W556" s="512"/>
      <c r="X556" s="559"/>
      <c r="Y556" s="302"/>
      <c r="Z556" s="584"/>
      <c r="AA556" s="515"/>
      <c r="AB556" s="516"/>
    </row>
    <row r="557" spans="1:28" ht="24.9" hidden="1" customHeight="1">
      <c r="A557" s="302" t="s">
        <v>1141</v>
      </c>
      <c r="B557" s="583" t="s">
        <v>1531</v>
      </c>
      <c r="C557" s="513">
        <f t="shared" si="23"/>
        <v>3837384</v>
      </c>
      <c r="D557" s="512">
        <v>2736156</v>
      </c>
      <c r="E557" s="512">
        <v>242000</v>
      </c>
      <c r="F557" s="512">
        <v>857538</v>
      </c>
      <c r="G557" s="512">
        <v>346764</v>
      </c>
      <c r="H557" s="512">
        <v>706150</v>
      </c>
      <c r="I557" s="512">
        <v>583704</v>
      </c>
      <c r="J557" s="512"/>
      <c r="K557" s="514"/>
      <c r="L557" s="512"/>
      <c r="M557" s="512">
        <v>563</v>
      </c>
      <c r="N557" s="512">
        <v>1101228</v>
      </c>
      <c r="O557" s="512"/>
      <c r="P557" s="512"/>
      <c r="Q557" s="512"/>
      <c r="R557" s="512"/>
      <c r="S557" s="512"/>
      <c r="T557" s="512"/>
      <c r="U557" s="512"/>
      <c r="V557" s="512"/>
      <c r="W557" s="512"/>
      <c r="X557" s="559"/>
      <c r="Y557" s="302"/>
      <c r="Z557" s="584"/>
      <c r="AA557" s="515"/>
      <c r="AB557" s="516"/>
    </row>
    <row r="558" spans="1:28" ht="24.9" hidden="1" customHeight="1">
      <c r="A558" s="302" t="s">
        <v>1142</v>
      </c>
      <c r="B558" s="583" t="s">
        <v>2366</v>
      </c>
      <c r="C558" s="513">
        <f t="shared" si="23"/>
        <v>2522274</v>
      </c>
      <c r="D558" s="512">
        <v>2522274</v>
      </c>
      <c r="E558" s="512">
        <v>280720</v>
      </c>
      <c r="F558" s="512">
        <v>414678</v>
      </c>
      <c r="G558" s="512">
        <v>335368</v>
      </c>
      <c r="H558" s="512">
        <v>832300</v>
      </c>
      <c r="I558" s="512">
        <v>659208</v>
      </c>
      <c r="J558" s="512"/>
      <c r="K558" s="514"/>
      <c r="L558" s="512"/>
      <c r="M558" s="512"/>
      <c r="N558" s="512"/>
      <c r="O558" s="512"/>
      <c r="P558" s="512"/>
      <c r="Q558" s="512"/>
      <c r="R558" s="512"/>
      <c r="S558" s="512"/>
      <c r="T558" s="512"/>
      <c r="U558" s="512"/>
      <c r="V558" s="512"/>
      <c r="W558" s="512"/>
      <c r="X558" s="559"/>
      <c r="Y558" s="302"/>
      <c r="Z558" s="584"/>
      <c r="AA558" s="515"/>
      <c r="AB558" s="516"/>
    </row>
    <row r="559" spans="1:28" ht="24.9" hidden="1" customHeight="1">
      <c r="A559" s="302" t="s">
        <v>1143</v>
      </c>
      <c r="B559" s="583" t="s">
        <v>2367</v>
      </c>
      <c r="C559" s="513">
        <f t="shared" si="23"/>
        <v>2570164</v>
      </c>
      <c r="D559" s="512">
        <v>2570164</v>
      </c>
      <c r="E559" s="512">
        <v>280720</v>
      </c>
      <c r="F559" s="512">
        <v>418704</v>
      </c>
      <c r="G559" s="512">
        <v>338624</v>
      </c>
      <c r="H559" s="512">
        <v>867100</v>
      </c>
      <c r="I559" s="512">
        <v>665016</v>
      </c>
      <c r="J559" s="512"/>
      <c r="K559" s="514"/>
      <c r="L559" s="512"/>
      <c r="M559" s="512"/>
      <c r="N559" s="512"/>
      <c r="O559" s="512"/>
      <c r="P559" s="512"/>
      <c r="Q559" s="512"/>
      <c r="R559" s="512"/>
      <c r="S559" s="512"/>
      <c r="T559" s="512"/>
      <c r="U559" s="512"/>
      <c r="V559" s="512"/>
      <c r="W559" s="512"/>
      <c r="X559" s="559"/>
      <c r="Y559" s="302"/>
      <c r="Z559" s="584"/>
      <c r="AA559" s="515"/>
      <c r="AB559" s="516"/>
    </row>
    <row r="560" spans="1:28" ht="24.9" hidden="1" customHeight="1">
      <c r="A560" s="302" t="s">
        <v>1144</v>
      </c>
      <c r="B560" s="583" t="s">
        <v>2368</v>
      </c>
      <c r="C560" s="513">
        <f t="shared" si="23"/>
        <v>2562169</v>
      </c>
      <c r="D560" s="512">
        <v>2562169</v>
      </c>
      <c r="E560" s="512">
        <v>280720</v>
      </c>
      <c r="F560" s="512">
        <v>416691</v>
      </c>
      <c r="G560" s="512">
        <v>336996</v>
      </c>
      <c r="H560" s="512">
        <v>865650</v>
      </c>
      <c r="I560" s="512">
        <v>662112</v>
      </c>
      <c r="J560" s="512"/>
      <c r="K560" s="514"/>
      <c r="L560" s="512"/>
      <c r="M560" s="512"/>
      <c r="N560" s="512"/>
      <c r="O560" s="512"/>
      <c r="P560" s="512"/>
      <c r="Q560" s="512"/>
      <c r="R560" s="512"/>
      <c r="S560" s="512"/>
      <c r="T560" s="512"/>
      <c r="U560" s="512"/>
      <c r="V560" s="512"/>
      <c r="W560" s="512"/>
      <c r="X560" s="559"/>
      <c r="Y560" s="302"/>
      <c r="Z560" s="584"/>
      <c r="AA560" s="515"/>
      <c r="AB560" s="516"/>
    </row>
    <row r="561" spans="1:28" ht="24.9" hidden="1" customHeight="1">
      <c r="A561" s="302" t="s">
        <v>1145</v>
      </c>
      <c r="B561" s="583" t="s">
        <v>2369</v>
      </c>
      <c r="C561" s="513">
        <f t="shared" si="23"/>
        <v>6088901</v>
      </c>
      <c r="D561" s="512">
        <v>774400</v>
      </c>
      <c r="E561" s="512">
        <v>774400</v>
      </c>
      <c r="F561" s="512"/>
      <c r="G561" s="512"/>
      <c r="H561" s="512"/>
      <c r="I561" s="512"/>
      <c r="J561" s="512"/>
      <c r="K561" s="514"/>
      <c r="L561" s="512"/>
      <c r="M561" s="512">
        <v>1411</v>
      </c>
      <c r="N561" s="512">
        <v>2759916</v>
      </c>
      <c r="O561" s="512"/>
      <c r="P561" s="512"/>
      <c r="Q561" s="512">
        <v>2038.7749401436552</v>
      </c>
      <c r="R561" s="512">
        <v>2554585</v>
      </c>
      <c r="S561" s="512"/>
      <c r="T561" s="512"/>
      <c r="U561" s="512"/>
      <c r="V561" s="512"/>
      <c r="W561" s="512"/>
      <c r="X561" s="559"/>
      <c r="Y561" s="302"/>
      <c r="Z561" s="584"/>
      <c r="AA561" s="515"/>
      <c r="AB561" s="516"/>
    </row>
    <row r="562" spans="1:28" ht="24.9" hidden="1" customHeight="1">
      <c r="A562" s="302" t="s">
        <v>1146</v>
      </c>
      <c r="B562" s="583" t="s">
        <v>2370</v>
      </c>
      <c r="C562" s="513">
        <f t="shared" si="23"/>
        <v>2275636</v>
      </c>
      <c r="D562" s="512">
        <v>2275636</v>
      </c>
      <c r="E562" s="512">
        <v>387200</v>
      </c>
      <c r="F562" s="512">
        <v>1344684</v>
      </c>
      <c r="G562" s="512">
        <v>543752</v>
      </c>
      <c r="H562" s="512"/>
      <c r="I562" s="512"/>
      <c r="J562" s="512"/>
      <c r="K562" s="514"/>
      <c r="L562" s="512"/>
      <c r="M562" s="512"/>
      <c r="N562" s="512"/>
      <c r="O562" s="512"/>
      <c r="P562" s="512"/>
      <c r="Q562" s="512"/>
      <c r="R562" s="512"/>
      <c r="S562" s="512"/>
      <c r="T562" s="512"/>
      <c r="U562" s="512"/>
      <c r="V562" s="512"/>
      <c r="W562" s="512"/>
      <c r="X562" s="559"/>
      <c r="Y562" s="302"/>
      <c r="Z562" s="584"/>
      <c r="AA562" s="515"/>
      <c r="AB562" s="516"/>
    </row>
    <row r="563" spans="1:28" ht="24.9" hidden="1" customHeight="1">
      <c r="A563" s="302" t="s">
        <v>1147</v>
      </c>
      <c r="B563" s="583" t="s">
        <v>240</v>
      </c>
      <c r="C563" s="513">
        <f t="shared" si="23"/>
        <v>2836008</v>
      </c>
      <c r="D563" s="512">
        <v>1959495</v>
      </c>
      <c r="E563" s="512">
        <v>91080</v>
      </c>
      <c r="F563" s="512">
        <v>627624</v>
      </c>
      <c r="G563" s="512">
        <v>408688</v>
      </c>
      <c r="H563" s="512">
        <v>647303</v>
      </c>
      <c r="I563" s="512">
        <v>184800</v>
      </c>
      <c r="J563" s="512"/>
      <c r="K563" s="514"/>
      <c r="L563" s="512"/>
      <c r="M563" s="512"/>
      <c r="N563" s="512"/>
      <c r="O563" s="512">
        <v>142.4388111888112</v>
      </c>
      <c r="P563" s="512">
        <v>81475</v>
      </c>
      <c r="Q563" s="512">
        <v>573.52913008778933</v>
      </c>
      <c r="R563" s="512">
        <v>718632</v>
      </c>
      <c r="S563" s="512">
        <v>34.29621848739496</v>
      </c>
      <c r="T563" s="512">
        <v>32650</v>
      </c>
      <c r="U563" s="512">
        <v>43756</v>
      </c>
      <c r="V563" s="512"/>
      <c r="W563" s="512"/>
      <c r="X563" s="559"/>
      <c r="Y563" s="302"/>
      <c r="Z563" s="584"/>
      <c r="AA563" s="515"/>
      <c r="AB563" s="516"/>
    </row>
    <row r="564" spans="1:28" ht="24.9" hidden="1" customHeight="1">
      <c r="A564" s="302" t="s">
        <v>1148</v>
      </c>
      <c r="B564" s="583" t="s">
        <v>2371</v>
      </c>
      <c r="C564" s="513">
        <f t="shared" si="23"/>
        <v>1956471</v>
      </c>
      <c r="D564" s="512">
        <v>1956471</v>
      </c>
      <c r="E564" s="512">
        <v>387200</v>
      </c>
      <c r="F564" s="512">
        <v>867603</v>
      </c>
      <c r="G564" s="512">
        <v>701668</v>
      </c>
      <c r="H564" s="512"/>
      <c r="I564" s="512"/>
      <c r="J564" s="512"/>
      <c r="K564" s="514"/>
      <c r="L564" s="512"/>
      <c r="M564" s="512"/>
      <c r="N564" s="512"/>
      <c r="O564" s="512"/>
      <c r="P564" s="512"/>
      <c r="Q564" s="512"/>
      <c r="R564" s="512"/>
      <c r="S564" s="512"/>
      <c r="T564" s="512"/>
      <c r="U564" s="512"/>
      <c r="V564" s="512"/>
      <c r="W564" s="512"/>
      <c r="X564" s="559"/>
      <c r="Y564" s="302"/>
      <c r="Z564" s="584"/>
      <c r="AA564" s="515"/>
      <c r="AB564" s="516"/>
    </row>
    <row r="565" spans="1:28" ht="24.9" hidden="1" customHeight="1">
      <c r="A565" s="302" t="s">
        <v>1149</v>
      </c>
      <c r="B565" s="583" t="s">
        <v>1532</v>
      </c>
      <c r="C565" s="513">
        <f t="shared" si="23"/>
        <v>1465072</v>
      </c>
      <c r="D565" s="512">
        <v>0</v>
      </c>
      <c r="E565" s="512"/>
      <c r="F565" s="512"/>
      <c r="G565" s="512"/>
      <c r="H565" s="512"/>
      <c r="I565" s="512"/>
      <c r="J565" s="512"/>
      <c r="K565" s="514"/>
      <c r="L565" s="512"/>
      <c r="M565" s="512">
        <v>1128</v>
      </c>
      <c r="N565" s="512">
        <v>1329079</v>
      </c>
      <c r="O565" s="512"/>
      <c r="P565" s="512"/>
      <c r="Q565" s="512"/>
      <c r="R565" s="512"/>
      <c r="S565" s="512">
        <v>142.8497899159664</v>
      </c>
      <c r="T565" s="512">
        <v>135993</v>
      </c>
      <c r="U565" s="512"/>
      <c r="V565" s="512"/>
      <c r="W565" s="512"/>
      <c r="X565" s="559"/>
      <c r="Y565" s="302"/>
      <c r="Z565" s="584"/>
      <c r="AA565" s="515"/>
      <c r="AB565" s="516"/>
    </row>
    <row r="566" spans="1:28" ht="24.9" hidden="1" customHeight="1">
      <c r="A566" s="302" t="s">
        <v>1150</v>
      </c>
      <c r="B566" s="583" t="s">
        <v>1533</v>
      </c>
      <c r="C566" s="513">
        <f t="shared" si="23"/>
        <v>5086045</v>
      </c>
      <c r="D566" s="512">
        <v>4045290</v>
      </c>
      <c r="E566" s="512">
        <v>546480</v>
      </c>
      <c r="F566" s="512">
        <v>757620</v>
      </c>
      <c r="G566" s="512">
        <v>269360</v>
      </c>
      <c r="H566" s="512">
        <v>1468630</v>
      </c>
      <c r="I566" s="512">
        <v>1003200</v>
      </c>
      <c r="J566" s="512"/>
      <c r="K566" s="514"/>
      <c r="L566" s="512"/>
      <c r="M566" s="512">
        <v>543.5</v>
      </c>
      <c r="N566" s="512">
        <v>1040755</v>
      </c>
      <c r="O566" s="512"/>
      <c r="P566" s="512"/>
      <c r="Q566" s="512"/>
      <c r="R566" s="512"/>
      <c r="S566" s="512"/>
      <c r="T566" s="512"/>
      <c r="U566" s="512"/>
      <c r="V566" s="512"/>
      <c r="W566" s="512"/>
      <c r="X566" s="559"/>
      <c r="Y566" s="302"/>
      <c r="Z566" s="584"/>
      <c r="AA566" s="515"/>
      <c r="AB566" s="516"/>
    </row>
    <row r="567" spans="1:28" ht="24.9" hidden="1" customHeight="1">
      <c r="A567" s="302" t="s">
        <v>1151</v>
      </c>
      <c r="B567" s="583" t="s">
        <v>1534</v>
      </c>
      <c r="C567" s="513">
        <f t="shared" si="23"/>
        <v>504995</v>
      </c>
      <c r="D567" s="512">
        <v>0</v>
      </c>
      <c r="E567" s="512"/>
      <c r="F567" s="512"/>
      <c r="G567" s="512"/>
      <c r="H567" s="512"/>
      <c r="I567" s="512"/>
      <c r="J567" s="512"/>
      <c r="K567" s="514"/>
      <c r="L567" s="512"/>
      <c r="M567" s="512">
        <v>228</v>
      </c>
      <c r="N567" s="512">
        <v>437052</v>
      </c>
      <c r="O567" s="512"/>
      <c r="P567" s="512"/>
      <c r="Q567" s="512"/>
      <c r="R567" s="512"/>
      <c r="S567" s="512">
        <v>71.368697478991592</v>
      </c>
      <c r="T567" s="512">
        <v>67943</v>
      </c>
      <c r="U567" s="512"/>
      <c r="V567" s="512"/>
      <c r="W567" s="512"/>
      <c r="X567" s="559"/>
      <c r="Y567" s="302"/>
      <c r="Z567" s="584"/>
      <c r="AA567" s="515"/>
      <c r="AB567" s="516"/>
    </row>
    <row r="568" spans="1:28" ht="24.9" hidden="1" customHeight="1">
      <c r="A568" s="302" t="s">
        <v>1152</v>
      </c>
      <c r="B568" s="583" t="s">
        <v>1535</v>
      </c>
      <c r="C568" s="513">
        <f t="shared" si="23"/>
        <v>1638363</v>
      </c>
      <c r="D568" s="512">
        <v>939136</v>
      </c>
      <c r="E568" s="512">
        <v>72600</v>
      </c>
      <c r="F568" s="512">
        <v>267912</v>
      </c>
      <c r="G568" s="512">
        <v>194176</v>
      </c>
      <c r="H568" s="512"/>
      <c r="I568" s="512">
        <v>404448</v>
      </c>
      <c r="J568" s="512"/>
      <c r="K568" s="514"/>
      <c r="L568" s="512"/>
      <c r="M568" s="512"/>
      <c r="N568" s="512"/>
      <c r="O568" s="512"/>
      <c r="P568" s="512"/>
      <c r="Q568" s="512">
        <v>477.05985634477253</v>
      </c>
      <c r="R568" s="512">
        <v>597756</v>
      </c>
      <c r="S568" s="512">
        <v>106.58718487394958</v>
      </c>
      <c r="T568" s="512">
        <v>101471</v>
      </c>
      <c r="U568" s="512"/>
      <c r="V568" s="512"/>
      <c r="W568" s="512"/>
      <c r="X568" s="559"/>
      <c r="Y568" s="302"/>
      <c r="Z568" s="584"/>
      <c r="AA568" s="515"/>
      <c r="AB568" s="516"/>
    </row>
    <row r="569" spans="1:28" ht="24.9" hidden="1" customHeight="1">
      <c r="A569" s="302" t="s">
        <v>1153</v>
      </c>
      <c r="B569" s="583" t="s">
        <v>1536</v>
      </c>
      <c r="C569" s="513">
        <f t="shared" si="23"/>
        <v>2506448</v>
      </c>
      <c r="D569" s="512">
        <v>300080</v>
      </c>
      <c r="E569" s="512">
        <v>300080</v>
      </c>
      <c r="F569" s="512"/>
      <c r="G569" s="512"/>
      <c r="H569" s="512"/>
      <c r="I569" s="512"/>
      <c r="J569" s="512"/>
      <c r="K569" s="514"/>
      <c r="L569" s="512"/>
      <c r="M569" s="512">
        <v>1152</v>
      </c>
      <c r="N569" s="512">
        <v>2206368</v>
      </c>
      <c r="O569" s="512"/>
      <c r="P569" s="512"/>
      <c r="Q569" s="512"/>
      <c r="R569" s="512"/>
      <c r="S569" s="512"/>
      <c r="T569" s="512"/>
      <c r="U569" s="512"/>
      <c r="V569" s="512"/>
      <c r="W569" s="512"/>
      <c r="X569" s="559"/>
      <c r="Y569" s="302"/>
      <c r="Z569" s="584"/>
      <c r="AA569" s="515"/>
      <c r="AB569" s="516"/>
    </row>
    <row r="570" spans="1:28" ht="24.9" hidden="1" customHeight="1">
      <c r="A570" s="302" t="s">
        <v>1154</v>
      </c>
      <c r="B570" s="583" t="s">
        <v>1537</v>
      </c>
      <c r="C570" s="513">
        <f t="shared" si="23"/>
        <v>3710232</v>
      </c>
      <c r="D570" s="512">
        <v>1550000</v>
      </c>
      <c r="E570" s="512"/>
      <c r="F570" s="512">
        <v>800000</v>
      </c>
      <c r="G570" s="512">
        <v>750000</v>
      </c>
      <c r="H570" s="512"/>
      <c r="I570" s="512"/>
      <c r="J570" s="512"/>
      <c r="K570" s="514"/>
      <c r="L570" s="512"/>
      <c r="M570" s="512">
        <v>1128</v>
      </c>
      <c r="N570" s="512">
        <v>2160232</v>
      </c>
      <c r="O570" s="512"/>
      <c r="P570" s="512"/>
      <c r="Q570" s="512"/>
      <c r="R570" s="512"/>
      <c r="S570" s="512"/>
      <c r="T570" s="512"/>
      <c r="U570" s="512"/>
      <c r="V570" s="512"/>
      <c r="W570" s="512"/>
      <c r="X570" s="559"/>
      <c r="Y570" s="302"/>
      <c r="Z570" s="584"/>
      <c r="AA570" s="515"/>
      <c r="AB570" s="516"/>
    </row>
    <row r="571" spans="1:28" ht="24.9" hidden="1" customHeight="1">
      <c r="A571" s="302" t="s">
        <v>1155</v>
      </c>
      <c r="B571" s="583" t="s">
        <v>1538</v>
      </c>
      <c r="C571" s="513">
        <f t="shared" si="23"/>
        <v>1295316</v>
      </c>
      <c r="D571" s="512">
        <v>1295316</v>
      </c>
      <c r="E571" s="512">
        <v>290400</v>
      </c>
      <c r="F571" s="512">
        <v>555588</v>
      </c>
      <c r="G571" s="512">
        <v>449328</v>
      </c>
      <c r="H571" s="512"/>
      <c r="I571" s="512"/>
      <c r="J571" s="512"/>
      <c r="K571" s="514"/>
      <c r="L571" s="512"/>
      <c r="M571" s="512"/>
      <c r="N571" s="512"/>
      <c r="O571" s="512"/>
      <c r="P571" s="512"/>
      <c r="Q571" s="512"/>
      <c r="R571" s="512"/>
      <c r="S571" s="512"/>
      <c r="T571" s="512"/>
      <c r="U571" s="512"/>
      <c r="V571" s="512"/>
      <c r="W571" s="512"/>
      <c r="X571" s="559"/>
      <c r="Y571" s="302"/>
      <c r="Z571" s="584"/>
      <c r="AA571" s="515"/>
      <c r="AB571" s="516"/>
    </row>
    <row r="572" spans="1:28" ht="24.9" hidden="1" customHeight="1">
      <c r="A572" s="302" t="s">
        <v>1156</v>
      </c>
      <c r="B572" s="583" t="s">
        <v>1539</v>
      </c>
      <c r="C572" s="513">
        <f t="shared" si="23"/>
        <v>2457982</v>
      </c>
      <c r="D572" s="512">
        <v>2457982</v>
      </c>
      <c r="E572" s="512">
        <v>232320</v>
      </c>
      <c r="F572" s="512">
        <v>414834</v>
      </c>
      <c r="G572" s="512">
        <v>335646</v>
      </c>
      <c r="H572" s="512">
        <v>833068</v>
      </c>
      <c r="I572" s="512">
        <v>642114</v>
      </c>
      <c r="J572" s="512"/>
      <c r="K572" s="514"/>
      <c r="L572" s="512"/>
      <c r="M572" s="512"/>
      <c r="N572" s="512"/>
      <c r="O572" s="512"/>
      <c r="P572" s="512"/>
      <c r="Q572" s="512"/>
      <c r="R572" s="512"/>
      <c r="S572" s="512"/>
      <c r="T572" s="512"/>
      <c r="U572" s="512"/>
      <c r="V572" s="512"/>
      <c r="W572" s="512"/>
      <c r="X572" s="559"/>
      <c r="Y572" s="302"/>
      <c r="Z572" s="584"/>
      <c r="AA572" s="515"/>
      <c r="AB572" s="516"/>
    </row>
    <row r="573" spans="1:28" ht="24.9" hidden="1" customHeight="1">
      <c r="A573" s="302" t="s">
        <v>1157</v>
      </c>
      <c r="B573" s="583" t="s">
        <v>1540</v>
      </c>
      <c r="C573" s="513">
        <f t="shared" ref="C573:C607" si="24">D573+L573+N573+P573+R573+T573+U573</f>
        <v>2166911</v>
      </c>
      <c r="D573" s="512">
        <v>2166911</v>
      </c>
      <c r="E573" s="512">
        <v>232320</v>
      </c>
      <c r="F573" s="512">
        <v>388509</v>
      </c>
      <c r="G573" s="512">
        <v>314204</v>
      </c>
      <c r="H573" s="512">
        <v>630750</v>
      </c>
      <c r="I573" s="512">
        <v>601128</v>
      </c>
      <c r="J573" s="512"/>
      <c r="K573" s="514"/>
      <c r="L573" s="512"/>
      <c r="M573" s="512"/>
      <c r="N573" s="512"/>
      <c r="O573" s="512"/>
      <c r="P573" s="512"/>
      <c r="Q573" s="512"/>
      <c r="R573" s="512"/>
      <c r="S573" s="512"/>
      <c r="T573" s="512"/>
      <c r="U573" s="512"/>
      <c r="V573" s="512"/>
      <c r="W573" s="512"/>
      <c r="X573" s="559"/>
      <c r="Y573" s="302"/>
      <c r="Z573" s="584"/>
      <c r="AA573" s="515"/>
      <c r="AB573" s="516"/>
    </row>
    <row r="574" spans="1:28" ht="24.9" hidden="1" customHeight="1">
      <c r="A574" s="302" t="s">
        <v>1158</v>
      </c>
      <c r="B574" s="583" t="s">
        <v>1541</v>
      </c>
      <c r="C574" s="513">
        <f t="shared" si="24"/>
        <v>2646320</v>
      </c>
      <c r="D574" s="512">
        <v>2646320</v>
      </c>
      <c r="E574" s="512">
        <v>232320</v>
      </c>
      <c r="F574" s="512">
        <v>406626</v>
      </c>
      <c r="G574" s="512">
        <v>328856</v>
      </c>
      <c r="H574" s="512">
        <v>1048350</v>
      </c>
      <c r="I574" s="512">
        <v>630168</v>
      </c>
      <c r="J574" s="512"/>
      <c r="K574" s="514"/>
      <c r="L574" s="512"/>
      <c r="M574" s="512"/>
      <c r="N574" s="512"/>
      <c r="O574" s="512"/>
      <c r="P574" s="512"/>
      <c r="Q574" s="512"/>
      <c r="R574" s="512"/>
      <c r="S574" s="512"/>
      <c r="T574" s="512"/>
      <c r="U574" s="512"/>
      <c r="V574" s="512"/>
      <c r="W574" s="512"/>
      <c r="X574" s="559"/>
      <c r="Y574" s="302"/>
      <c r="Z574" s="584"/>
      <c r="AA574" s="515"/>
      <c r="AB574" s="516"/>
    </row>
    <row r="575" spans="1:28" ht="24.9" hidden="1" customHeight="1">
      <c r="A575" s="302" t="s">
        <v>1159</v>
      </c>
      <c r="B575" s="583" t="s">
        <v>1542</v>
      </c>
      <c r="C575" s="513">
        <f t="shared" si="24"/>
        <v>2166911</v>
      </c>
      <c r="D575" s="512">
        <v>2166911</v>
      </c>
      <c r="E575" s="512">
        <v>232320</v>
      </c>
      <c r="F575" s="512">
        <v>388509</v>
      </c>
      <c r="G575" s="512">
        <v>314204</v>
      </c>
      <c r="H575" s="512">
        <v>630750</v>
      </c>
      <c r="I575" s="512">
        <v>601128</v>
      </c>
      <c r="J575" s="512"/>
      <c r="K575" s="514"/>
      <c r="L575" s="512"/>
      <c r="M575" s="512"/>
      <c r="N575" s="512"/>
      <c r="O575" s="512"/>
      <c r="P575" s="512"/>
      <c r="Q575" s="512"/>
      <c r="R575" s="512"/>
      <c r="S575" s="512"/>
      <c r="T575" s="512"/>
      <c r="U575" s="512"/>
      <c r="V575" s="512"/>
      <c r="W575" s="512"/>
      <c r="X575" s="559"/>
      <c r="Y575" s="302"/>
      <c r="Z575" s="584"/>
      <c r="AA575" s="515"/>
      <c r="AB575" s="516"/>
    </row>
    <row r="576" spans="1:28" ht="24.9" hidden="1" customHeight="1">
      <c r="A576" s="302" t="s">
        <v>1160</v>
      </c>
      <c r="B576" s="583" t="s">
        <v>1543</v>
      </c>
      <c r="C576" s="513">
        <f t="shared" si="24"/>
        <v>4860833</v>
      </c>
      <c r="D576" s="512">
        <v>3606041</v>
      </c>
      <c r="E576" s="512">
        <v>320540</v>
      </c>
      <c r="F576" s="512">
        <v>627624</v>
      </c>
      <c r="G576" s="512">
        <v>507817</v>
      </c>
      <c r="H576" s="512">
        <v>1225664</v>
      </c>
      <c r="I576" s="512">
        <v>924396</v>
      </c>
      <c r="J576" s="512"/>
      <c r="K576" s="514"/>
      <c r="L576" s="512"/>
      <c r="M576" s="512"/>
      <c r="N576" s="512"/>
      <c r="O576" s="512"/>
      <c r="P576" s="512"/>
      <c r="Q576" s="512">
        <v>980</v>
      </c>
      <c r="R576" s="512">
        <v>1254792</v>
      </c>
      <c r="S576" s="512"/>
      <c r="T576" s="512"/>
      <c r="U576" s="512"/>
      <c r="V576" s="512"/>
      <c r="W576" s="512"/>
      <c r="X576" s="559"/>
      <c r="Y576" s="302"/>
      <c r="Z576" s="584"/>
      <c r="AA576" s="515"/>
      <c r="AB576" s="516"/>
    </row>
    <row r="577" spans="1:28" ht="24.9" hidden="1" customHeight="1">
      <c r="A577" s="302" t="s">
        <v>1161</v>
      </c>
      <c r="B577" s="583" t="s">
        <v>1544</v>
      </c>
      <c r="C577" s="513">
        <f t="shared" si="24"/>
        <v>7578957</v>
      </c>
      <c r="D577" s="512">
        <v>4000453</v>
      </c>
      <c r="E577" s="512">
        <v>150000</v>
      </c>
      <c r="F577" s="512">
        <v>840415</v>
      </c>
      <c r="G577" s="512">
        <v>679988</v>
      </c>
      <c r="H577" s="512">
        <v>1470796</v>
      </c>
      <c r="I577" s="512">
        <v>859254</v>
      </c>
      <c r="J577" s="512"/>
      <c r="K577" s="514"/>
      <c r="L577" s="512"/>
      <c r="M577" s="512">
        <v>970</v>
      </c>
      <c r="N577" s="512">
        <v>1857647</v>
      </c>
      <c r="O577" s="512"/>
      <c r="P577" s="512"/>
      <c r="Q577" s="512">
        <v>1344</v>
      </c>
      <c r="R577" s="512">
        <v>1720857</v>
      </c>
      <c r="S577" s="512"/>
      <c r="T577" s="512"/>
      <c r="U577" s="512"/>
      <c r="V577" s="512"/>
      <c r="W577" s="512"/>
      <c r="X577" s="559"/>
      <c r="Y577" s="302"/>
      <c r="Z577" s="584"/>
      <c r="AA577" s="515"/>
      <c r="AB577" s="516"/>
    </row>
    <row r="578" spans="1:28" ht="24.9" hidden="1" customHeight="1">
      <c r="A578" s="302" t="s">
        <v>1905</v>
      </c>
      <c r="B578" s="583" t="s">
        <v>245</v>
      </c>
      <c r="C578" s="513">
        <f t="shared" si="24"/>
        <v>1633215</v>
      </c>
      <c r="D578" s="512">
        <v>953101</v>
      </c>
      <c r="E578" s="512">
        <v>150000</v>
      </c>
      <c r="F578" s="512"/>
      <c r="G578" s="512">
        <v>104088</v>
      </c>
      <c r="H578" s="512">
        <v>607086</v>
      </c>
      <c r="I578" s="512"/>
      <c r="J578" s="512">
        <v>91927</v>
      </c>
      <c r="K578" s="514"/>
      <c r="L578" s="512"/>
      <c r="M578" s="512"/>
      <c r="N578" s="512"/>
      <c r="O578" s="512"/>
      <c r="P578" s="512"/>
      <c r="Q578" s="512">
        <v>497</v>
      </c>
      <c r="R578" s="512">
        <v>636358</v>
      </c>
      <c r="S578" s="512"/>
      <c r="T578" s="512"/>
      <c r="U578" s="512">
        <v>43756</v>
      </c>
      <c r="V578" s="512"/>
      <c r="W578" s="512"/>
      <c r="X578" s="559"/>
      <c r="Y578" s="302"/>
      <c r="Z578" s="584"/>
      <c r="AA578" s="515"/>
      <c r="AB578" s="516"/>
    </row>
    <row r="579" spans="1:28" ht="24.9" hidden="1" customHeight="1">
      <c r="A579" s="302" t="s">
        <v>1906</v>
      </c>
      <c r="B579" s="583" t="s">
        <v>246</v>
      </c>
      <c r="C579" s="513">
        <f t="shared" si="24"/>
        <v>2284373</v>
      </c>
      <c r="D579" s="512">
        <v>1198309</v>
      </c>
      <c r="E579" s="512">
        <v>150000</v>
      </c>
      <c r="F579" s="512"/>
      <c r="G579" s="512">
        <v>126507</v>
      </c>
      <c r="H579" s="512">
        <v>854134</v>
      </c>
      <c r="I579" s="512"/>
      <c r="J579" s="512">
        <v>67668</v>
      </c>
      <c r="K579" s="514"/>
      <c r="L579" s="512"/>
      <c r="M579" s="512"/>
      <c r="N579" s="512"/>
      <c r="O579" s="512">
        <v>447.40384615384613</v>
      </c>
      <c r="P579" s="512">
        <v>255915</v>
      </c>
      <c r="Q579" s="512">
        <v>548</v>
      </c>
      <c r="R579" s="512">
        <v>701659</v>
      </c>
      <c r="S579" s="512">
        <v>89.006302521008408</v>
      </c>
      <c r="T579" s="512">
        <v>84734</v>
      </c>
      <c r="U579" s="512">
        <v>43756</v>
      </c>
      <c r="V579" s="512"/>
      <c r="W579" s="512"/>
      <c r="X579" s="559"/>
      <c r="Y579" s="302"/>
      <c r="Z579" s="584"/>
      <c r="AA579" s="515"/>
      <c r="AB579" s="516"/>
    </row>
    <row r="580" spans="1:28" ht="24.9" hidden="1" customHeight="1">
      <c r="A580" s="302" t="s">
        <v>1907</v>
      </c>
      <c r="B580" s="583" t="s">
        <v>247</v>
      </c>
      <c r="C580" s="513">
        <f t="shared" si="24"/>
        <v>1905454</v>
      </c>
      <c r="D580" s="512">
        <v>955654</v>
      </c>
      <c r="E580" s="512">
        <v>150000</v>
      </c>
      <c r="F580" s="512"/>
      <c r="G580" s="512">
        <v>104088</v>
      </c>
      <c r="H580" s="512">
        <v>607086</v>
      </c>
      <c r="I580" s="512"/>
      <c r="J580" s="512">
        <v>94480</v>
      </c>
      <c r="K580" s="514"/>
      <c r="L580" s="512"/>
      <c r="M580" s="512"/>
      <c r="N580" s="512"/>
      <c r="O580" s="512">
        <v>420.02797202797206</v>
      </c>
      <c r="P580" s="512">
        <v>240256</v>
      </c>
      <c r="Q580" s="512">
        <v>497</v>
      </c>
      <c r="R580" s="512">
        <v>636358</v>
      </c>
      <c r="S580" s="512">
        <v>76.87605042016807</v>
      </c>
      <c r="T580" s="512">
        <v>73186</v>
      </c>
      <c r="U580" s="512"/>
      <c r="V580" s="512"/>
      <c r="W580" s="512"/>
      <c r="X580" s="559"/>
      <c r="Y580" s="302"/>
      <c r="Z580" s="584"/>
      <c r="AA580" s="515"/>
      <c r="AB580" s="516"/>
    </row>
    <row r="581" spans="1:28" ht="24.9" hidden="1" customHeight="1">
      <c r="A581" s="302" t="s">
        <v>1908</v>
      </c>
      <c r="B581" s="583" t="s">
        <v>1545</v>
      </c>
      <c r="C581" s="513">
        <f t="shared" si="24"/>
        <v>485456</v>
      </c>
      <c r="D581" s="512">
        <v>297976</v>
      </c>
      <c r="E581" s="512"/>
      <c r="F581" s="512"/>
      <c r="G581" s="512">
        <v>184344</v>
      </c>
      <c r="H581" s="512"/>
      <c r="I581" s="512"/>
      <c r="J581" s="512">
        <v>113632</v>
      </c>
      <c r="K581" s="514"/>
      <c r="L581" s="512"/>
      <c r="M581" s="512"/>
      <c r="N581" s="512"/>
      <c r="O581" s="512"/>
      <c r="P581" s="512"/>
      <c r="Q581" s="512"/>
      <c r="R581" s="512"/>
      <c r="S581" s="512">
        <v>119.36134453781513</v>
      </c>
      <c r="T581" s="512">
        <v>113632</v>
      </c>
      <c r="U581" s="512">
        <v>73848</v>
      </c>
      <c r="V581" s="512"/>
      <c r="W581" s="512"/>
      <c r="X581" s="559"/>
      <c r="Y581" s="302"/>
      <c r="Z581" s="584"/>
      <c r="AA581" s="515"/>
      <c r="AB581" s="516"/>
    </row>
    <row r="582" spans="1:28" ht="24.9" hidden="1" customHeight="1">
      <c r="A582" s="302" t="s">
        <v>1909</v>
      </c>
      <c r="B582" s="583" t="s">
        <v>1546</v>
      </c>
      <c r="C582" s="513">
        <f t="shared" si="24"/>
        <v>2545239</v>
      </c>
      <c r="D582" s="512">
        <v>1532000</v>
      </c>
      <c r="E582" s="512">
        <v>200000</v>
      </c>
      <c r="F582" s="512"/>
      <c r="G582" s="512">
        <v>89676</v>
      </c>
      <c r="H582" s="512">
        <v>817747</v>
      </c>
      <c r="I582" s="512">
        <v>271366</v>
      </c>
      <c r="J582" s="512">
        <v>153211</v>
      </c>
      <c r="K582" s="514"/>
      <c r="L582" s="512"/>
      <c r="M582" s="512"/>
      <c r="N582" s="512"/>
      <c r="O582" s="512">
        <v>1604.7272727272727</v>
      </c>
      <c r="P582" s="512">
        <v>917904</v>
      </c>
      <c r="Q582" s="512"/>
      <c r="R582" s="512"/>
      <c r="S582" s="512">
        <v>100.14180672268908</v>
      </c>
      <c r="T582" s="512">
        <v>95335</v>
      </c>
      <c r="U582" s="512"/>
      <c r="V582" s="512"/>
      <c r="W582" s="512"/>
      <c r="X582" s="559"/>
      <c r="Y582" s="302"/>
      <c r="Z582" s="584"/>
      <c r="AA582" s="515"/>
      <c r="AB582" s="516"/>
    </row>
    <row r="583" spans="1:28" ht="24.9" hidden="1" customHeight="1">
      <c r="A583" s="302" t="s">
        <v>1910</v>
      </c>
      <c r="B583" s="593" t="s">
        <v>1547</v>
      </c>
      <c r="C583" s="513">
        <f t="shared" si="24"/>
        <v>1825576</v>
      </c>
      <c r="D583" s="512">
        <v>845820</v>
      </c>
      <c r="E583" s="512">
        <v>150000</v>
      </c>
      <c r="F583" s="512">
        <v>341754</v>
      </c>
      <c r="G583" s="512">
        <v>276516</v>
      </c>
      <c r="H583" s="512"/>
      <c r="I583" s="512">
        <v>77550</v>
      </c>
      <c r="J583" s="512"/>
      <c r="K583" s="514"/>
      <c r="L583" s="512"/>
      <c r="M583" s="512">
        <v>454.6</v>
      </c>
      <c r="N583" s="512">
        <v>979756</v>
      </c>
      <c r="O583" s="512"/>
      <c r="P583" s="512"/>
      <c r="Q583" s="512"/>
      <c r="R583" s="512"/>
      <c r="S583" s="512"/>
      <c r="T583" s="512"/>
      <c r="U583" s="512"/>
      <c r="V583" s="512"/>
      <c r="W583" s="512"/>
      <c r="X583" s="559"/>
      <c r="Y583" s="302"/>
      <c r="Z583" s="594"/>
      <c r="AA583" s="515"/>
      <c r="AB583" s="516"/>
    </row>
    <row r="584" spans="1:28" ht="24.9" hidden="1" customHeight="1">
      <c r="A584" s="302" t="s">
        <v>1911</v>
      </c>
      <c r="B584" s="557" t="s">
        <v>1548</v>
      </c>
      <c r="C584" s="513">
        <f t="shared" si="24"/>
        <v>2063632</v>
      </c>
      <c r="D584" s="512">
        <v>845820</v>
      </c>
      <c r="E584" s="512">
        <v>150000</v>
      </c>
      <c r="F584" s="512">
        <v>341754</v>
      </c>
      <c r="G584" s="512">
        <v>276516</v>
      </c>
      <c r="H584" s="512"/>
      <c r="I584" s="512">
        <v>77550</v>
      </c>
      <c r="J584" s="512"/>
      <c r="K584" s="514"/>
      <c r="L584" s="512"/>
      <c r="M584" s="512">
        <v>565.6</v>
      </c>
      <c r="N584" s="512">
        <v>1217812</v>
      </c>
      <c r="O584" s="512"/>
      <c r="P584" s="512"/>
      <c r="Q584" s="512"/>
      <c r="R584" s="512"/>
      <c r="S584" s="512"/>
      <c r="T584" s="512"/>
      <c r="U584" s="512"/>
      <c r="V584" s="512"/>
      <c r="W584" s="512"/>
      <c r="X584" s="559"/>
      <c r="Y584" s="302"/>
      <c r="Z584" s="558"/>
      <c r="AA584" s="515"/>
      <c r="AB584" s="516"/>
    </row>
    <row r="585" spans="1:28" ht="24.9" hidden="1" customHeight="1">
      <c r="A585" s="302" t="s">
        <v>1912</v>
      </c>
      <c r="B585" s="557" t="s">
        <v>1549</v>
      </c>
      <c r="C585" s="513">
        <f t="shared" si="24"/>
        <v>3025916</v>
      </c>
      <c r="D585" s="512">
        <v>845820</v>
      </c>
      <c r="E585" s="512">
        <v>150000</v>
      </c>
      <c r="F585" s="512">
        <v>341754</v>
      </c>
      <c r="G585" s="512">
        <v>276516</v>
      </c>
      <c r="H585" s="512"/>
      <c r="I585" s="512">
        <v>77550</v>
      </c>
      <c r="J585" s="512"/>
      <c r="K585" s="514"/>
      <c r="L585" s="512"/>
      <c r="M585" s="512">
        <v>458.6</v>
      </c>
      <c r="N585" s="512">
        <v>1251422</v>
      </c>
      <c r="O585" s="512"/>
      <c r="P585" s="512"/>
      <c r="Q585" s="512">
        <v>841</v>
      </c>
      <c r="R585" s="512">
        <v>928674</v>
      </c>
      <c r="S585" s="512"/>
      <c r="T585" s="512"/>
      <c r="U585" s="512"/>
      <c r="V585" s="512"/>
      <c r="W585" s="512"/>
      <c r="X585" s="559"/>
      <c r="Y585" s="302"/>
      <c r="Z585" s="558"/>
      <c r="AA585" s="515"/>
      <c r="AB585" s="516"/>
    </row>
    <row r="586" spans="1:28" ht="24.9" hidden="1" customHeight="1">
      <c r="A586" s="302" t="s">
        <v>1913</v>
      </c>
      <c r="B586" s="557" t="s">
        <v>1551</v>
      </c>
      <c r="C586" s="513">
        <f t="shared" si="24"/>
        <v>2109851</v>
      </c>
      <c r="D586" s="512">
        <v>2109851</v>
      </c>
      <c r="E586" s="512">
        <v>300000</v>
      </c>
      <c r="F586" s="512">
        <v>876955</v>
      </c>
      <c r="G586" s="512">
        <v>709552</v>
      </c>
      <c r="H586" s="512"/>
      <c r="I586" s="512">
        <v>223344</v>
      </c>
      <c r="J586" s="512"/>
      <c r="K586" s="514"/>
      <c r="L586" s="512"/>
      <c r="M586" s="512"/>
      <c r="N586" s="512"/>
      <c r="O586" s="512"/>
      <c r="P586" s="512"/>
      <c r="Q586" s="512"/>
      <c r="R586" s="512"/>
      <c r="S586" s="512"/>
      <c r="T586" s="512"/>
      <c r="U586" s="512"/>
      <c r="V586" s="512"/>
      <c r="W586" s="512"/>
      <c r="X586" s="559"/>
      <c r="Y586" s="302"/>
      <c r="Z586" s="558"/>
      <c r="AA586" s="515"/>
      <c r="AB586" s="516"/>
    </row>
    <row r="587" spans="1:28" ht="24.9" hidden="1" customHeight="1">
      <c r="A587" s="302" t="s">
        <v>1914</v>
      </c>
      <c r="B587" s="557" t="s">
        <v>1550</v>
      </c>
      <c r="C587" s="513">
        <f t="shared" si="24"/>
        <v>2060568</v>
      </c>
      <c r="D587" s="512">
        <v>601262</v>
      </c>
      <c r="E587" s="512">
        <v>350000</v>
      </c>
      <c r="F587" s="512"/>
      <c r="G587" s="512"/>
      <c r="H587" s="512"/>
      <c r="I587" s="512">
        <v>251262</v>
      </c>
      <c r="J587" s="512"/>
      <c r="K587" s="514"/>
      <c r="L587" s="512"/>
      <c r="M587" s="512">
        <v>762</v>
      </c>
      <c r="N587" s="512">
        <v>1459306</v>
      </c>
      <c r="O587" s="512"/>
      <c r="P587" s="512"/>
      <c r="Q587" s="512"/>
      <c r="R587" s="512"/>
      <c r="S587" s="512"/>
      <c r="T587" s="512"/>
      <c r="U587" s="512"/>
      <c r="V587" s="512"/>
      <c r="W587" s="512"/>
      <c r="X587" s="559"/>
      <c r="Y587" s="302"/>
      <c r="Z587" s="558"/>
      <c r="AA587" s="515"/>
      <c r="AB587" s="516"/>
    </row>
    <row r="588" spans="1:28" ht="24.9" hidden="1" customHeight="1">
      <c r="A588" s="302" t="s">
        <v>1915</v>
      </c>
      <c r="B588" s="557" t="s">
        <v>1552</v>
      </c>
      <c r="C588" s="513">
        <f t="shared" si="24"/>
        <v>3253531</v>
      </c>
      <c r="D588" s="512">
        <v>1649479</v>
      </c>
      <c r="E588" s="512">
        <v>300000</v>
      </c>
      <c r="F588" s="512">
        <v>627624</v>
      </c>
      <c r="G588" s="512">
        <v>507817</v>
      </c>
      <c r="H588" s="512"/>
      <c r="I588" s="512">
        <v>214038</v>
      </c>
      <c r="J588" s="512"/>
      <c r="K588" s="514"/>
      <c r="L588" s="512"/>
      <c r="M588" s="512">
        <v>430</v>
      </c>
      <c r="N588" s="512">
        <v>992021</v>
      </c>
      <c r="O588" s="512"/>
      <c r="P588" s="512"/>
      <c r="Q588" s="512">
        <v>430</v>
      </c>
      <c r="R588" s="512">
        <v>612031</v>
      </c>
      <c r="S588" s="512"/>
      <c r="T588" s="512"/>
      <c r="U588" s="512"/>
      <c r="V588" s="512"/>
      <c r="W588" s="512"/>
      <c r="X588" s="559"/>
      <c r="Y588" s="302"/>
      <c r="Z588" s="558"/>
      <c r="AA588" s="515"/>
      <c r="AB588" s="516"/>
    </row>
    <row r="589" spans="1:28" ht="24.9" hidden="1" customHeight="1">
      <c r="A589" s="302" t="s">
        <v>1916</v>
      </c>
      <c r="B589" s="557" t="s">
        <v>1553</v>
      </c>
      <c r="C589" s="513">
        <f t="shared" si="24"/>
        <v>1210000</v>
      </c>
      <c r="D589" s="512">
        <v>1210000</v>
      </c>
      <c r="E589" s="512">
        <v>260000</v>
      </c>
      <c r="F589" s="512">
        <v>350000</v>
      </c>
      <c r="G589" s="512">
        <v>300000</v>
      </c>
      <c r="H589" s="512"/>
      <c r="I589" s="512">
        <v>300000</v>
      </c>
      <c r="J589" s="512"/>
      <c r="K589" s="514"/>
      <c r="L589" s="512"/>
      <c r="M589" s="512"/>
      <c r="N589" s="512"/>
      <c r="O589" s="512"/>
      <c r="P589" s="512"/>
      <c r="Q589" s="512"/>
      <c r="R589" s="512"/>
      <c r="S589" s="512"/>
      <c r="T589" s="512"/>
      <c r="U589" s="512"/>
      <c r="V589" s="512"/>
      <c r="W589" s="512"/>
      <c r="X589" s="559"/>
      <c r="Y589" s="302"/>
      <c r="Z589" s="558"/>
      <c r="AA589" s="515"/>
      <c r="AB589" s="516"/>
    </row>
    <row r="590" spans="1:28" ht="24.9" hidden="1" customHeight="1">
      <c r="A590" s="302" t="s">
        <v>1917</v>
      </c>
      <c r="B590" s="557" t="s">
        <v>1554</v>
      </c>
      <c r="C590" s="513">
        <f t="shared" si="24"/>
        <v>1210000</v>
      </c>
      <c r="D590" s="512">
        <v>1210000</v>
      </c>
      <c r="E590" s="512">
        <v>260000</v>
      </c>
      <c r="F590" s="512">
        <v>350000</v>
      </c>
      <c r="G590" s="512">
        <v>300000</v>
      </c>
      <c r="H590" s="512"/>
      <c r="I590" s="512">
        <v>300000</v>
      </c>
      <c r="J590" s="512"/>
      <c r="K590" s="514"/>
      <c r="L590" s="512"/>
      <c r="M590" s="512"/>
      <c r="N590" s="512"/>
      <c r="O590" s="512"/>
      <c r="P590" s="512"/>
      <c r="Q590" s="512"/>
      <c r="R590" s="512"/>
      <c r="S590" s="512"/>
      <c r="T590" s="512"/>
      <c r="U590" s="512"/>
      <c r="V590" s="512"/>
      <c r="W590" s="512"/>
      <c r="X590" s="559"/>
      <c r="Y590" s="302"/>
      <c r="Z590" s="558"/>
      <c r="AA590" s="515"/>
      <c r="AB590" s="516"/>
    </row>
    <row r="591" spans="1:28" ht="24.9" hidden="1" customHeight="1">
      <c r="A591" s="302" t="s">
        <v>1918</v>
      </c>
      <c r="B591" s="557" t="s">
        <v>1555</v>
      </c>
      <c r="C591" s="513">
        <f t="shared" si="24"/>
        <v>2141278</v>
      </c>
      <c r="D591" s="512">
        <v>1160000</v>
      </c>
      <c r="E591" s="512">
        <v>260000</v>
      </c>
      <c r="F591" s="512">
        <v>300000</v>
      </c>
      <c r="G591" s="512">
        <v>300000</v>
      </c>
      <c r="H591" s="512"/>
      <c r="I591" s="512">
        <v>300000</v>
      </c>
      <c r="J591" s="512"/>
      <c r="K591" s="514"/>
      <c r="L591" s="512"/>
      <c r="M591" s="512"/>
      <c r="N591" s="512"/>
      <c r="O591" s="512"/>
      <c r="P591" s="512"/>
      <c r="Q591" s="512">
        <v>783.14285714285711</v>
      </c>
      <c r="R591" s="512">
        <v>981278</v>
      </c>
      <c r="S591" s="512"/>
      <c r="T591" s="512"/>
      <c r="U591" s="512"/>
      <c r="V591" s="512"/>
      <c r="W591" s="512"/>
      <c r="X591" s="559"/>
      <c r="Y591" s="302"/>
      <c r="Z591" s="558"/>
      <c r="AA591" s="515"/>
      <c r="AB591" s="516"/>
    </row>
    <row r="592" spans="1:28" ht="24.9" hidden="1" customHeight="1">
      <c r="A592" s="302" t="s">
        <v>1919</v>
      </c>
      <c r="B592" s="557" t="s">
        <v>251</v>
      </c>
      <c r="C592" s="513">
        <f t="shared" si="24"/>
        <v>1410355</v>
      </c>
      <c r="D592" s="512">
        <v>1258851</v>
      </c>
      <c r="E592" s="512"/>
      <c r="F592" s="512"/>
      <c r="G592" s="512">
        <v>220865</v>
      </c>
      <c r="H592" s="512">
        <v>946059</v>
      </c>
      <c r="I592" s="512"/>
      <c r="J592" s="512">
        <v>91927</v>
      </c>
      <c r="K592" s="514"/>
      <c r="L592" s="512"/>
      <c r="M592" s="512"/>
      <c r="N592" s="512"/>
      <c r="O592" s="512"/>
      <c r="P592" s="512"/>
      <c r="Q592" s="512"/>
      <c r="R592" s="512"/>
      <c r="S592" s="512">
        <v>113.18067226890756</v>
      </c>
      <c r="T592" s="512">
        <v>107748</v>
      </c>
      <c r="U592" s="512">
        <v>43756</v>
      </c>
      <c r="V592" s="512"/>
      <c r="W592" s="512"/>
      <c r="X592" s="559"/>
      <c r="Y592" s="302"/>
      <c r="Z592" s="558"/>
      <c r="AA592" s="515"/>
      <c r="AB592" s="516"/>
    </row>
    <row r="593" spans="1:29" ht="24.9" hidden="1" customHeight="1">
      <c r="A593" s="302" t="s">
        <v>1920</v>
      </c>
      <c r="B593" s="571" t="s">
        <v>1556</v>
      </c>
      <c r="C593" s="513">
        <f t="shared" si="24"/>
        <v>2276411</v>
      </c>
      <c r="D593" s="512">
        <v>1199305</v>
      </c>
      <c r="E593" s="512"/>
      <c r="F593" s="512"/>
      <c r="G593" s="512">
        <v>222604</v>
      </c>
      <c r="H593" s="512">
        <v>946059</v>
      </c>
      <c r="I593" s="512"/>
      <c r="J593" s="512">
        <v>30642</v>
      </c>
      <c r="K593" s="514"/>
      <c r="L593" s="512"/>
      <c r="M593" s="512"/>
      <c r="N593" s="512"/>
      <c r="O593" s="512"/>
      <c r="P593" s="512"/>
      <c r="Q593" s="512">
        <v>760</v>
      </c>
      <c r="R593" s="512">
        <v>973104</v>
      </c>
      <c r="S593" s="512">
        <v>109.24579831932773</v>
      </c>
      <c r="T593" s="512">
        <v>104002</v>
      </c>
      <c r="U593" s="512"/>
      <c r="V593" s="512"/>
      <c r="W593" s="512"/>
      <c r="X593" s="559"/>
      <c r="Y593" s="302"/>
      <c r="Z593" s="582"/>
      <c r="AA593" s="515"/>
      <c r="AB593" s="516"/>
    </row>
    <row r="594" spans="1:29" ht="24.9" hidden="1" customHeight="1">
      <c r="A594" s="302" t="s">
        <v>1921</v>
      </c>
      <c r="B594" s="571" t="s">
        <v>1560</v>
      </c>
      <c r="C594" s="513">
        <f t="shared" si="24"/>
        <v>2490474</v>
      </c>
      <c r="D594" s="512">
        <v>857964</v>
      </c>
      <c r="E594" s="548"/>
      <c r="F594" s="512"/>
      <c r="G594" s="512"/>
      <c r="H594" s="512">
        <v>857964</v>
      </c>
      <c r="I594" s="548"/>
      <c r="J594" s="512"/>
      <c r="K594" s="514"/>
      <c r="L594" s="512"/>
      <c r="M594" s="512"/>
      <c r="N594" s="512"/>
      <c r="O594" s="512"/>
      <c r="P594" s="512"/>
      <c r="Q594" s="512">
        <v>1146</v>
      </c>
      <c r="R594" s="512">
        <v>1632510</v>
      </c>
      <c r="S594" s="512"/>
      <c r="T594" s="512"/>
      <c r="U594" s="512"/>
      <c r="V594" s="512"/>
      <c r="W594" s="512"/>
      <c r="X594" s="559"/>
      <c r="Y594" s="302"/>
      <c r="Z594" s="582"/>
      <c r="AA594" s="515"/>
      <c r="AB594" s="516"/>
    </row>
    <row r="595" spans="1:29" ht="24.9" hidden="1" customHeight="1">
      <c r="A595" s="302" t="s">
        <v>1922</v>
      </c>
      <c r="B595" s="571" t="s">
        <v>1561</v>
      </c>
      <c r="C595" s="513">
        <f t="shared" si="24"/>
        <v>2490474</v>
      </c>
      <c r="D595" s="512">
        <v>857964</v>
      </c>
      <c r="E595" s="512"/>
      <c r="F595" s="512"/>
      <c r="G595" s="512"/>
      <c r="H595" s="548">
        <v>857964</v>
      </c>
      <c r="I595" s="512"/>
      <c r="J595" s="512"/>
      <c r="K595" s="514"/>
      <c r="L595" s="512"/>
      <c r="M595" s="512"/>
      <c r="N595" s="512"/>
      <c r="O595" s="512"/>
      <c r="P595" s="512"/>
      <c r="Q595" s="512">
        <v>1146</v>
      </c>
      <c r="R595" s="548">
        <v>1632510</v>
      </c>
      <c r="S595" s="512"/>
      <c r="T595" s="512"/>
      <c r="U595" s="512"/>
      <c r="V595" s="512"/>
      <c r="W595" s="512"/>
      <c r="X595" s="559"/>
      <c r="Y595" s="302"/>
      <c r="Z595" s="582"/>
      <c r="AA595" s="515"/>
      <c r="AB595" s="516"/>
    </row>
    <row r="596" spans="1:29" ht="24.9" hidden="1" customHeight="1">
      <c r="A596" s="302" t="s">
        <v>1923</v>
      </c>
      <c r="B596" s="571" t="s">
        <v>1562</v>
      </c>
      <c r="C596" s="513">
        <f t="shared" si="24"/>
        <v>2436852</v>
      </c>
      <c r="D596" s="512">
        <v>804342</v>
      </c>
      <c r="E596" s="512"/>
      <c r="F596" s="512"/>
      <c r="G596" s="512"/>
      <c r="H596" s="548">
        <v>804342</v>
      </c>
      <c r="I596" s="512"/>
      <c r="J596" s="512"/>
      <c r="K596" s="514"/>
      <c r="L596" s="512"/>
      <c r="M596" s="512"/>
      <c r="N596" s="512"/>
      <c r="O596" s="512"/>
      <c r="P596" s="512"/>
      <c r="Q596" s="512">
        <v>1146</v>
      </c>
      <c r="R596" s="548">
        <v>1632510</v>
      </c>
      <c r="S596" s="512"/>
      <c r="T596" s="512"/>
      <c r="U596" s="512"/>
      <c r="V596" s="512"/>
      <c r="W596" s="512"/>
      <c r="X596" s="559"/>
      <c r="Y596" s="302"/>
      <c r="Z596" s="582"/>
      <c r="AA596" s="515"/>
      <c r="AB596" s="516"/>
    </row>
    <row r="597" spans="1:29" ht="24.9" hidden="1" customHeight="1">
      <c r="A597" s="302" t="s">
        <v>1924</v>
      </c>
      <c r="B597" s="571" t="s">
        <v>1563</v>
      </c>
      <c r="C597" s="513">
        <f t="shared" si="24"/>
        <v>2380657</v>
      </c>
      <c r="D597" s="512">
        <v>754549</v>
      </c>
      <c r="E597" s="512"/>
      <c r="F597" s="512"/>
      <c r="G597" s="512"/>
      <c r="H597" s="548">
        <v>754549</v>
      </c>
      <c r="I597" s="512"/>
      <c r="J597" s="512"/>
      <c r="K597" s="514"/>
      <c r="L597" s="512"/>
      <c r="M597" s="512"/>
      <c r="N597" s="512"/>
      <c r="O597" s="512"/>
      <c r="P597" s="512"/>
      <c r="Q597" s="512">
        <v>1146</v>
      </c>
      <c r="R597" s="548">
        <v>1626108</v>
      </c>
      <c r="S597" s="512"/>
      <c r="T597" s="512"/>
      <c r="U597" s="512"/>
      <c r="V597" s="512"/>
      <c r="W597" s="512"/>
      <c r="X597" s="559"/>
      <c r="Y597" s="302"/>
      <c r="Z597" s="582"/>
      <c r="AA597" s="515"/>
      <c r="AB597" s="516"/>
    </row>
    <row r="598" spans="1:29" ht="24.9" hidden="1" customHeight="1">
      <c r="A598" s="302" t="s">
        <v>1925</v>
      </c>
      <c r="B598" s="557" t="s">
        <v>1642</v>
      </c>
      <c r="C598" s="513">
        <f t="shared" si="24"/>
        <v>1843000</v>
      </c>
      <c r="D598" s="512">
        <f>SUM(E598:J598)</f>
        <v>0</v>
      </c>
      <c r="E598" s="512"/>
      <c r="F598" s="512"/>
      <c r="G598" s="512"/>
      <c r="H598" s="548"/>
      <c r="I598" s="512"/>
      <c r="J598" s="512"/>
      <c r="K598" s="514"/>
      <c r="L598" s="512"/>
      <c r="M598" s="512">
        <v>962</v>
      </c>
      <c r="N598" s="512">
        <v>1843000</v>
      </c>
      <c r="O598" s="512"/>
      <c r="P598" s="512"/>
      <c r="Q598" s="512"/>
      <c r="R598" s="548"/>
      <c r="S598" s="512"/>
      <c r="T598" s="512"/>
      <c r="U598" s="512"/>
      <c r="V598" s="512"/>
      <c r="W598" s="512"/>
      <c r="X598" s="559"/>
      <c r="Y598" s="302"/>
      <c r="Z598" s="558"/>
      <c r="AA598" s="515"/>
      <c r="AB598" s="516"/>
    </row>
    <row r="599" spans="1:29" ht="24.9" hidden="1" customHeight="1">
      <c r="A599" s="302" t="s">
        <v>1926</v>
      </c>
      <c r="B599" s="557" t="s">
        <v>1564</v>
      </c>
      <c r="C599" s="513">
        <f t="shared" si="24"/>
        <v>2072200</v>
      </c>
      <c r="D599" s="512">
        <v>1250000</v>
      </c>
      <c r="E599" s="512">
        <v>300000</v>
      </c>
      <c r="F599" s="512">
        <v>350000</v>
      </c>
      <c r="G599" s="512">
        <v>300000</v>
      </c>
      <c r="H599" s="512"/>
      <c r="I599" s="512">
        <v>300000</v>
      </c>
      <c r="J599" s="512"/>
      <c r="K599" s="514"/>
      <c r="L599" s="512"/>
      <c r="M599" s="512"/>
      <c r="N599" s="512"/>
      <c r="O599" s="512"/>
      <c r="P599" s="512"/>
      <c r="Q599" s="512">
        <v>656.18515562649645</v>
      </c>
      <c r="R599" s="512">
        <v>822200</v>
      </c>
      <c r="S599" s="512"/>
      <c r="T599" s="512"/>
      <c r="U599" s="512"/>
      <c r="V599" s="512"/>
      <c r="W599" s="512"/>
      <c r="X599" s="559"/>
      <c r="Y599" s="302"/>
      <c r="Z599" s="558"/>
      <c r="AA599" s="515"/>
      <c r="AB599" s="516"/>
    </row>
    <row r="600" spans="1:29" ht="24.9" hidden="1" customHeight="1">
      <c r="A600" s="302" t="s">
        <v>1927</v>
      </c>
      <c r="B600" s="557" t="s">
        <v>1565</v>
      </c>
      <c r="C600" s="513">
        <f t="shared" si="24"/>
        <v>1100000</v>
      </c>
      <c r="D600" s="512">
        <v>1100000</v>
      </c>
      <c r="E600" s="512">
        <v>1100000</v>
      </c>
      <c r="F600" s="512"/>
      <c r="G600" s="512"/>
      <c r="H600" s="512"/>
      <c r="I600" s="512"/>
      <c r="J600" s="512"/>
      <c r="K600" s="514"/>
      <c r="L600" s="512"/>
      <c r="M600" s="512"/>
      <c r="N600" s="512"/>
      <c r="O600" s="512"/>
      <c r="P600" s="512"/>
      <c r="Q600" s="512"/>
      <c r="R600" s="512"/>
      <c r="S600" s="512"/>
      <c r="T600" s="512"/>
      <c r="U600" s="512"/>
      <c r="V600" s="512"/>
      <c r="W600" s="512"/>
      <c r="X600" s="559"/>
      <c r="Y600" s="302"/>
      <c r="Z600" s="558"/>
      <c r="AA600" s="515"/>
      <c r="AB600" s="516"/>
    </row>
    <row r="601" spans="1:29" ht="24.9" hidden="1" customHeight="1">
      <c r="A601" s="302" t="s">
        <v>1928</v>
      </c>
      <c r="B601" s="571" t="s">
        <v>1566</v>
      </c>
      <c r="C601" s="513">
        <f t="shared" si="24"/>
        <v>3913247</v>
      </c>
      <c r="D601" s="512">
        <v>2343440</v>
      </c>
      <c r="E601" s="548">
        <v>1100000</v>
      </c>
      <c r="F601" s="548">
        <v>515856</v>
      </c>
      <c r="G601" s="548">
        <v>417384</v>
      </c>
      <c r="H601" s="512"/>
      <c r="I601" s="548">
        <v>310200</v>
      </c>
      <c r="J601" s="512"/>
      <c r="K601" s="514"/>
      <c r="L601" s="512"/>
      <c r="M601" s="512">
        <v>613.5</v>
      </c>
      <c r="N601" s="548">
        <v>1569807</v>
      </c>
      <c r="O601" s="512"/>
      <c r="P601" s="512"/>
      <c r="Q601" s="512"/>
      <c r="R601" s="512"/>
      <c r="S601" s="512"/>
      <c r="T601" s="512"/>
      <c r="U601" s="512"/>
      <c r="V601" s="512"/>
      <c r="W601" s="512"/>
      <c r="X601" s="559"/>
      <c r="Y601" s="302"/>
      <c r="Z601" s="582"/>
      <c r="AA601" s="515"/>
      <c r="AB601" s="516"/>
    </row>
    <row r="602" spans="1:29" ht="24.9" hidden="1" customHeight="1">
      <c r="A602" s="302" t="s">
        <v>1929</v>
      </c>
      <c r="B602" s="571" t="s">
        <v>1567</v>
      </c>
      <c r="C602" s="513">
        <f t="shared" si="24"/>
        <v>2146594</v>
      </c>
      <c r="D602" s="512">
        <v>1154573</v>
      </c>
      <c r="E602" s="548">
        <v>250000</v>
      </c>
      <c r="F602" s="548">
        <v>369696</v>
      </c>
      <c r="G602" s="548">
        <v>299125</v>
      </c>
      <c r="H602" s="512"/>
      <c r="I602" s="548">
        <v>235752</v>
      </c>
      <c r="J602" s="512"/>
      <c r="K602" s="514"/>
      <c r="L602" s="512"/>
      <c r="M602" s="512">
        <v>430</v>
      </c>
      <c r="N602" s="548">
        <v>992021</v>
      </c>
      <c r="O602" s="512"/>
      <c r="P602" s="512"/>
      <c r="Q602" s="512"/>
      <c r="R602" s="512"/>
      <c r="S602" s="512"/>
      <c r="T602" s="512"/>
      <c r="U602" s="512"/>
      <c r="V602" s="512"/>
      <c r="W602" s="512"/>
      <c r="X602" s="559"/>
      <c r="Y602" s="302"/>
      <c r="Z602" s="582"/>
      <c r="AA602" s="515"/>
      <c r="AB602" s="516"/>
    </row>
    <row r="603" spans="1:29" ht="24.9" hidden="1" customHeight="1">
      <c r="A603" s="302" t="s">
        <v>1930</v>
      </c>
      <c r="B603" s="571" t="s">
        <v>1568</v>
      </c>
      <c r="C603" s="513">
        <f t="shared" si="24"/>
        <v>1154573</v>
      </c>
      <c r="D603" s="512">
        <v>1154573</v>
      </c>
      <c r="E603" s="548">
        <v>250000</v>
      </c>
      <c r="F603" s="548">
        <v>369696</v>
      </c>
      <c r="G603" s="548">
        <v>299125</v>
      </c>
      <c r="H603" s="512"/>
      <c r="I603" s="548">
        <v>235752</v>
      </c>
      <c r="J603" s="512"/>
      <c r="K603" s="514"/>
      <c r="L603" s="512"/>
      <c r="M603" s="512"/>
      <c r="N603" s="512"/>
      <c r="O603" s="512"/>
      <c r="P603" s="512"/>
      <c r="Q603" s="512"/>
      <c r="R603" s="512"/>
      <c r="S603" s="512"/>
      <c r="T603" s="512"/>
      <c r="U603" s="512"/>
      <c r="V603" s="512"/>
      <c r="W603" s="512"/>
      <c r="X603" s="559"/>
      <c r="Y603" s="302"/>
      <c r="Z603" s="582"/>
      <c r="AA603" s="515"/>
      <c r="AB603" s="516"/>
    </row>
    <row r="604" spans="1:29" ht="24.9" hidden="1" customHeight="1">
      <c r="A604" s="302" t="s">
        <v>1931</v>
      </c>
      <c r="B604" s="571" t="s">
        <v>1569</v>
      </c>
      <c r="C604" s="513">
        <f t="shared" si="24"/>
        <v>3879125</v>
      </c>
      <c r="D604" s="512">
        <v>1209562</v>
      </c>
      <c r="E604" s="548">
        <v>200000</v>
      </c>
      <c r="F604" s="548">
        <v>427730</v>
      </c>
      <c r="G604" s="548">
        <v>346080</v>
      </c>
      <c r="H604" s="512"/>
      <c r="I604" s="548">
        <v>235752</v>
      </c>
      <c r="J604" s="512"/>
      <c r="K604" s="514"/>
      <c r="L604" s="512"/>
      <c r="M604" s="512">
        <v>610</v>
      </c>
      <c r="N604" s="512">
        <v>1384042</v>
      </c>
      <c r="O604" s="512"/>
      <c r="P604" s="512"/>
      <c r="Q604" s="512">
        <v>902</v>
      </c>
      <c r="R604" s="512">
        <v>1285521</v>
      </c>
      <c r="S604" s="512"/>
      <c r="T604" s="512"/>
      <c r="U604" s="512"/>
      <c r="V604" s="512"/>
      <c r="W604" s="512"/>
      <c r="X604" s="559"/>
      <c r="Y604" s="302"/>
      <c r="Z604" s="582"/>
      <c r="AA604" s="515"/>
      <c r="AB604" s="516"/>
    </row>
    <row r="605" spans="1:29" ht="24.9" hidden="1" customHeight="1">
      <c r="A605" s="302" t="s">
        <v>1932</v>
      </c>
      <c r="B605" s="571" t="s">
        <v>1557</v>
      </c>
      <c r="C605" s="513">
        <f t="shared" si="24"/>
        <v>2004569</v>
      </c>
      <c r="D605" s="512">
        <v>1625448</v>
      </c>
      <c r="E605" s="548">
        <v>130284</v>
      </c>
      <c r="F605" s="548"/>
      <c r="G605" s="548"/>
      <c r="H605" s="512"/>
      <c r="I605" s="548">
        <v>1495164</v>
      </c>
      <c r="J605" s="512"/>
      <c r="K605" s="514"/>
      <c r="L605" s="512"/>
      <c r="M605" s="512"/>
      <c r="N605" s="512"/>
      <c r="O605" s="512">
        <v>662.79895104895104</v>
      </c>
      <c r="P605" s="512">
        <v>379121</v>
      </c>
      <c r="Q605" s="512"/>
      <c r="R605" s="512"/>
      <c r="S605" s="512"/>
      <c r="T605" s="512"/>
      <c r="U605" s="512"/>
      <c r="V605" s="512"/>
      <c r="W605" s="512"/>
      <c r="X605" s="559"/>
      <c r="Y605" s="302"/>
      <c r="Z605" s="582"/>
      <c r="AA605" s="515"/>
      <c r="AB605" s="516"/>
    </row>
    <row r="606" spans="1:29" ht="24.9" hidden="1" customHeight="1">
      <c r="A606" s="302" t="s">
        <v>1933</v>
      </c>
      <c r="B606" s="571" t="s">
        <v>1558</v>
      </c>
      <c r="C606" s="513">
        <f t="shared" si="24"/>
        <v>10470619</v>
      </c>
      <c r="D606" s="512">
        <v>10145776</v>
      </c>
      <c r="E606" s="548">
        <v>100815</v>
      </c>
      <c r="F606" s="548">
        <v>3191859</v>
      </c>
      <c r="G606" s="548">
        <v>2074746</v>
      </c>
      <c r="H606" s="512">
        <v>2910952</v>
      </c>
      <c r="I606" s="548">
        <v>1867404</v>
      </c>
      <c r="J606" s="512"/>
      <c r="K606" s="514"/>
      <c r="L606" s="512"/>
      <c r="M606" s="512"/>
      <c r="N606" s="512"/>
      <c r="O606" s="512">
        <v>75.888111888111894</v>
      </c>
      <c r="P606" s="512">
        <v>43408</v>
      </c>
      <c r="Q606" s="512"/>
      <c r="R606" s="512"/>
      <c r="S606" s="512"/>
      <c r="T606" s="512"/>
      <c r="U606" s="512">
        <v>281435</v>
      </c>
      <c r="V606" s="512"/>
      <c r="W606" s="512"/>
      <c r="X606" s="559"/>
      <c r="Y606" s="302"/>
      <c r="Z606" s="582"/>
      <c r="AA606" s="515"/>
      <c r="AB606" s="516"/>
    </row>
    <row r="607" spans="1:29" ht="24.9" hidden="1" customHeight="1">
      <c r="A607" s="302" t="s">
        <v>1934</v>
      </c>
      <c r="B607" s="571" t="s">
        <v>1559</v>
      </c>
      <c r="C607" s="513">
        <f t="shared" si="24"/>
        <v>3829892</v>
      </c>
      <c r="D607" s="512">
        <v>3488031</v>
      </c>
      <c r="E607" s="548">
        <v>450000</v>
      </c>
      <c r="F607" s="548">
        <v>645500</v>
      </c>
      <c r="G607" s="548">
        <v>261022</v>
      </c>
      <c r="H607" s="512">
        <v>741813</v>
      </c>
      <c r="I607" s="548">
        <v>1389696</v>
      </c>
      <c r="J607" s="512"/>
      <c r="K607" s="514"/>
      <c r="L607" s="512"/>
      <c r="M607" s="512"/>
      <c r="N607" s="512"/>
      <c r="O607" s="512">
        <v>597.65909090909088</v>
      </c>
      <c r="P607" s="512">
        <v>341861</v>
      </c>
      <c r="Q607" s="512"/>
      <c r="R607" s="512"/>
      <c r="S607" s="512"/>
      <c r="T607" s="512"/>
      <c r="U607" s="512"/>
      <c r="V607" s="512"/>
      <c r="W607" s="512"/>
      <c r="X607" s="559"/>
      <c r="Y607" s="302"/>
      <c r="Z607" s="582"/>
      <c r="AA607" s="515"/>
      <c r="AB607" s="516"/>
    </row>
    <row r="608" spans="1:29" ht="24.9" hidden="1" customHeight="1">
      <c r="A608" s="551" t="s">
        <v>77</v>
      </c>
      <c r="B608" s="595"/>
      <c r="C608" s="512">
        <f>SUM(C235:C607)</f>
        <v>1481413200</v>
      </c>
      <c r="D608" s="512">
        <f t="shared" ref="D608:U608" si="25">SUM(D235:D607)</f>
        <v>486027222</v>
      </c>
      <c r="E608" s="512">
        <f t="shared" si="25"/>
        <v>53491022</v>
      </c>
      <c r="F608" s="512">
        <f t="shared" si="25"/>
        <v>131602922</v>
      </c>
      <c r="G608" s="512">
        <f t="shared" si="25"/>
        <v>81242756</v>
      </c>
      <c r="H608" s="512">
        <f t="shared" si="25"/>
        <v>144586693</v>
      </c>
      <c r="I608" s="512">
        <f t="shared" si="25"/>
        <v>65890721</v>
      </c>
      <c r="J608" s="512">
        <f t="shared" si="25"/>
        <v>9213108</v>
      </c>
      <c r="K608" s="514">
        <f t="shared" si="25"/>
        <v>342</v>
      </c>
      <c r="L608" s="512">
        <f t="shared" si="25"/>
        <v>644145714</v>
      </c>
      <c r="M608" s="512">
        <f t="shared" si="25"/>
        <v>89999.818588957074</v>
      </c>
      <c r="N608" s="512">
        <f t="shared" si="25"/>
        <v>169309838</v>
      </c>
      <c r="O608" s="512">
        <f t="shared" si="25"/>
        <v>43929.103146853129</v>
      </c>
      <c r="P608" s="512">
        <f t="shared" si="25"/>
        <v>25131318</v>
      </c>
      <c r="Q608" s="512">
        <f t="shared" si="25"/>
        <v>114434.23288108541</v>
      </c>
      <c r="R608" s="512">
        <f t="shared" si="25"/>
        <v>140971718</v>
      </c>
      <c r="S608" s="512">
        <f t="shared" si="25"/>
        <v>7479.6292016806728</v>
      </c>
      <c r="T608" s="512">
        <f t="shared" si="25"/>
        <v>7120607</v>
      </c>
      <c r="U608" s="512">
        <f t="shared" si="25"/>
        <v>8706783</v>
      </c>
      <c r="V608" s="512"/>
      <c r="W608" s="512"/>
      <c r="X608" s="512"/>
      <c r="Y608" s="551"/>
      <c r="Z608" s="531"/>
      <c r="AA608" s="515"/>
      <c r="AB608" s="516"/>
      <c r="AC608" s="517">
        <f>D608+L608+N608+P608+R608+T608+U608</f>
        <v>1481413200</v>
      </c>
    </row>
    <row r="609" spans="1:28" ht="24.9" hidden="1" customHeight="1">
      <c r="A609" s="529" t="s">
        <v>31</v>
      </c>
      <c r="B609" s="529"/>
      <c r="C609" s="552"/>
      <c r="D609" s="552"/>
      <c r="E609" s="552"/>
      <c r="F609" s="552"/>
      <c r="G609" s="552"/>
      <c r="H609" s="552"/>
      <c r="I609" s="552"/>
      <c r="J609" s="553"/>
      <c r="K609" s="554"/>
      <c r="L609" s="552"/>
      <c r="M609" s="552"/>
      <c r="N609" s="552"/>
      <c r="O609" s="552"/>
      <c r="P609" s="552"/>
      <c r="Q609" s="552"/>
      <c r="R609" s="552"/>
      <c r="S609" s="552"/>
      <c r="T609" s="552"/>
      <c r="U609" s="552"/>
      <c r="V609" s="552"/>
      <c r="W609" s="552"/>
      <c r="X609" s="555"/>
      <c r="Y609" s="529"/>
      <c r="Z609" s="596"/>
      <c r="AA609" s="515"/>
      <c r="AB609" s="516"/>
    </row>
    <row r="610" spans="1:28" ht="24.9" hidden="1" customHeight="1">
      <c r="A610" s="302" t="s">
        <v>1935</v>
      </c>
      <c r="B610" s="591" t="s">
        <v>3538</v>
      </c>
      <c r="C610" s="597">
        <f t="shared" ref="C610:C641" si="26">D610+L610+N610+P610+R610+T610+U610</f>
        <v>15510</v>
      </c>
      <c r="D610" s="512">
        <f t="shared" ref="D610:D616" si="27">E610+F610+G610+H610+I610+J610</f>
        <v>15510</v>
      </c>
      <c r="E610" s="512">
        <v>15510</v>
      </c>
      <c r="F610" s="512"/>
      <c r="G610" s="512"/>
      <c r="H610" s="512"/>
      <c r="I610" s="513"/>
      <c r="J610" s="513"/>
      <c r="K610" s="546"/>
      <c r="L610" s="513"/>
      <c r="M610" s="512"/>
      <c r="N610" s="512"/>
      <c r="O610" s="512"/>
      <c r="P610" s="512"/>
      <c r="Q610" s="512"/>
      <c r="R610" s="512"/>
      <c r="S610" s="512"/>
      <c r="T610" s="512"/>
      <c r="U610" s="512"/>
      <c r="V610" s="513"/>
      <c r="W610" s="513"/>
      <c r="X610" s="521"/>
      <c r="Y610" s="302"/>
      <c r="Z610" s="592"/>
      <c r="AA610" s="515"/>
      <c r="AB610" s="516"/>
    </row>
    <row r="611" spans="1:28" ht="24.9" hidden="1" customHeight="1">
      <c r="A611" s="302" t="s">
        <v>1936</v>
      </c>
      <c r="B611" s="598" t="s">
        <v>1179</v>
      </c>
      <c r="C611" s="597">
        <f t="shared" si="26"/>
        <v>5433642</v>
      </c>
      <c r="D611" s="512">
        <f t="shared" si="27"/>
        <v>3335503</v>
      </c>
      <c r="E611" s="512">
        <v>289727</v>
      </c>
      <c r="F611" s="512">
        <v>1753540</v>
      </c>
      <c r="G611" s="512">
        <v>321193</v>
      </c>
      <c r="H611" s="512">
        <v>653398</v>
      </c>
      <c r="I611" s="512">
        <v>317645</v>
      </c>
      <c r="J611" s="512"/>
      <c r="K611" s="514"/>
      <c r="L611" s="512"/>
      <c r="M611" s="512">
        <v>572</v>
      </c>
      <c r="N611" s="512">
        <v>1095380</v>
      </c>
      <c r="O611" s="512"/>
      <c r="P611" s="512"/>
      <c r="Q611" s="512">
        <v>716</v>
      </c>
      <c r="R611" s="512">
        <v>917196</v>
      </c>
      <c r="S611" s="512">
        <v>81.599999999999994</v>
      </c>
      <c r="T611" s="512">
        <v>85563</v>
      </c>
      <c r="U611" s="512"/>
      <c r="V611" s="512"/>
      <c r="W611" s="512"/>
      <c r="X611" s="559"/>
      <c r="Y611" s="302"/>
      <c r="Z611" s="599"/>
      <c r="AA611" s="515"/>
      <c r="AB611" s="516"/>
    </row>
    <row r="612" spans="1:28" ht="24.9" hidden="1" customHeight="1">
      <c r="A612" s="302" t="s">
        <v>1937</v>
      </c>
      <c r="B612" s="598" t="s">
        <v>1180</v>
      </c>
      <c r="C612" s="597">
        <f t="shared" si="26"/>
        <v>5889260</v>
      </c>
      <c r="D612" s="512">
        <f t="shared" si="27"/>
        <v>3665607</v>
      </c>
      <c r="E612" s="512">
        <v>632188</v>
      </c>
      <c r="F612" s="512">
        <v>1729890</v>
      </c>
      <c r="G612" s="512">
        <v>321889</v>
      </c>
      <c r="H612" s="512">
        <v>661824</v>
      </c>
      <c r="I612" s="512">
        <v>319816</v>
      </c>
      <c r="J612" s="512"/>
      <c r="K612" s="514"/>
      <c r="L612" s="512"/>
      <c r="M612" s="512">
        <v>667</v>
      </c>
      <c r="N612" s="512">
        <v>1277305</v>
      </c>
      <c r="O612" s="512"/>
      <c r="P612" s="512"/>
      <c r="Q612" s="512">
        <v>671.8</v>
      </c>
      <c r="R612" s="512">
        <v>860576</v>
      </c>
      <c r="S612" s="512">
        <v>82</v>
      </c>
      <c r="T612" s="512">
        <v>85772</v>
      </c>
      <c r="U612" s="512"/>
      <c r="V612" s="512"/>
      <c r="W612" s="512"/>
      <c r="X612" s="559"/>
      <c r="Y612" s="302"/>
      <c r="Z612" s="599"/>
      <c r="AA612" s="515"/>
      <c r="AB612" s="516"/>
    </row>
    <row r="613" spans="1:28" ht="24.9" hidden="1" customHeight="1">
      <c r="A613" s="302" t="s">
        <v>1938</v>
      </c>
      <c r="B613" s="598" t="s">
        <v>1181</v>
      </c>
      <c r="C613" s="597">
        <f t="shared" si="26"/>
        <v>3848711</v>
      </c>
      <c r="D613" s="512">
        <f t="shared" si="27"/>
        <v>2967438</v>
      </c>
      <c r="E613" s="512">
        <v>28091</v>
      </c>
      <c r="F613" s="512">
        <v>1728170</v>
      </c>
      <c r="G613" s="512">
        <v>290587</v>
      </c>
      <c r="H613" s="512">
        <v>635206</v>
      </c>
      <c r="I613" s="512">
        <v>285384</v>
      </c>
      <c r="J613" s="512"/>
      <c r="K613" s="514"/>
      <c r="L613" s="512"/>
      <c r="M613" s="512"/>
      <c r="N613" s="512"/>
      <c r="O613" s="512"/>
      <c r="P613" s="585"/>
      <c r="Q613" s="512">
        <v>621</v>
      </c>
      <c r="R613" s="512">
        <v>795501</v>
      </c>
      <c r="S613" s="512">
        <v>82</v>
      </c>
      <c r="T613" s="512">
        <v>85772</v>
      </c>
      <c r="U613" s="512"/>
      <c r="V613" s="512"/>
      <c r="W613" s="512"/>
      <c r="X613" s="559"/>
      <c r="Y613" s="302"/>
      <c r="Z613" s="599"/>
      <c r="AA613" s="515"/>
      <c r="AB613" s="516"/>
    </row>
    <row r="614" spans="1:28" ht="24.9" hidden="1" customHeight="1">
      <c r="A614" s="302" t="s">
        <v>1939</v>
      </c>
      <c r="B614" s="598" t="s">
        <v>1182</v>
      </c>
      <c r="C614" s="597">
        <f t="shared" si="26"/>
        <v>4460605</v>
      </c>
      <c r="D614" s="512">
        <f t="shared" si="27"/>
        <v>3459990</v>
      </c>
      <c r="E614" s="512">
        <v>504282</v>
      </c>
      <c r="F614" s="512">
        <v>1734620</v>
      </c>
      <c r="G614" s="512">
        <v>316498</v>
      </c>
      <c r="H614" s="512">
        <v>646504</v>
      </c>
      <c r="I614" s="512">
        <v>258086</v>
      </c>
      <c r="J614" s="512"/>
      <c r="K614" s="514"/>
      <c r="L614" s="512"/>
      <c r="M614" s="512"/>
      <c r="N614" s="512"/>
      <c r="O614" s="512"/>
      <c r="P614" s="585"/>
      <c r="Q614" s="512">
        <v>714</v>
      </c>
      <c r="R614" s="512">
        <v>914634</v>
      </c>
      <c r="S614" s="512">
        <v>82.2</v>
      </c>
      <c r="T614" s="512">
        <v>85981</v>
      </c>
      <c r="U614" s="512"/>
      <c r="V614" s="512"/>
      <c r="W614" s="512"/>
      <c r="X614" s="559"/>
      <c r="Y614" s="302"/>
      <c r="Z614" s="599"/>
      <c r="AA614" s="515"/>
      <c r="AB614" s="516"/>
    </row>
    <row r="615" spans="1:28" ht="24.9" hidden="1" customHeight="1">
      <c r="A615" s="302" t="s">
        <v>1940</v>
      </c>
      <c r="B615" s="598" t="s">
        <v>1183</v>
      </c>
      <c r="C615" s="597">
        <f t="shared" si="26"/>
        <v>40331</v>
      </c>
      <c r="D615" s="512">
        <f t="shared" si="27"/>
        <v>40331</v>
      </c>
      <c r="E615" s="512">
        <v>40331</v>
      </c>
      <c r="F615" s="512"/>
      <c r="G615" s="512"/>
      <c r="H615" s="512"/>
      <c r="I615" s="512"/>
      <c r="J615" s="512"/>
      <c r="K615" s="514"/>
      <c r="L615" s="512"/>
      <c r="M615" s="512"/>
      <c r="N615" s="512"/>
      <c r="O615" s="512"/>
      <c r="P615" s="585"/>
      <c r="Q615" s="512"/>
      <c r="R615" s="512"/>
      <c r="S615" s="512"/>
      <c r="T615" s="512"/>
      <c r="U615" s="512"/>
      <c r="V615" s="512"/>
      <c r="W615" s="512"/>
      <c r="X615" s="559"/>
      <c r="Y615" s="302"/>
      <c r="Z615" s="599"/>
      <c r="AA615" s="515"/>
      <c r="AB615" s="516"/>
    </row>
    <row r="616" spans="1:28" ht="24.9" hidden="1" customHeight="1">
      <c r="A616" s="302" t="s">
        <v>1941</v>
      </c>
      <c r="B616" s="591" t="s">
        <v>1184</v>
      </c>
      <c r="C616" s="597">
        <f t="shared" si="26"/>
        <v>1901250</v>
      </c>
      <c r="D616" s="512">
        <f t="shared" si="27"/>
        <v>1535490</v>
      </c>
      <c r="E616" s="512">
        <v>1535490</v>
      </c>
      <c r="F616" s="512"/>
      <c r="G616" s="512"/>
      <c r="H616" s="512"/>
      <c r="I616" s="512"/>
      <c r="J616" s="512"/>
      <c r="K616" s="514"/>
      <c r="L616" s="512"/>
      <c r="M616" s="512"/>
      <c r="N616" s="512"/>
      <c r="O616" s="512">
        <v>250</v>
      </c>
      <c r="P616" s="585">
        <v>365760</v>
      </c>
      <c r="Q616" s="512"/>
      <c r="R616" s="512"/>
      <c r="S616" s="512"/>
      <c r="T616" s="512"/>
      <c r="U616" s="512"/>
      <c r="V616" s="512"/>
      <c r="W616" s="512"/>
      <c r="X616" s="559"/>
      <c r="Y616" s="302"/>
      <c r="Z616" s="592"/>
      <c r="AA616" s="515"/>
      <c r="AB616" s="516"/>
    </row>
    <row r="617" spans="1:28" ht="24.9" hidden="1" customHeight="1">
      <c r="A617" s="302" t="s">
        <v>1942</v>
      </c>
      <c r="B617" s="591" t="s">
        <v>1185</v>
      </c>
      <c r="C617" s="597">
        <f t="shared" si="26"/>
        <v>1718085</v>
      </c>
      <c r="D617" s="512"/>
      <c r="E617" s="512"/>
      <c r="F617" s="512"/>
      <c r="G617" s="512"/>
      <c r="H617" s="512"/>
      <c r="I617" s="512"/>
      <c r="J617" s="512"/>
      <c r="K617" s="514"/>
      <c r="L617" s="512"/>
      <c r="M617" s="512">
        <v>570</v>
      </c>
      <c r="N617" s="512">
        <v>1091550</v>
      </c>
      <c r="O617" s="512"/>
      <c r="P617" s="585"/>
      <c r="Q617" s="512">
        <v>1284.7</v>
      </c>
      <c r="R617" s="512">
        <v>626535</v>
      </c>
      <c r="S617" s="512"/>
      <c r="T617" s="512"/>
      <c r="U617" s="512"/>
      <c r="V617" s="512"/>
      <c r="W617" s="512"/>
      <c r="X617" s="559"/>
      <c r="Y617" s="302"/>
      <c r="Z617" s="592"/>
      <c r="AA617" s="515"/>
      <c r="AB617" s="516"/>
    </row>
    <row r="618" spans="1:28" ht="24.9" hidden="1" customHeight="1">
      <c r="A618" s="302" t="s">
        <v>1943</v>
      </c>
      <c r="B618" s="598" t="s">
        <v>1186</v>
      </c>
      <c r="C618" s="597">
        <f t="shared" si="26"/>
        <v>902625</v>
      </c>
      <c r="D618" s="512"/>
      <c r="E618" s="512"/>
      <c r="F618" s="512"/>
      <c r="G618" s="512"/>
      <c r="H618" s="512"/>
      <c r="I618" s="512"/>
      <c r="J618" s="512"/>
      <c r="K618" s="514"/>
      <c r="L618" s="512"/>
      <c r="M618" s="512">
        <v>720</v>
      </c>
      <c r="N618" s="512">
        <v>902625</v>
      </c>
      <c r="O618" s="512"/>
      <c r="P618" s="585"/>
      <c r="Q618" s="512"/>
      <c r="R618" s="512"/>
      <c r="S618" s="512"/>
      <c r="T618" s="512"/>
      <c r="U618" s="512"/>
      <c r="V618" s="512"/>
      <c r="W618" s="512"/>
      <c r="X618" s="559"/>
      <c r="Y618" s="302"/>
      <c r="Z618" s="599"/>
      <c r="AA618" s="515"/>
      <c r="AB618" s="516"/>
    </row>
    <row r="619" spans="1:28" ht="24.9" hidden="1" customHeight="1">
      <c r="A619" s="302" t="s">
        <v>1944</v>
      </c>
      <c r="B619" s="598" t="s">
        <v>1177</v>
      </c>
      <c r="C619" s="597">
        <f t="shared" si="26"/>
        <v>5518917</v>
      </c>
      <c r="D619" s="512">
        <f>E619+F619+G619+H619+I619+J619</f>
        <v>3355002</v>
      </c>
      <c r="E619" s="512">
        <v>206800</v>
      </c>
      <c r="F619" s="512">
        <v>1753540</v>
      </c>
      <c r="G619" s="512">
        <v>410230</v>
      </c>
      <c r="H619" s="512">
        <v>661824</v>
      </c>
      <c r="I619" s="512">
        <v>322608</v>
      </c>
      <c r="J619" s="512"/>
      <c r="K619" s="514"/>
      <c r="L619" s="512"/>
      <c r="M619" s="512">
        <v>572</v>
      </c>
      <c r="N619" s="512">
        <v>1095380</v>
      </c>
      <c r="O619" s="512"/>
      <c r="P619" s="585"/>
      <c r="Q619" s="512">
        <v>764</v>
      </c>
      <c r="R619" s="512">
        <v>978684</v>
      </c>
      <c r="S619" s="512">
        <v>85.9</v>
      </c>
      <c r="T619" s="512">
        <v>89851</v>
      </c>
      <c r="U619" s="512"/>
      <c r="V619" s="512"/>
      <c r="W619" s="512"/>
      <c r="X619" s="559"/>
      <c r="Y619" s="302"/>
      <c r="Z619" s="599"/>
      <c r="AA619" s="515"/>
      <c r="AB619" s="516"/>
    </row>
    <row r="620" spans="1:28" ht="24.9" hidden="1" customHeight="1">
      <c r="A620" s="302" t="s">
        <v>1945</v>
      </c>
      <c r="B620" s="598" t="s">
        <v>1178</v>
      </c>
      <c r="C620" s="597">
        <f t="shared" si="26"/>
        <v>5394042</v>
      </c>
      <c r="D620" s="512">
        <f>E620+F620+G620+H620+I620+J620</f>
        <v>3105678</v>
      </c>
      <c r="E620" s="512">
        <v>289727</v>
      </c>
      <c r="F620" s="512">
        <v>1519190</v>
      </c>
      <c r="G620" s="512">
        <v>408491</v>
      </c>
      <c r="H620" s="512">
        <v>661824</v>
      </c>
      <c r="I620" s="512">
        <v>226446</v>
      </c>
      <c r="J620" s="512"/>
      <c r="K620" s="514"/>
      <c r="L620" s="512"/>
      <c r="M620" s="512">
        <v>673</v>
      </c>
      <c r="N620" s="512">
        <v>1288795</v>
      </c>
      <c r="O620" s="512"/>
      <c r="P620" s="512"/>
      <c r="Q620" s="512">
        <v>714</v>
      </c>
      <c r="R620" s="512">
        <v>914634</v>
      </c>
      <c r="S620" s="512">
        <v>81.2</v>
      </c>
      <c r="T620" s="512">
        <v>84935</v>
      </c>
      <c r="U620" s="512"/>
      <c r="V620" s="512"/>
      <c r="W620" s="512"/>
      <c r="X620" s="559"/>
      <c r="Y620" s="302"/>
      <c r="Z620" s="599"/>
      <c r="AA620" s="515"/>
      <c r="AB620" s="516"/>
    </row>
    <row r="621" spans="1:28" ht="24.9" hidden="1" customHeight="1">
      <c r="A621" s="302" t="s">
        <v>1946</v>
      </c>
      <c r="B621" s="591" t="s">
        <v>2372</v>
      </c>
      <c r="C621" s="597">
        <f t="shared" si="26"/>
        <v>7492419</v>
      </c>
      <c r="D621" s="512">
        <f>E621+F621+G621+H621+I621+J621</f>
        <v>5926571</v>
      </c>
      <c r="E621" s="512">
        <v>958518</v>
      </c>
      <c r="F621" s="512">
        <v>980400</v>
      </c>
      <c r="G621" s="512">
        <v>542568</v>
      </c>
      <c r="H621" s="512">
        <v>3445085</v>
      </c>
      <c r="I621" s="512"/>
      <c r="J621" s="512"/>
      <c r="K621" s="514"/>
      <c r="L621" s="512"/>
      <c r="M621" s="512">
        <v>711.2</v>
      </c>
      <c r="N621" s="512">
        <v>925658</v>
      </c>
      <c r="O621" s="512"/>
      <c r="P621" s="512"/>
      <c r="Q621" s="512">
        <v>1400</v>
      </c>
      <c r="R621" s="512">
        <v>640190</v>
      </c>
      <c r="S621" s="512"/>
      <c r="T621" s="512"/>
      <c r="U621" s="512"/>
      <c r="V621" s="512"/>
      <c r="W621" s="512"/>
      <c r="X621" s="559"/>
      <c r="Y621" s="302"/>
      <c r="Z621" s="592"/>
      <c r="AA621" s="515"/>
      <c r="AB621" s="516"/>
    </row>
    <row r="622" spans="1:28" ht="24.9" hidden="1" customHeight="1">
      <c r="A622" s="302" t="s">
        <v>1947</v>
      </c>
      <c r="B622" s="591" t="s">
        <v>1874</v>
      </c>
      <c r="C622" s="597">
        <f t="shared" si="26"/>
        <v>7626655</v>
      </c>
      <c r="D622" s="512">
        <f>E622+F622+G622+H622+I622+J622</f>
        <v>5926571</v>
      </c>
      <c r="E622" s="512">
        <v>958518</v>
      </c>
      <c r="F622" s="512">
        <v>980400</v>
      </c>
      <c r="G622" s="512">
        <v>542568</v>
      </c>
      <c r="H622" s="512">
        <v>3445085</v>
      </c>
      <c r="I622" s="512"/>
      <c r="J622" s="512"/>
      <c r="K622" s="514"/>
      <c r="L622" s="512"/>
      <c r="M622" s="512">
        <v>711.2</v>
      </c>
      <c r="N622" s="512">
        <v>917814</v>
      </c>
      <c r="O622" s="512"/>
      <c r="P622" s="585"/>
      <c r="Q622" s="512">
        <v>1400</v>
      </c>
      <c r="R622" s="512">
        <v>782270</v>
      </c>
      <c r="S622" s="512"/>
      <c r="T622" s="512"/>
      <c r="U622" s="512"/>
      <c r="V622" s="512"/>
      <c r="W622" s="512"/>
      <c r="X622" s="559"/>
      <c r="Y622" s="302"/>
      <c r="Z622" s="592"/>
      <c r="AA622" s="515"/>
      <c r="AB622" s="516"/>
    </row>
    <row r="623" spans="1:28" ht="24.9" hidden="1" customHeight="1">
      <c r="A623" s="302" t="s">
        <v>1948</v>
      </c>
      <c r="B623" s="591" t="s">
        <v>2373</v>
      </c>
      <c r="C623" s="597">
        <f t="shared" si="26"/>
        <v>7726678</v>
      </c>
      <c r="D623" s="512">
        <f>E623+F623+G623+H623+I623+J623</f>
        <v>5918906</v>
      </c>
      <c r="E623" s="512">
        <v>1010218</v>
      </c>
      <c r="F623" s="512">
        <v>980400</v>
      </c>
      <c r="G623" s="512">
        <v>542568</v>
      </c>
      <c r="H623" s="512">
        <v>3385720</v>
      </c>
      <c r="I623" s="548"/>
      <c r="J623" s="548"/>
      <c r="K623" s="549"/>
      <c r="L623" s="548"/>
      <c r="M623" s="512">
        <v>684</v>
      </c>
      <c r="N623" s="512">
        <v>921798</v>
      </c>
      <c r="O623" s="512"/>
      <c r="P623" s="512"/>
      <c r="Q623" s="512">
        <v>1400</v>
      </c>
      <c r="R623" s="512">
        <v>885974</v>
      </c>
      <c r="S623" s="512"/>
      <c r="T623" s="512"/>
      <c r="U623" s="512"/>
      <c r="V623" s="548"/>
      <c r="W623" s="548"/>
      <c r="X623" s="550"/>
      <c r="Y623" s="302"/>
      <c r="Z623" s="592"/>
      <c r="AA623" s="515"/>
      <c r="AB623" s="516"/>
    </row>
    <row r="624" spans="1:28" ht="24.9" hidden="1" customHeight="1">
      <c r="A624" s="302" t="s">
        <v>1949</v>
      </c>
      <c r="B624" s="598" t="s">
        <v>1192</v>
      </c>
      <c r="C624" s="597">
        <f t="shared" si="26"/>
        <v>1771635</v>
      </c>
      <c r="D624" s="512"/>
      <c r="E624" s="512"/>
      <c r="F624" s="512"/>
      <c r="G624" s="512"/>
      <c r="H624" s="512"/>
      <c r="I624" s="548"/>
      <c r="J624" s="548"/>
      <c r="K624" s="549"/>
      <c r="L624" s="548"/>
      <c r="M624" s="512">
        <v>1449.5</v>
      </c>
      <c r="N624" s="512">
        <v>1771635</v>
      </c>
      <c r="O624" s="512"/>
      <c r="P624" s="512"/>
      <c r="Q624" s="512"/>
      <c r="R624" s="512"/>
      <c r="S624" s="512"/>
      <c r="T624" s="512"/>
      <c r="U624" s="512"/>
      <c r="V624" s="548"/>
      <c r="W624" s="548"/>
      <c r="X624" s="550"/>
      <c r="Y624" s="302"/>
      <c r="Z624" s="599"/>
      <c r="AA624" s="515"/>
      <c r="AB624" s="516"/>
    </row>
    <row r="625" spans="1:28" ht="24.9" hidden="1" customHeight="1">
      <c r="A625" s="302" t="s">
        <v>1950</v>
      </c>
      <c r="B625" s="598" t="s">
        <v>1249</v>
      </c>
      <c r="C625" s="597">
        <f t="shared" si="26"/>
        <v>1435485</v>
      </c>
      <c r="D625" s="512"/>
      <c r="E625" s="512"/>
      <c r="F625" s="512"/>
      <c r="G625" s="512"/>
      <c r="H625" s="512"/>
      <c r="I625" s="548"/>
      <c r="J625" s="548"/>
      <c r="K625" s="549"/>
      <c r="L625" s="548"/>
      <c r="M625" s="512">
        <v>1153</v>
      </c>
      <c r="N625" s="512">
        <v>1435485</v>
      </c>
      <c r="O625" s="512"/>
      <c r="P625" s="585"/>
      <c r="Q625" s="512"/>
      <c r="R625" s="512"/>
      <c r="S625" s="512"/>
      <c r="T625" s="512"/>
      <c r="U625" s="512"/>
      <c r="V625" s="548"/>
      <c r="W625" s="548"/>
      <c r="X625" s="550"/>
      <c r="Y625" s="302"/>
      <c r="Z625" s="599"/>
      <c r="AA625" s="515"/>
      <c r="AB625" s="516"/>
    </row>
    <row r="626" spans="1:28" ht="24.9" hidden="1" customHeight="1">
      <c r="A626" s="302" t="s">
        <v>1951</v>
      </c>
      <c r="B626" s="598" t="s">
        <v>1247</v>
      </c>
      <c r="C626" s="597">
        <f t="shared" si="26"/>
        <v>3404584</v>
      </c>
      <c r="D626" s="512">
        <f>E626+F626+G626+H626+I626+J626</f>
        <v>2482599</v>
      </c>
      <c r="E626" s="512">
        <v>491150</v>
      </c>
      <c r="F626" s="512">
        <v>567600</v>
      </c>
      <c r="G626" s="512">
        <v>255633</v>
      </c>
      <c r="H626" s="512">
        <v>662590</v>
      </c>
      <c r="I626" s="548">
        <v>505626</v>
      </c>
      <c r="J626" s="548"/>
      <c r="K626" s="549"/>
      <c r="L626" s="548"/>
      <c r="M626" s="512"/>
      <c r="N626" s="512"/>
      <c r="O626" s="512"/>
      <c r="P626" s="585"/>
      <c r="Q626" s="512">
        <v>645</v>
      </c>
      <c r="R626" s="512">
        <v>826245</v>
      </c>
      <c r="S626" s="512">
        <v>91.53</v>
      </c>
      <c r="T626" s="512">
        <v>95740</v>
      </c>
      <c r="U626" s="512"/>
      <c r="V626" s="548"/>
      <c r="W626" s="548"/>
      <c r="X626" s="550"/>
      <c r="Y626" s="302"/>
      <c r="Z626" s="599"/>
      <c r="AA626" s="515"/>
      <c r="AB626" s="516"/>
    </row>
    <row r="627" spans="1:28" ht="24.9" hidden="1" customHeight="1">
      <c r="A627" s="302" t="s">
        <v>1952</v>
      </c>
      <c r="B627" s="591" t="s">
        <v>1187</v>
      </c>
      <c r="C627" s="597">
        <f t="shared" si="26"/>
        <v>876480</v>
      </c>
      <c r="D627" s="512"/>
      <c r="E627" s="512"/>
      <c r="F627" s="512"/>
      <c r="G627" s="512"/>
      <c r="H627" s="512"/>
      <c r="I627" s="548"/>
      <c r="J627" s="548"/>
      <c r="K627" s="549"/>
      <c r="L627" s="548"/>
      <c r="M627" s="512">
        <v>704</v>
      </c>
      <c r="N627" s="512">
        <v>876480</v>
      </c>
      <c r="O627" s="512"/>
      <c r="P627" s="512"/>
      <c r="Q627" s="512"/>
      <c r="R627" s="512"/>
      <c r="S627" s="512"/>
      <c r="T627" s="512"/>
      <c r="U627" s="512"/>
      <c r="V627" s="548"/>
      <c r="W627" s="548"/>
      <c r="X627" s="550"/>
      <c r="Y627" s="302"/>
      <c r="Z627" s="592"/>
      <c r="AA627" s="515"/>
      <c r="AB627" s="516"/>
    </row>
    <row r="628" spans="1:28" ht="24.9" hidden="1" customHeight="1">
      <c r="A628" s="302" t="s">
        <v>1953</v>
      </c>
      <c r="B628" s="598" t="s">
        <v>1227</v>
      </c>
      <c r="C628" s="597">
        <f t="shared" si="26"/>
        <v>10015638</v>
      </c>
      <c r="D628" s="512">
        <f>E628+F628+G628+H628+I628+J628</f>
        <v>5733298</v>
      </c>
      <c r="E628" s="512">
        <v>1706100</v>
      </c>
      <c r="F628" s="512">
        <v>1333000</v>
      </c>
      <c r="G628" s="512">
        <v>664298</v>
      </c>
      <c r="H628" s="512">
        <v>2029900</v>
      </c>
      <c r="I628" s="548"/>
      <c r="J628" s="548"/>
      <c r="K628" s="549"/>
      <c r="L628" s="548"/>
      <c r="M628" s="512">
        <v>922</v>
      </c>
      <c r="N628" s="512">
        <v>1899680</v>
      </c>
      <c r="O628" s="512"/>
      <c r="P628" s="585"/>
      <c r="Q628" s="512">
        <v>1860</v>
      </c>
      <c r="R628" s="512">
        <v>2382660</v>
      </c>
      <c r="S628" s="512"/>
      <c r="T628" s="512"/>
      <c r="U628" s="512"/>
      <c r="V628" s="548"/>
      <c r="W628" s="548"/>
      <c r="X628" s="550"/>
      <c r="Y628" s="302"/>
      <c r="Z628" s="599"/>
      <c r="AA628" s="515"/>
      <c r="AB628" s="516"/>
    </row>
    <row r="629" spans="1:28" ht="24.9" hidden="1" customHeight="1">
      <c r="A629" s="302" t="s">
        <v>1954</v>
      </c>
      <c r="B629" s="598" t="s">
        <v>1228</v>
      </c>
      <c r="C629" s="597">
        <f t="shared" si="26"/>
        <v>4289246</v>
      </c>
      <c r="D629" s="512">
        <f>E629+F629+G629+H629+I629+J629</f>
        <v>2168744</v>
      </c>
      <c r="E629" s="512">
        <v>607475</v>
      </c>
      <c r="F629" s="512">
        <v>477300</v>
      </c>
      <c r="G629" s="512">
        <v>347800</v>
      </c>
      <c r="H629" s="512">
        <v>388745</v>
      </c>
      <c r="I629" s="548">
        <v>347424</v>
      </c>
      <c r="J629" s="548"/>
      <c r="K629" s="549"/>
      <c r="L629" s="548"/>
      <c r="M629" s="512">
        <v>621</v>
      </c>
      <c r="N629" s="512">
        <v>1189215</v>
      </c>
      <c r="O629" s="512"/>
      <c r="P629" s="585"/>
      <c r="Q629" s="512">
        <v>727</v>
      </c>
      <c r="R629" s="512">
        <v>931287</v>
      </c>
      <c r="S629" s="512"/>
      <c r="T629" s="512"/>
      <c r="U629" s="512"/>
      <c r="V629" s="548"/>
      <c r="W629" s="548"/>
      <c r="X629" s="550"/>
      <c r="Y629" s="302"/>
      <c r="Z629" s="599"/>
      <c r="AA629" s="515"/>
      <c r="AB629" s="516"/>
    </row>
    <row r="630" spans="1:28" ht="24.9" hidden="1" customHeight="1">
      <c r="A630" s="302" t="s">
        <v>1955</v>
      </c>
      <c r="B630" s="598" t="s">
        <v>1217</v>
      </c>
      <c r="C630" s="597">
        <f t="shared" si="26"/>
        <v>121336</v>
      </c>
      <c r="D630" s="512"/>
      <c r="E630" s="512"/>
      <c r="F630" s="512"/>
      <c r="G630" s="512"/>
      <c r="H630" s="512"/>
      <c r="I630" s="548"/>
      <c r="J630" s="548"/>
      <c r="K630" s="549"/>
      <c r="L630" s="548"/>
      <c r="M630" s="512"/>
      <c r="N630" s="512"/>
      <c r="O630" s="512"/>
      <c r="P630" s="585"/>
      <c r="Q630" s="512"/>
      <c r="R630" s="512"/>
      <c r="S630" s="512">
        <v>68</v>
      </c>
      <c r="T630" s="512">
        <v>121336</v>
      </c>
      <c r="U630" s="512"/>
      <c r="V630" s="548"/>
      <c r="W630" s="548"/>
      <c r="X630" s="550"/>
      <c r="Y630" s="302"/>
      <c r="Z630" s="599"/>
      <c r="AA630" s="515"/>
      <c r="AB630" s="516"/>
    </row>
    <row r="631" spans="1:28" ht="24.9" hidden="1" customHeight="1">
      <c r="A631" s="302" t="s">
        <v>1956</v>
      </c>
      <c r="B631" s="598" t="s">
        <v>1189</v>
      </c>
      <c r="C631" s="597">
        <f t="shared" si="26"/>
        <v>155100</v>
      </c>
      <c r="D631" s="512">
        <f>E631+F631+G631+H631+I631+J631</f>
        <v>155100</v>
      </c>
      <c r="E631" s="512">
        <v>155100</v>
      </c>
      <c r="F631" s="512"/>
      <c r="G631" s="512"/>
      <c r="H631" s="512"/>
      <c r="I631" s="548"/>
      <c r="J631" s="548"/>
      <c r="K631" s="549"/>
      <c r="L631" s="548"/>
      <c r="M631" s="512"/>
      <c r="N631" s="512"/>
      <c r="O631" s="512"/>
      <c r="P631" s="512"/>
      <c r="Q631" s="512"/>
      <c r="R631" s="512"/>
      <c r="S631" s="512"/>
      <c r="T631" s="512"/>
      <c r="U631" s="512"/>
      <c r="V631" s="548"/>
      <c r="W631" s="548"/>
      <c r="X631" s="550"/>
      <c r="Y631" s="302"/>
      <c r="Z631" s="599"/>
      <c r="AA631" s="515"/>
      <c r="AB631" s="516"/>
    </row>
    <row r="632" spans="1:28" ht="24.9" hidden="1" customHeight="1">
      <c r="A632" s="302" t="s">
        <v>1957</v>
      </c>
      <c r="B632" s="598" t="s">
        <v>477</v>
      </c>
      <c r="C632" s="597">
        <f t="shared" si="26"/>
        <v>551142</v>
      </c>
      <c r="D632" s="512">
        <f>E632+F632+G632+H632+I632+J632</f>
        <v>217169</v>
      </c>
      <c r="E632" s="512">
        <v>217169</v>
      </c>
      <c r="F632" s="512"/>
      <c r="G632" s="512"/>
      <c r="H632" s="512"/>
      <c r="I632" s="548"/>
      <c r="J632" s="548"/>
      <c r="K632" s="549"/>
      <c r="L632" s="548"/>
      <c r="M632" s="512"/>
      <c r="N632" s="512"/>
      <c r="O632" s="512">
        <v>250</v>
      </c>
      <c r="P632" s="512">
        <v>197993</v>
      </c>
      <c r="Q632" s="512"/>
      <c r="R632" s="512"/>
      <c r="S632" s="512">
        <v>146</v>
      </c>
      <c r="T632" s="512">
        <v>135980</v>
      </c>
      <c r="U632" s="512"/>
      <c r="V632" s="548"/>
      <c r="W632" s="548"/>
      <c r="X632" s="550"/>
      <c r="Y632" s="302"/>
      <c r="Z632" s="599"/>
      <c r="AA632" s="515"/>
      <c r="AB632" s="516"/>
    </row>
    <row r="633" spans="1:28" ht="24.9" hidden="1" customHeight="1">
      <c r="A633" s="302" t="s">
        <v>1958</v>
      </c>
      <c r="B633" s="598" t="s">
        <v>1190</v>
      </c>
      <c r="C633" s="597">
        <f t="shared" si="26"/>
        <v>155100</v>
      </c>
      <c r="D633" s="512">
        <f>E633+F633+G633+H633+I633+J633</f>
        <v>155100</v>
      </c>
      <c r="E633" s="512">
        <v>155100</v>
      </c>
      <c r="F633" s="512"/>
      <c r="G633" s="512"/>
      <c r="H633" s="512"/>
      <c r="I633" s="548"/>
      <c r="J633" s="548"/>
      <c r="K633" s="549"/>
      <c r="L633" s="548"/>
      <c r="M633" s="512"/>
      <c r="N633" s="512"/>
      <c r="O633" s="512"/>
      <c r="P633" s="585"/>
      <c r="Q633" s="512"/>
      <c r="R633" s="512"/>
      <c r="S633" s="512"/>
      <c r="T633" s="512"/>
      <c r="U633" s="512"/>
      <c r="V633" s="548"/>
      <c r="W633" s="548"/>
      <c r="X633" s="550"/>
      <c r="Y633" s="302"/>
      <c r="Z633" s="599"/>
      <c r="AA633" s="515"/>
      <c r="AB633" s="516"/>
    </row>
    <row r="634" spans="1:28" ht="24.9" hidden="1" customHeight="1">
      <c r="A634" s="302" t="s">
        <v>1959</v>
      </c>
      <c r="B634" s="598" t="s">
        <v>1188</v>
      </c>
      <c r="C634" s="597">
        <f t="shared" si="26"/>
        <v>294729</v>
      </c>
      <c r="D634" s="512">
        <f>E634+F634+G634+H634+I634+J634</f>
        <v>294729</v>
      </c>
      <c r="E634" s="512">
        <v>294729</v>
      </c>
      <c r="F634" s="512"/>
      <c r="G634" s="512"/>
      <c r="H634" s="512"/>
      <c r="I634" s="548"/>
      <c r="J634" s="548"/>
      <c r="K634" s="549"/>
      <c r="L634" s="548"/>
      <c r="M634" s="512"/>
      <c r="N634" s="512"/>
      <c r="O634" s="512"/>
      <c r="P634" s="585"/>
      <c r="Q634" s="512"/>
      <c r="R634" s="512"/>
      <c r="S634" s="512"/>
      <c r="T634" s="512"/>
      <c r="U634" s="512"/>
      <c r="V634" s="548"/>
      <c r="W634" s="548"/>
      <c r="X634" s="550"/>
      <c r="Y634" s="302"/>
      <c r="Z634" s="599"/>
      <c r="AA634" s="515"/>
      <c r="AB634" s="516"/>
    </row>
    <row r="635" spans="1:28" ht="24.9" hidden="1" customHeight="1">
      <c r="A635" s="302" t="s">
        <v>1960</v>
      </c>
      <c r="B635" s="598" t="s">
        <v>1254</v>
      </c>
      <c r="C635" s="597">
        <f t="shared" si="26"/>
        <v>972946</v>
      </c>
      <c r="D635" s="512">
        <f>E635+F635+G635+H635+I635+J635</f>
        <v>361900</v>
      </c>
      <c r="E635" s="512">
        <v>361900</v>
      </c>
      <c r="F635" s="512"/>
      <c r="G635" s="512"/>
      <c r="H635" s="512"/>
      <c r="I635" s="548"/>
      <c r="J635" s="548"/>
      <c r="K635" s="549"/>
      <c r="L635" s="548"/>
      <c r="M635" s="512">
        <v>500</v>
      </c>
      <c r="N635" s="512">
        <v>611046</v>
      </c>
      <c r="O635" s="512"/>
      <c r="P635" s="585"/>
      <c r="Q635" s="512"/>
      <c r="R635" s="512"/>
      <c r="S635" s="512"/>
      <c r="T635" s="512"/>
      <c r="U635" s="512"/>
      <c r="V635" s="548"/>
      <c r="W635" s="548"/>
      <c r="X635" s="550"/>
      <c r="Y635" s="302"/>
      <c r="Z635" s="599"/>
      <c r="AA635" s="515"/>
      <c r="AB635" s="516"/>
    </row>
    <row r="636" spans="1:28" ht="24.9" hidden="1" customHeight="1">
      <c r="A636" s="302" t="s">
        <v>1961</v>
      </c>
      <c r="B636" s="598" t="s">
        <v>1218</v>
      </c>
      <c r="C636" s="597">
        <f t="shared" si="26"/>
        <v>694890</v>
      </c>
      <c r="D636" s="512"/>
      <c r="E636" s="512"/>
      <c r="F636" s="512"/>
      <c r="G636" s="512"/>
      <c r="H636" s="512"/>
      <c r="I636" s="512"/>
      <c r="J636" s="512"/>
      <c r="K636" s="514"/>
      <c r="L636" s="512"/>
      <c r="M636" s="512"/>
      <c r="N636" s="512"/>
      <c r="O636" s="512"/>
      <c r="P636" s="512"/>
      <c r="Q636" s="512">
        <v>498</v>
      </c>
      <c r="R636" s="512">
        <v>637810</v>
      </c>
      <c r="S636" s="512">
        <v>54.6</v>
      </c>
      <c r="T636" s="512">
        <v>57080</v>
      </c>
      <c r="U636" s="512"/>
      <c r="V636" s="512"/>
      <c r="W636" s="512"/>
      <c r="X636" s="559"/>
      <c r="Y636" s="302"/>
      <c r="Z636" s="599"/>
      <c r="AA636" s="515"/>
      <c r="AB636" s="516"/>
    </row>
    <row r="637" spans="1:28" ht="24.9" hidden="1" customHeight="1">
      <c r="A637" s="302" t="s">
        <v>1962</v>
      </c>
      <c r="B637" s="598" t="s">
        <v>1219</v>
      </c>
      <c r="C637" s="597">
        <f t="shared" si="26"/>
        <v>852768</v>
      </c>
      <c r="D637" s="512"/>
      <c r="E637" s="512"/>
      <c r="F637" s="512"/>
      <c r="G637" s="512"/>
      <c r="H637" s="512"/>
      <c r="I637" s="548"/>
      <c r="J637" s="548"/>
      <c r="K637" s="549"/>
      <c r="L637" s="548"/>
      <c r="M637" s="512"/>
      <c r="N637" s="512"/>
      <c r="O637" s="512"/>
      <c r="P637" s="585"/>
      <c r="Q637" s="512">
        <v>620</v>
      </c>
      <c r="R637" s="512">
        <v>793836</v>
      </c>
      <c r="S637" s="512">
        <v>56.3</v>
      </c>
      <c r="T637" s="512">
        <v>58932</v>
      </c>
      <c r="U637" s="512"/>
      <c r="V637" s="548"/>
      <c r="W637" s="548"/>
      <c r="X637" s="550"/>
      <c r="Y637" s="302"/>
      <c r="Z637" s="599"/>
      <c r="AA637" s="515"/>
      <c r="AB637" s="516"/>
    </row>
    <row r="638" spans="1:28" ht="24.9" hidden="1" customHeight="1">
      <c r="A638" s="302" t="s">
        <v>1963</v>
      </c>
      <c r="B638" s="598" t="s">
        <v>1220</v>
      </c>
      <c r="C638" s="597">
        <f t="shared" si="26"/>
        <v>848333</v>
      </c>
      <c r="D638" s="512"/>
      <c r="E638" s="512"/>
      <c r="F638" s="512"/>
      <c r="G638" s="512"/>
      <c r="H638" s="512"/>
      <c r="I638" s="548"/>
      <c r="J638" s="548"/>
      <c r="K638" s="549"/>
      <c r="L638" s="548"/>
      <c r="M638" s="512"/>
      <c r="N638" s="512"/>
      <c r="O638" s="512"/>
      <c r="P638" s="585"/>
      <c r="Q638" s="512">
        <v>620</v>
      </c>
      <c r="R638" s="512">
        <v>793836</v>
      </c>
      <c r="S638" s="512">
        <v>52.1</v>
      </c>
      <c r="T638" s="512">
        <v>54497</v>
      </c>
      <c r="U638" s="512"/>
      <c r="V638" s="548"/>
      <c r="W638" s="548"/>
      <c r="X638" s="550"/>
      <c r="Y638" s="302"/>
      <c r="Z638" s="599"/>
      <c r="AA638" s="515"/>
      <c r="AB638" s="516"/>
    </row>
    <row r="639" spans="1:28" ht="24.9" hidden="1" customHeight="1">
      <c r="A639" s="302" t="s">
        <v>1964</v>
      </c>
      <c r="B639" s="598" t="s">
        <v>1221</v>
      </c>
      <c r="C639" s="597">
        <f t="shared" si="26"/>
        <v>748799</v>
      </c>
      <c r="D639" s="512"/>
      <c r="E639" s="512"/>
      <c r="F639" s="512"/>
      <c r="G639" s="512"/>
      <c r="H639" s="512"/>
      <c r="I639" s="548"/>
      <c r="J639" s="548"/>
      <c r="K639" s="549"/>
      <c r="L639" s="548"/>
      <c r="M639" s="512"/>
      <c r="N639" s="512"/>
      <c r="O639" s="512"/>
      <c r="P639" s="585"/>
      <c r="Q639" s="512">
        <v>542</v>
      </c>
      <c r="R639" s="512">
        <v>694302</v>
      </c>
      <c r="S639" s="512">
        <v>52.1</v>
      </c>
      <c r="T639" s="512">
        <v>54497</v>
      </c>
      <c r="U639" s="512"/>
      <c r="V639" s="548"/>
      <c r="W639" s="548"/>
      <c r="X639" s="550"/>
      <c r="Y639" s="302"/>
      <c r="Z639" s="599"/>
      <c r="AA639" s="515"/>
      <c r="AB639" s="516"/>
    </row>
    <row r="640" spans="1:28" ht="24.9" hidden="1" customHeight="1">
      <c r="A640" s="302" t="s">
        <v>1965</v>
      </c>
      <c r="B640" s="598" t="s">
        <v>1200</v>
      </c>
      <c r="C640" s="597">
        <f t="shared" si="26"/>
        <v>3439789</v>
      </c>
      <c r="D640" s="512">
        <f t="shared" ref="D640:D667" si="28">E640+F640+G640+H640+I640+J640</f>
        <v>1851573</v>
      </c>
      <c r="E640" s="512">
        <v>351560</v>
      </c>
      <c r="F640" s="512">
        <v>309600</v>
      </c>
      <c r="G640" s="512">
        <v>177378</v>
      </c>
      <c r="H640" s="512">
        <v>1013035</v>
      </c>
      <c r="I640" s="548"/>
      <c r="J640" s="548"/>
      <c r="K640" s="549"/>
      <c r="L640" s="548"/>
      <c r="M640" s="512">
        <v>437</v>
      </c>
      <c r="N640" s="512">
        <v>836855</v>
      </c>
      <c r="O640" s="512"/>
      <c r="P640" s="585"/>
      <c r="Q640" s="512">
        <v>544</v>
      </c>
      <c r="R640" s="512">
        <v>696864</v>
      </c>
      <c r="S640" s="512">
        <v>52.1</v>
      </c>
      <c r="T640" s="512">
        <v>54497</v>
      </c>
      <c r="U640" s="512"/>
      <c r="V640" s="548"/>
      <c r="W640" s="548"/>
      <c r="X640" s="550"/>
      <c r="Y640" s="302"/>
      <c r="Z640" s="599"/>
      <c r="AA640" s="515"/>
      <c r="AB640" s="516"/>
    </row>
    <row r="641" spans="1:28" ht="24.9" hidden="1" customHeight="1">
      <c r="A641" s="302" t="s">
        <v>1966</v>
      </c>
      <c r="B641" s="598" t="s">
        <v>1201</v>
      </c>
      <c r="C641" s="597">
        <f t="shared" si="26"/>
        <v>3471091</v>
      </c>
      <c r="D641" s="512">
        <f t="shared" si="28"/>
        <v>1882875</v>
      </c>
      <c r="E641" s="512">
        <v>351560</v>
      </c>
      <c r="F641" s="512">
        <v>309600</v>
      </c>
      <c r="G641" s="512">
        <v>208680</v>
      </c>
      <c r="H641" s="512">
        <v>1013035</v>
      </c>
      <c r="I641" s="548"/>
      <c r="J641" s="548"/>
      <c r="K641" s="549"/>
      <c r="L641" s="548"/>
      <c r="M641" s="512">
        <v>437</v>
      </c>
      <c r="N641" s="512">
        <v>836855</v>
      </c>
      <c r="O641" s="512"/>
      <c r="P641" s="585"/>
      <c r="Q641" s="512">
        <v>544</v>
      </c>
      <c r="R641" s="512">
        <v>696864</v>
      </c>
      <c r="S641" s="512">
        <v>52.1</v>
      </c>
      <c r="T641" s="512">
        <v>54497</v>
      </c>
      <c r="U641" s="512"/>
      <c r="V641" s="548"/>
      <c r="W641" s="548"/>
      <c r="X641" s="550"/>
      <c r="Y641" s="302"/>
      <c r="Z641" s="599"/>
      <c r="AA641" s="515"/>
      <c r="AB641" s="516"/>
    </row>
    <row r="642" spans="1:28" ht="24.9" hidden="1" customHeight="1">
      <c r="A642" s="302" t="s">
        <v>1967</v>
      </c>
      <c r="B642" s="598" t="s">
        <v>1202</v>
      </c>
      <c r="C642" s="597">
        <f t="shared" ref="C642:C673" si="29">D642+L642+N642+P642+R642+T642+U642</f>
        <v>3591235</v>
      </c>
      <c r="D642" s="512">
        <f t="shared" si="28"/>
        <v>1967663</v>
      </c>
      <c r="E642" s="512">
        <v>436348</v>
      </c>
      <c r="F642" s="512">
        <v>309600</v>
      </c>
      <c r="G642" s="512">
        <v>208680</v>
      </c>
      <c r="H642" s="512">
        <v>1013035</v>
      </c>
      <c r="I642" s="548"/>
      <c r="J642" s="548"/>
      <c r="K642" s="549"/>
      <c r="L642" s="548"/>
      <c r="M642" s="512">
        <v>437</v>
      </c>
      <c r="N642" s="512">
        <v>836855</v>
      </c>
      <c r="O642" s="512"/>
      <c r="P642" s="585"/>
      <c r="Q642" s="512">
        <v>572</v>
      </c>
      <c r="R642" s="512">
        <v>732220</v>
      </c>
      <c r="S642" s="512">
        <v>52.1</v>
      </c>
      <c r="T642" s="512">
        <v>54497</v>
      </c>
      <c r="U642" s="512"/>
      <c r="V642" s="548"/>
      <c r="W642" s="548"/>
      <c r="X642" s="550"/>
      <c r="Y642" s="302"/>
      <c r="Z642" s="599"/>
      <c r="AA642" s="515"/>
      <c r="AB642" s="516"/>
    </row>
    <row r="643" spans="1:28" ht="24.9" hidden="1" customHeight="1">
      <c r="A643" s="302" t="s">
        <v>1968</v>
      </c>
      <c r="B643" s="598" t="s">
        <v>1191</v>
      </c>
      <c r="C643" s="597">
        <f t="shared" si="29"/>
        <v>4576194</v>
      </c>
      <c r="D643" s="512">
        <f t="shared" si="28"/>
        <v>3707184</v>
      </c>
      <c r="E643" s="512">
        <v>620484</v>
      </c>
      <c r="F643" s="512">
        <v>1212600</v>
      </c>
      <c r="G643" s="512">
        <v>782550</v>
      </c>
      <c r="H643" s="512">
        <v>1091550</v>
      </c>
      <c r="I643" s="548"/>
      <c r="J643" s="548"/>
      <c r="K643" s="549"/>
      <c r="L643" s="548"/>
      <c r="M643" s="512">
        <v>698</v>
      </c>
      <c r="N643" s="512">
        <v>869010</v>
      </c>
      <c r="O643" s="512"/>
      <c r="P643" s="585"/>
      <c r="Q643" s="512"/>
      <c r="R643" s="512"/>
      <c r="S643" s="512"/>
      <c r="T643" s="512"/>
      <c r="U643" s="512"/>
      <c r="V643" s="548"/>
      <c r="W643" s="548"/>
      <c r="X643" s="550"/>
      <c r="Y643" s="302"/>
      <c r="Z643" s="599"/>
      <c r="AA643" s="515"/>
      <c r="AB643" s="516"/>
    </row>
    <row r="644" spans="1:28" ht="24.9" hidden="1" customHeight="1">
      <c r="A644" s="302" t="s">
        <v>1969</v>
      </c>
      <c r="B644" s="598" t="s">
        <v>1243</v>
      </c>
      <c r="C644" s="597">
        <f t="shared" si="29"/>
        <v>3034430</v>
      </c>
      <c r="D644" s="512">
        <f t="shared" si="28"/>
        <v>2072997</v>
      </c>
      <c r="E644" s="512">
        <v>503765</v>
      </c>
      <c r="F644" s="512">
        <v>348300</v>
      </c>
      <c r="G644" s="512">
        <v>231287</v>
      </c>
      <c r="H644" s="512">
        <v>710465</v>
      </c>
      <c r="I644" s="548">
        <v>279180</v>
      </c>
      <c r="J644" s="548"/>
      <c r="K644" s="549"/>
      <c r="L644" s="548"/>
      <c r="M644" s="512"/>
      <c r="N644" s="512"/>
      <c r="O644" s="512"/>
      <c r="P644" s="585"/>
      <c r="Q644" s="512">
        <v>740</v>
      </c>
      <c r="R644" s="512">
        <v>947940</v>
      </c>
      <c r="S644" s="512">
        <v>12.9</v>
      </c>
      <c r="T644" s="512">
        <v>13493</v>
      </c>
      <c r="U644" s="512"/>
      <c r="V644" s="548"/>
      <c r="W644" s="548"/>
      <c r="X644" s="550"/>
      <c r="Y644" s="302"/>
      <c r="Z644" s="599"/>
      <c r="AA644" s="515"/>
      <c r="AB644" s="516"/>
    </row>
    <row r="645" spans="1:28" ht="24.9" hidden="1" customHeight="1">
      <c r="A645" s="302" t="s">
        <v>1970</v>
      </c>
      <c r="B645" s="598" t="s">
        <v>1244</v>
      </c>
      <c r="C645" s="597">
        <f t="shared" si="29"/>
        <v>4834561</v>
      </c>
      <c r="D645" s="512">
        <f t="shared" si="28"/>
        <v>2600385</v>
      </c>
      <c r="E645" s="512">
        <v>503765</v>
      </c>
      <c r="F645" s="512">
        <v>617480</v>
      </c>
      <c r="G645" s="512">
        <v>347800</v>
      </c>
      <c r="H645" s="512">
        <v>697060</v>
      </c>
      <c r="I645" s="548">
        <v>434280</v>
      </c>
      <c r="J645" s="548"/>
      <c r="K645" s="549"/>
      <c r="L645" s="548"/>
      <c r="M645" s="512">
        <v>665</v>
      </c>
      <c r="N645" s="512">
        <v>1273475</v>
      </c>
      <c r="O645" s="512"/>
      <c r="P645" s="585"/>
      <c r="Q645" s="512">
        <v>740</v>
      </c>
      <c r="R645" s="512">
        <v>947940</v>
      </c>
      <c r="S645" s="512">
        <v>12.2</v>
      </c>
      <c r="T645" s="512">
        <v>12761</v>
      </c>
      <c r="U645" s="512"/>
      <c r="V645" s="548"/>
      <c r="W645" s="548"/>
      <c r="X645" s="550"/>
      <c r="Y645" s="302"/>
      <c r="Z645" s="599"/>
      <c r="AA645" s="515"/>
      <c r="AB645" s="516"/>
    </row>
    <row r="646" spans="1:28" ht="24.9" hidden="1" customHeight="1">
      <c r="A646" s="302" t="s">
        <v>1971</v>
      </c>
      <c r="B646" s="598" t="s">
        <v>1245</v>
      </c>
      <c r="C646" s="597">
        <f t="shared" si="29"/>
        <v>6035047</v>
      </c>
      <c r="D646" s="512">
        <f t="shared" si="28"/>
        <v>3638687</v>
      </c>
      <c r="E646" s="512">
        <v>356420</v>
      </c>
      <c r="F646" s="512">
        <v>1010930</v>
      </c>
      <c r="G646" s="512">
        <v>533873</v>
      </c>
      <c r="H646" s="512">
        <v>785150</v>
      </c>
      <c r="I646" s="548">
        <v>952314</v>
      </c>
      <c r="J646" s="548"/>
      <c r="K646" s="549"/>
      <c r="L646" s="548"/>
      <c r="M646" s="512">
        <v>580</v>
      </c>
      <c r="N646" s="512">
        <v>1271560</v>
      </c>
      <c r="O646" s="512"/>
      <c r="P646" s="585"/>
      <c r="Q646" s="512">
        <v>740</v>
      </c>
      <c r="R646" s="512">
        <v>1113189</v>
      </c>
      <c r="S646" s="512">
        <v>8</v>
      </c>
      <c r="T646" s="512">
        <v>11611</v>
      </c>
      <c r="U646" s="512"/>
      <c r="V646" s="548"/>
      <c r="W646" s="548"/>
      <c r="X646" s="550"/>
      <c r="Y646" s="302"/>
      <c r="Z646" s="599"/>
      <c r="AA646" s="515"/>
      <c r="AB646" s="516"/>
    </row>
    <row r="647" spans="1:28" ht="24.9" hidden="1" customHeight="1">
      <c r="A647" s="302" t="s">
        <v>1972</v>
      </c>
      <c r="B647" s="598" t="s">
        <v>1246</v>
      </c>
      <c r="C647" s="597">
        <f t="shared" si="29"/>
        <v>3954283</v>
      </c>
      <c r="D647" s="512">
        <f t="shared" si="28"/>
        <v>1887275</v>
      </c>
      <c r="E647" s="512">
        <v>529615</v>
      </c>
      <c r="F647" s="512">
        <v>574480</v>
      </c>
      <c r="G647" s="512">
        <v>208680</v>
      </c>
      <c r="H647" s="512">
        <v>574500</v>
      </c>
      <c r="I647" s="548"/>
      <c r="J647" s="548"/>
      <c r="K647" s="549"/>
      <c r="L647" s="548"/>
      <c r="M647" s="512">
        <v>580</v>
      </c>
      <c r="N647" s="512">
        <v>1110700</v>
      </c>
      <c r="O647" s="512"/>
      <c r="P647" s="585"/>
      <c r="Q647" s="512">
        <v>740</v>
      </c>
      <c r="R647" s="512">
        <v>947940</v>
      </c>
      <c r="S647" s="512">
        <v>8</v>
      </c>
      <c r="T647" s="512">
        <v>8368</v>
      </c>
      <c r="U647" s="512"/>
      <c r="V647" s="548"/>
      <c r="W647" s="548"/>
      <c r="X647" s="550"/>
      <c r="Y647" s="302"/>
      <c r="Z647" s="599"/>
      <c r="AA647" s="515"/>
      <c r="AB647" s="516"/>
    </row>
    <row r="648" spans="1:28" ht="24.9" hidden="1" customHeight="1">
      <c r="A648" s="302" t="s">
        <v>1973</v>
      </c>
      <c r="B648" s="598" t="s">
        <v>1203</v>
      </c>
      <c r="C648" s="597">
        <f t="shared" si="29"/>
        <v>8429876</v>
      </c>
      <c r="D648" s="512">
        <f t="shared" si="28"/>
        <v>5748876</v>
      </c>
      <c r="E648" s="512">
        <v>2410985</v>
      </c>
      <c r="F648" s="512">
        <v>694450</v>
      </c>
      <c r="G648" s="512">
        <v>276501</v>
      </c>
      <c r="H648" s="512">
        <v>2366940</v>
      </c>
      <c r="I648" s="548"/>
      <c r="J648" s="548"/>
      <c r="K648" s="549"/>
      <c r="L648" s="548"/>
      <c r="M648" s="512">
        <v>1400</v>
      </c>
      <c r="N648" s="512">
        <v>2681000</v>
      </c>
      <c r="O648" s="512"/>
      <c r="P648" s="585"/>
      <c r="Q648" s="512"/>
      <c r="R648" s="512"/>
      <c r="S648" s="512"/>
      <c r="T648" s="512"/>
      <c r="U648" s="512"/>
      <c r="V648" s="548"/>
      <c r="W648" s="548"/>
      <c r="X648" s="550"/>
      <c r="Y648" s="302"/>
      <c r="Z648" s="599"/>
      <c r="AA648" s="515"/>
      <c r="AB648" s="516"/>
    </row>
    <row r="649" spans="1:28" ht="24.9" hidden="1" customHeight="1">
      <c r="A649" s="302" t="s">
        <v>1974</v>
      </c>
      <c r="B649" s="598" t="s">
        <v>1280</v>
      </c>
      <c r="C649" s="597">
        <f t="shared" si="29"/>
        <v>2310230</v>
      </c>
      <c r="D649" s="512">
        <f t="shared" si="28"/>
        <v>1415733</v>
      </c>
      <c r="E649" s="512">
        <v>432212</v>
      </c>
      <c r="F649" s="512">
        <v>109650</v>
      </c>
      <c r="G649" s="512">
        <v>59996</v>
      </c>
      <c r="H649" s="512">
        <v>813875</v>
      </c>
      <c r="I649" s="548"/>
      <c r="J649" s="548"/>
      <c r="K649" s="549"/>
      <c r="L649" s="548"/>
      <c r="M649" s="512">
        <v>467</v>
      </c>
      <c r="N649" s="512">
        <v>894497</v>
      </c>
      <c r="O649" s="512"/>
      <c r="P649" s="585"/>
      <c r="Q649" s="512"/>
      <c r="R649" s="512"/>
      <c r="S649" s="512"/>
      <c r="T649" s="512"/>
      <c r="U649" s="512"/>
      <c r="V649" s="548"/>
      <c r="W649" s="548"/>
      <c r="X649" s="550"/>
      <c r="Y649" s="302"/>
      <c r="Z649" s="599"/>
      <c r="AA649" s="515"/>
      <c r="AB649" s="516"/>
    </row>
    <row r="650" spans="1:28" ht="24.9" hidden="1" customHeight="1">
      <c r="A650" s="302" t="s">
        <v>1975</v>
      </c>
      <c r="B650" s="598" t="s">
        <v>1204</v>
      </c>
      <c r="C650" s="597">
        <f t="shared" si="29"/>
        <v>5359402</v>
      </c>
      <c r="D650" s="512">
        <f t="shared" si="28"/>
        <v>3419109</v>
      </c>
      <c r="E650" s="512">
        <v>616264</v>
      </c>
      <c r="F650" s="512">
        <v>602000</v>
      </c>
      <c r="G650" s="512">
        <v>486920</v>
      </c>
      <c r="H650" s="512">
        <v>1713925</v>
      </c>
      <c r="I650" s="548"/>
      <c r="J650" s="548"/>
      <c r="K650" s="549"/>
      <c r="L650" s="548"/>
      <c r="M650" s="512">
        <v>517</v>
      </c>
      <c r="N650" s="512">
        <v>989098</v>
      </c>
      <c r="O650" s="512"/>
      <c r="P650" s="585"/>
      <c r="Q650" s="512">
        <v>683</v>
      </c>
      <c r="R650" s="512">
        <v>874283</v>
      </c>
      <c r="S650" s="512">
        <v>73.5</v>
      </c>
      <c r="T650" s="512">
        <v>76912</v>
      </c>
      <c r="U650" s="512"/>
      <c r="V650" s="548"/>
      <c r="W650" s="548"/>
      <c r="X650" s="550"/>
      <c r="Y650" s="302"/>
      <c r="Z650" s="599"/>
      <c r="AA650" s="515"/>
      <c r="AB650" s="516"/>
    </row>
    <row r="651" spans="1:28" ht="24.9" hidden="1" customHeight="1">
      <c r="A651" s="302" t="s">
        <v>1976</v>
      </c>
      <c r="B651" s="598" t="s">
        <v>1205</v>
      </c>
      <c r="C651" s="597">
        <f t="shared" si="29"/>
        <v>3350129</v>
      </c>
      <c r="D651" s="512">
        <f t="shared" si="28"/>
        <v>2244408</v>
      </c>
      <c r="E651" s="512">
        <v>483912</v>
      </c>
      <c r="F651" s="512">
        <v>371950</v>
      </c>
      <c r="G651" s="512">
        <v>137381</v>
      </c>
      <c r="H651" s="512">
        <v>1251165</v>
      </c>
      <c r="I651" s="548"/>
      <c r="J651" s="548"/>
      <c r="K651" s="549"/>
      <c r="L651" s="548"/>
      <c r="M651" s="512">
        <v>577</v>
      </c>
      <c r="N651" s="512">
        <v>1105721</v>
      </c>
      <c r="O651" s="512"/>
      <c r="P651" s="585"/>
      <c r="Q651" s="512"/>
      <c r="R651" s="512"/>
      <c r="S651" s="512"/>
      <c r="T651" s="512"/>
      <c r="U651" s="512"/>
      <c r="V651" s="548"/>
      <c r="W651" s="548"/>
      <c r="X651" s="550"/>
      <c r="Y651" s="302"/>
      <c r="Z651" s="599"/>
      <c r="AA651" s="515"/>
      <c r="AB651" s="516"/>
    </row>
    <row r="652" spans="1:28" ht="24.9" hidden="1" customHeight="1">
      <c r="A652" s="302" t="s">
        <v>1977</v>
      </c>
      <c r="B652" s="598" t="s">
        <v>1207</v>
      </c>
      <c r="C652" s="597">
        <f t="shared" si="29"/>
        <v>7666880</v>
      </c>
      <c r="D652" s="512">
        <f t="shared" si="28"/>
        <v>5578252</v>
      </c>
      <c r="E652" s="512">
        <v>958001</v>
      </c>
      <c r="F652" s="512">
        <v>789050</v>
      </c>
      <c r="G652" s="512">
        <v>650386</v>
      </c>
      <c r="H652" s="512">
        <v>3180815</v>
      </c>
      <c r="I652" s="548"/>
      <c r="J652" s="548"/>
      <c r="K652" s="549"/>
      <c r="L652" s="548"/>
      <c r="M652" s="512">
        <v>785</v>
      </c>
      <c r="N652" s="512">
        <v>1502375</v>
      </c>
      <c r="O652" s="512"/>
      <c r="P652" s="585"/>
      <c r="Q652" s="512">
        <v>1194</v>
      </c>
      <c r="R652" s="512">
        <v>480775</v>
      </c>
      <c r="S652" s="512">
        <v>110</v>
      </c>
      <c r="T652" s="512">
        <v>105478</v>
      </c>
      <c r="U652" s="512"/>
      <c r="V652" s="548"/>
      <c r="W652" s="548"/>
      <c r="X652" s="550"/>
      <c r="Y652" s="302"/>
      <c r="Z652" s="599"/>
      <c r="AA652" s="515"/>
      <c r="AB652" s="516"/>
    </row>
    <row r="653" spans="1:28" ht="24.9" hidden="1" customHeight="1">
      <c r="A653" s="302" t="s">
        <v>1978</v>
      </c>
      <c r="B653" s="598" t="s">
        <v>1208</v>
      </c>
      <c r="C653" s="597">
        <f t="shared" si="29"/>
        <v>2271132</v>
      </c>
      <c r="D653" s="512">
        <f t="shared" si="28"/>
        <v>1212882</v>
      </c>
      <c r="E653" s="512">
        <v>1212882</v>
      </c>
      <c r="F653" s="512"/>
      <c r="G653" s="512"/>
      <c r="H653" s="512"/>
      <c r="I653" s="548"/>
      <c r="J653" s="548"/>
      <c r="K653" s="549"/>
      <c r="L653" s="548"/>
      <c r="M653" s="512">
        <v>850</v>
      </c>
      <c r="N653" s="512">
        <v>1058250</v>
      </c>
      <c r="O653" s="512"/>
      <c r="P653" s="585"/>
      <c r="Q653" s="512"/>
      <c r="R653" s="512"/>
      <c r="S653" s="512"/>
      <c r="T653" s="512"/>
      <c r="U653" s="512"/>
      <c r="V653" s="548"/>
      <c r="W653" s="548"/>
      <c r="X653" s="550"/>
      <c r="Y653" s="302"/>
      <c r="Z653" s="599"/>
      <c r="AA653" s="515"/>
      <c r="AB653" s="516"/>
    </row>
    <row r="654" spans="1:28" ht="24.9" hidden="1" customHeight="1">
      <c r="A654" s="302" t="s">
        <v>1979</v>
      </c>
      <c r="B654" s="598" t="s">
        <v>1206</v>
      </c>
      <c r="C654" s="597">
        <f t="shared" si="29"/>
        <v>6065666</v>
      </c>
      <c r="D654" s="512">
        <f t="shared" si="28"/>
        <v>3774034</v>
      </c>
      <c r="E654" s="512">
        <v>483912</v>
      </c>
      <c r="F654" s="512">
        <v>705200</v>
      </c>
      <c r="G654" s="512">
        <v>457357</v>
      </c>
      <c r="H654" s="512">
        <v>2127565</v>
      </c>
      <c r="I654" s="548"/>
      <c r="J654" s="548"/>
      <c r="K654" s="549"/>
      <c r="L654" s="548"/>
      <c r="M654" s="512">
        <v>625</v>
      </c>
      <c r="N654" s="512">
        <v>1196875</v>
      </c>
      <c r="O654" s="512"/>
      <c r="P654" s="585"/>
      <c r="Q654" s="512">
        <v>710</v>
      </c>
      <c r="R654" s="512">
        <v>909510</v>
      </c>
      <c r="S654" s="512">
        <v>177</v>
      </c>
      <c r="T654" s="512">
        <v>185247</v>
      </c>
      <c r="U654" s="512"/>
      <c r="V654" s="548"/>
      <c r="W654" s="548"/>
      <c r="X654" s="550"/>
      <c r="Y654" s="302"/>
      <c r="Z654" s="599"/>
      <c r="AA654" s="515"/>
      <c r="AB654" s="516"/>
    </row>
    <row r="655" spans="1:28" ht="24.9" hidden="1" customHeight="1">
      <c r="A655" s="302" t="s">
        <v>1980</v>
      </c>
      <c r="B655" s="598" t="s">
        <v>1209</v>
      </c>
      <c r="C655" s="597">
        <f t="shared" si="29"/>
        <v>4836774</v>
      </c>
      <c r="D655" s="512">
        <f t="shared" si="28"/>
        <v>3147572</v>
      </c>
      <c r="E655" s="512">
        <v>483912</v>
      </c>
      <c r="F655" s="512">
        <v>664350</v>
      </c>
      <c r="G655" s="512">
        <v>113035</v>
      </c>
      <c r="H655" s="512">
        <v>1886275</v>
      </c>
      <c r="I655" s="548"/>
      <c r="J655" s="548"/>
      <c r="K655" s="549"/>
      <c r="L655" s="548"/>
      <c r="M655" s="512">
        <v>625</v>
      </c>
      <c r="N655" s="512">
        <v>1196875</v>
      </c>
      <c r="O655" s="512"/>
      <c r="P655" s="585"/>
      <c r="Q655" s="512">
        <v>691</v>
      </c>
      <c r="R655" s="512">
        <v>394421</v>
      </c>
      <c r="S655" s="512">
        <v>94</v>
      </c>
      <c r="T655" s="512">
        <v>97906</v>
      </c>
      <c r="U655" s="512"/>
      <c r="V655" s="548"/>
      <c r="W655" s="548"/>
      <c r="X655" s="550"/>
      <c r="Y655" s="302"/>
      <c r="Z655" s="599"/>
      <c r="AA655" s="515"/>
      <c r="AB655" s="516"/>
    </row>
    <row r="656" spans="1:28" ht="24.9" hidden="1" customHeight="1">
      <c r="A656" s="302" t="s">
        <v>1981</v>
      </c>
      <c r="B656" s="598" t="s">
        <v>1210</v>
      </c>
      <c r="C656" s="597">
        <f t="shared" si="29"/>
        <v>4121688</v>
      </c>
      <c r="D656" s="512">
        <f t="shared" si="28"/>
        <v>2492850</v>
      </c>
      <c r="E656" s="512">
        <v>483912</v>
      </c>
      <c r="F656" s="512">
        <v>251550</v>
      </c>
      <c r="G656" s="512">
        <v>149554</v>
      </c>
      <c r="H656" s="512">
        <v>1607834</v>
      </c>
      <c r="I656" s="548"/>
      <c r="J656" s="548"/>
      <c r="K656" s="549"/>
      <c r="L656" s="548"/>
      <c r="M656" s="512">
        <v>448</v>
      </c>
      <c r="N656" s="512">
        <v>857920</v>
      </c>
      <c r="O656" s="512"/>
      <c r="P656" s="585"/>
      <c r="Q656" s="512">
        <v>1132</v>
      </c>
      <c r="R656" s="512">
        <v>707112</v>
      </c>
      <c r="S656" s="512">
        <v>94</v>
      </c>
      <c r="T656" s="512">
        <v>63806</v>
      </c>
      <c r="U656" s="512"/>
      <c r="V656" s="548"/>
      <c r="W656" s="548"/>
      <c r="X656" s="550"/>
      <c r="Y656" s="302"/>
      <c r="Z656" s="599"/>
      <c r="AA656" s="515"/>
      <c r="AB656" s="516"/>
    </row>
    <row r="657" spans="1:28" ht="24.9" hidden="1" customHeight="1">
      <c r="A657" s="302" t="s">
        <v>1982</v>
      </c>
      <c r="B657" s="591" t="s">
        <v>3534</v>
      </c>
      <c r="C657" s="597">
        <f t="shared" si="29"/>
        <v>186120</v>
      </c>
      <c r="D657" s="512">
        <f t="shared" si="28"/>
        <v>186120</v>
      </c>
      <c r="E657" s="512">
        <v>186120</v>
      </c>
      <c r="F657" s="512"/>
      <c r="G657" s="512"/>
      <c r="H657" s="512"/>
      <c r="I657" s="548"/>
      <c r="J657" s="548"/>
      <c r="K657" s="549"/>
      <c r="L657" s="548"/>
      <c r="M657" s="512"/>
      <c r="N657" s="512"/>
      <c r="O657" s="512"/>
      <c r="P657" s="585"/>
      <c r="Q657" s="512"/>
      <c r="R657" s="512"/>
      <c r="S657" s="512"/>
      <c r="T657" s="512"/>
      <c r="U657" s="512"/>
      <c r="V657" s="548"/>
      <c r="W657" s="548"/>
      <c r="X657" s="550"/>
      <c r="Y657" s="302"/>
      <c r="Z657" s="592"/>
      <c r="AA657" s="515"/>
      <c r="AB657" s="516"/>
    </row>
    <row r="658" spans="1:28" ht="24.9" hidden="1" customHeight="1">
      <c r="A658" s="302" t="s">
        <v>1983</v>
      </c>
      <c r="B658" s="591" t="s">
        <v>1193</v>
      </c>
      <c r="C658" s="597">
        <f t="shared" si="29"/>
        <v>460795</v>
      </c>
      <c r="D658" s="512">
        <f t="shared" si="28"/>
        <v>180950</v>
      </c>
      <c r="E658" s="512">
        <v>180950</v>
      </c>
      <c r="F658" s="512"/>
      <c r="G658" s="512"/>
      <c r="H658" s="512"/>
      <c r="I658" s="548"/>
      <c r="J658" s="548"/>
      <c r="K658" s="549"/>
      <c r="L658" s="548"/>
      <c r="M658" s="512"/>
      <c r="N658" s="512"/>
      <c r="O658" s="512">
        <v>250</v>
      </c>
      <c r="P658" s="585">
        <v>279845</v>
      </c>
      <c r="Q658" s="512"/>
      <c r="R658" s="512"/>
      <c r="S658" s="512"/>
      <c r="T658" s="512"/>
      <c r="U658" s="512"/>
      <c r="V658" s="548"/>
      <c r="W658" s="548"/>
      <c r="X658" s="550"/>
      <c r="Y658" s="302"/>
      <c r="Z658" s="592"/>
      <c r="AA658" s="515"/>
      <c r="AB658" s="516"/>
    </row>
    <row r="659" spans="1:28" ht="24.9" hidden="1" customHeight="1">
      <c r="A659" s="302" t="s">
        <v>1984</v>
      </c>
      <c r="B659" s="598" t="s">
        <v>1264</v>
      </c>
      <c r="C659" s="597">
        <f t="shared" si="29"/>
        <v>1865400</v>
      </c>
      <c r="D659" s="512">
        <f t="shared" si="28"/>
        <v>620400</v>
      </c>
      <c r="E659" s="512">
        <v>620400</v>
      </c>
      <c r="F659" s="512"/>
      <c r="G659" s="512"/>
      <c r="H659" s="512"/>
      <c r="I659" s="548"/>
      <c r="J659" s="548"/>
      <c r="K659" s="549"/>
      <c r="L659" s="548"/>
      <c r="M659" s="512">
        <v>1000</v>
      </c>
      <c r="N659" s="512">
        <v>1245000</v>
      </c>
      <c r="O659" s="512"/>
      <c r="P659" s="585"/>
      <c r="Q659" s="512"/>
      <c r="R659" s="512"/>
      <c r="S659" s="512"/>
      <c r="T659" s="512"/>
      <c r="U659" s="512"/>
      <c r="V659" s="548"/>
      <c r="W659" s="548"/>
      <c r="X659" s="550"/>
      <c r="Y659" s="302"/>
      <c r="Z659" s="599"/>
      <c r="AA659" s="515"/>
      <c r="AB659" s="516"/>
    </row>
    <row r="660" spans="1:28" ht="24.9" hidden="1" customHeight="1">
      <c r="A660" s="302" t="s">
        <v>1985</v>
      </c>
      <c r="B660" s="598" t="s">
        <v>1265</v>
      </c>
      <c r="C660" s="597">
        <f t="shared" si="29"/>
        <v>1865400</v>
      </c>
      <c r="D660" s="512">
        <f t="shared" si="28"/>
        <v>620400</v>
      </c>
      <c r="E660" s="512">
        <v>620400</v>
      </c>
      <c r="F660" s="512"/>
      <c r="G660" s="512"/>
      <c r="H660" s="512"/>
      <c r="I660" s="548"/>
      <c r="J660" s="548"/>
      <c r="K660" s="549"/>
      <c r="L660" s="548"/>
      <c r="M660" s="512">
        <v>1000</v>
      </c>
      <c r="N660" s="512">
        <v>1245000</v>
      </c>
      <c r="O660" s="512"/>
      <c r="P660" s="585"/>
      <c r="Q660" s="512"/>
      <c r="R660" s="512"/>
      <c r="S660" s="512"/>
      <c r="T660" s="512"/>
      <c r="U660" s="512"/>
      <c r="V660" s="548"/>
      <c r="W660" s="548"/>
      <c r="X660" s="550"/>
      <c r="Y660" s="302"/>
      <c r="Z660" s="599"/>
      <c r="AA660" s="515"/>
      <c r="AB660" s="516"/>
    </row>
    <row r="661" spans="1:28" ht="24.9" hidden="1" customHeight="1">
      <c r="A661" s="302" t="s">
        <v>1986</v>
      </c>
      <c r="B661" s="598" t="s">
        <v>1266</v>
      </c>
      <c r="C661" s="597">
        <f t="shared" si="29"/>
        <v>2668474</v>
      </c>
      <c r="D661" s="512">
        <f t="shared" si="28"/>
        <v>1928974</v>
      </c>
      <c r="E661" s="512">
        <v>909920</v>
      </c>
      <c r="F661" s="512"/>
      <c r="G661" s="512">
        <v>1019054</v>
      </c>
      <c r="H661" s="512"/>
      <c r="I661" s="548"/>
      <c r="J661" s="548"/>
      <c r="K661" s="549"/>
      <c r="L661" s="548"/>
      <c r="M661" s="512"/>
      <c r="N661" s="512"/>
      <c r="O661" s="512"/>
      <c r="P661" s="585"/>
      <c r="Q661" s="512">
        <v>2270.8000000000002</v>
      </c>
      <c r="R661" s="512">
        <v>739500</v>
      </c>
      <c r="S661" s="512"/>
      <c r="T661" s="512"/>
      <c r="U661" s="512"/>
      <c r="V661" s="548"/>
      <c r="W661" s="548"/>
      <c r="X661" s="550"/>
      <c r="Y661" s="302"/>
      <c r="Z661" s="599"/>
      <c r="AA661" s="515"/>
      <c r="AB661" s="516"/>
    </row>
    <row r="662" spans="1:28" ht="24.9" hidden="1" customHeight="1">
      <c r="A662" s="302" t="s">
        <v>1987</v>
      </c>
      <c r="B662" s="598" t="s">
        <v>1267</v>
      </c>
      <c r="C662" s="597">
        <f t="shared" si="29"/>
        <v>629780</v>
      </c>
      <c r="D662" s="512">
        <f t="shared" si="28"/>
        <v>629780</v>
      </c>
      <c r="E662" s="512">
        <v>629780</v>
      </c>
      <c r="F662" s="512"/>
      <c r="G662" s="512"/>
      <c r="H662" s="512"/>
      <c r="I662" s="548"/>
      <c r="J662" s="548"/>
      <c r="K662" s="549"/>
      <c r="L662" s="548"/>
      <c r="M662" s="512"/>
      <c r="N662" s="512"/>
      <c r="O662" s="512"/>
      <c r="P662" s="585"/>
      <c r="Q662" s="512"/>
      <c r="R662" s="512"/>
      <c r="S662" s="512"/>
      <c r="T662" s="512"/>
      <c r="U662" s="512"/>
      <c r="V662" s="548"/>
      <c r="W662" s="548"/>
      <c r="X662" s="550"/>
      <c r="Y662" s="302"/>
      <c r="Z662" s="599"/>
      <c r="AA662" s="515"/>
      <c r="AB662" s="516"/>
    </row>
    <row r="663" spans="1:28" ht="24.9" hidden="1" customHeight="1">
      <c r="A663" s="302" t="s">
        <v>1988</v>
      </c>
      <c r="B663" s="598" t="s">
        <v>1268</v>
      </c>
      <c r="C663" s="597">
        <f t="shared" si="29"/>
        <v>692780</v>
      </c>
      <c r="D663" s="512">
        <f t="shared" si="28"/>
        <v>692780</v>
      </c>
      <c r="E663" s="512">
        <v>692780</v>
      </c>
      <c r="F663" s="512"/>
      <c r="G663" s="512"/>
      <c r="H663" s="512"/>
      <c r="I663" s="512"/>
      <c r="J663" s="512"/>
      <c r="K663" s="514"/>
      <c r="L663" s="512"/>
      <c r="M663" s="512"/>
      <c r="N663" s="512"/>
      <c r="O663" s="512"/>
      <c r="P663" s="512"/>
      <c r="Q663" s="512"/>
      <c r="R663" s="512"/>
      <c r="S663" s="512"/>
      <c r="T663" s="512"/>
      <c r="U663" s="512"/>
      <c r="V663" s="512"/>
      <c r="W663" s="512"/>
      <c r="X663" s="559"/>
      <c r="Y663" s="302"/>
      <c r="Z663" s="599"/>
      <c r="AA663" s="515"/>
      <c r="AB663" s="516"/>
    </row>
    <row r="664" spans="1:28" ht="24.9" hidden="1" customHeight="1">
      <c r="A664" s="302" t="s">
        <v>1989</v>
      </c>
      <c r="B664" s="598" t="s">
        <v>1262</v>
      </c>
      <c r="C664" s="597">
        <f t="shared" si="29"/>
        <v>1972620</v>
      </c>
      <c r="D664" s="512">
        <f t="shared" si="28"/>
        <v>387750</v>
      </c>
      <c r="E664" s="512">
        <v>387750</v>
      </c>
      <c r="F664" s="512"/>
      <c r="G664" s="512"/>
      <c r="H664" s="512"/>
      <c r="I664" s="548"/>
      <c r="J664" s="548"/>
      <c r="K664" s="549"/>
      <c r="L664" s="548"/>
      <c r="M664" s="512">
        <v>600</v>
      </c>
      <c r="N664" s="512">
        <v>1149000</v>
      </c>
      <c r="O664" s="512"/>
      <c r="P664" s="585"/>
      <c r="Q664" s="512">
        <v>1002</v>
      </c>
      <c r="R664" s="512">
        <v>435870</v>
      </c>
      <c r="S664" s="512"/>
      <c r="T664" s="512"/>
      <c r="U664" s="512"/>
      <c r="V664" s="548"/>
      <c r="W664" s="548"/>
      <c r="X664" s="550"/>
      <c r="Y664" s="302"/>
      <c r="Z664" s="599"/>
      <c r="AA664" s="515"/>
      <c r="AB664" s="516"/>
    </row>
    <row r="665" spans="1:28" ht="24.9" hidden="1" customHeight="1">
      <c r="A665" s="302" t="s">
        <v>1990</v>
      </c>
      <c r="B665" s="598" t="s">
        <v>1199</v>
      </c>
      <c r="C665" s="597">
        <f t="shared" si="29"/>
        <v>4298184</v>
      </c>
      <c r="D665" s="512">
        <f t="shared" si="28"/>
        <v>1137510</v>
      </c>
      <c r="E665" s="512"/>
      <c r="F665" s="512"/>
      <c r="G665" s="512"/>
      <c r="H665" s="512">
        <v>1137510</v>
      </c>
      <c r="I665" s="548"/>
      <c r="J665" s="548"/>
      <c r="K665" s="549"/>
      <c r="L665" s="548"/>
      <c r="M665" s="512">
        <v>1411</v>
      </c>
      <c r="N665" s="512">
        <v>2298000</v>
      </c>
      <c r="O665" s="512"/>
      <c r="P665" s="512"/>
      <c r="Q665" s="512">
        <v>1640</v>
      </c>
      <c r="R665" s="512">
        <v>862674</v>
      </c>
      <c r="S665" s="512"/>
      <c r="T665" s="512"/>
      <c r="U665" s="512"/>
      <c r="V665" s="548"/>
      <c r="W665" s="548"/>
      <c r="X665" s="550"/>
      <c r="Y665" s="302"/>
      <c r="Z665" s="599"/>
      <c r="AA665" s="515"/>
      <c r="AB665" s="516"/>
    </row>
    <row r="666" spans="1:28" ht="24.9" hidden="1" customHeight="1">
      <c r="A666" s="302" t="s">
        <v>1991</v>
      </c>
      <c r="B666" s="598" t="s">
        <v>1269</v>
      </c>
      <c r="C666" s="597">
        <f t="shared" si="29"/>
        <v>3908705</v>
      </c>
      <c r="D666" s="512">
        <f t="shared" si="28"/>
        <v>909920</v>
      </c>
      <c r="E666" s="512">
        <v>909920</v>
      </c>
      <c r="F666" s="512"/>
      <c r="G666" s="512"/>
      <c r="H666" s="512"/>
      <c r="I666" s="548"/>
      <c r="J666" s="548"/>
      <c r="K666" s="549"/>
      <c r="L666" s="548"/>
      <c r="M666" s="512">
        <v>1200</v>
      </c>
      <c r="N666" s="512">
        <v>2298000</v>
      </c>
      <c r="O666" s="512"/>
      <c r="P666" s="585"/>
      <c r="Q666" s="512">
        <v>2643.9</v>
      </c>
      <c r="R666" s="512">
        <v>700785</v>
      </c>
      <c r="S666" s="512"/>
      <c r="T666" s="512"/>
      <c r="U666" s="512"/>
      <c r="V666" s="548"/>
      <c r="W666" s="548"/>
      <c r="X666" s="550"/>
      <c r="Y666" s="302"/>
      <c r="Z666" s="599"/>
      <c r="AA666" s="515"/>
      <c r="AB666" s="516"/>
    </row>
    <row r="667" spans="1:28" ht="24.9" hidden="1" customHeight="1">
      <c r="A667" s="302" t="s">
        <v>1992</v>
      </c>
      <c r="B667" s="598" t="s">
        <v>1273</v>
      </c>
      <c r="C667" s="597">
        <f t="shared" si="29"/>
        <v>1747332</v>
      </c>
      <c r="D667" s="512">
        <f t="shared" si="28"/>
        <v>1747332</v>
      </c>
      <c r="E667" s="512"/>
      <c r="F667" s="512">
        <v>898700</v>
      </c>
      <c r="G667" s="512">
        <v>848632</v>
      </c>
      <c r="H667" s="512"/>
      <c r="I667" s="548"/>
      <c r="J667" s="548"/>
      <c r="K667" s="549"/>
      <c r="L667" s="548"/>
      <c r="M667" s="512"/>
      <c r="N667" s="512"/>
      <c r="O667" s="512"/>
      <c r="P667" s="585"/>
      <c r="Q667" s="512"/>
      <c r="R667" s="512"/>
      <c r="S667" s="512"/>
      <c r="T667" s="512"/>
      <c r="U667" s="512"/>
      <c r="V667" s="548"/>
      <c r="W667" s="548"/>
      <c r="X667" s="550"/>
      <c r="Y667" s="302"/>
      <c r="Z667" s="599"/>
      <c r="AA667" s="515"/>
      <c r="AB667" s="516"/>
    </row>
    <row r="668" spans="1:28" ht="24.9" hidden="1" customHeight="1">
      <c r="A668" s="302" t="s">
        <v>1993</v>
      </c>
      <c r="B668" s="598" t="s">
        <v>1270</v>
      </c>
      <c r="C668" s="597">
        <f t="shared" si="29"/>
        <v>2998785</v>
      </c>
      <c r="D668" s="512"/>
      <c r="E668" s="512"/>
      <c r="F668" s="512"/>
      <c r="G668" s="512"/>
      <c r="H668" s="512"/>
      <c r="I668" s="548"/>
      <c r="J668" s="548"/>
      <c r="K668" s="549"/>
      <c r="L668" s="548"/>
      <c r="M668" s="512">
        <v>1200</v>
      </c>
      <c r="N668" s="512">
        <v>2298000</v>
      </c>
      <c r="O668" s="512"/>
      <c r="P668" s="585"/>
      <c r="Q668" s="512">
        <v>2955.8</v>
      </c>
      <c r="R668" s="512">
        <v>700785</v>
      </c>
      <c r="S668" s="512"/>
      <c r="T668" s="512"/>
      <c r="U668" s="512"/>
      <c r="V668" s="548"/>
      <c r="W668" s="548"/>
      <c r="X668" s="550"/>
      <c r="Y668" s="302"/>
      <c r="Z668" s="599"/>
      <c r="AA668" s="515"/>
      <c r="AB668" s="516"/>
    </row>
    <row r="669" spans="1:28" ht="24.9" hidden="1" customHeight="1">
      <c r="A669" s="302" t="s">
        <v>1994</v>
      </c>
      <c r="B669" s="598" t="s">
        <v>1196</v>
      </c>
      <c r="C669" s="597">
        <f t="shared" si="29"/>
        <v>2464441</v>
      </c>
      <c r="D669" s="512">
        <f t="shared" ref="D669:D679" si="30">E669+F669+G669+H669+I669+J669</f>
        <v>10341</v>
      </c>
      <c r="E669" s="512">
        <v>10341</v>
      </c>
      <c r="F669" s="512"/>
      <c r="G669" s="512"/>
      <c r="H669" s="512"/>
      <c r="I669" s="548"/>
      <c r="J669" s="548"/>
      <c r="K669" s="549"/>
      <c r="L669" s="548"/>
      <c r="M669" s="512"/>
      <c r="N669" s="512"/>
      <c r="O669" s="512"/>
      <c r="P669" s="585"/>
      <c r="Q669" s="512">
        <v>2500</v>
      </c>
      <c r="R669" s="512">
        <v>2454100</v>
      </c>
      <c r="S669" s="512"/>
      <c r="T669" s="512"/>
      <c r="U669" s="512"/>
      <c r="V669" s="548"/>
      <c r="W669" s="548"/>
      <c r="X669" s="550"/>
      <c r="Y669" s="302"/>
      <c r="Z669" s="599"/>
      <c r="AA669" s="515"/>
      <c r="AB669" s="516"/>
    </row>
    <row r="670" spans="1:28" ht="24.9" hidden="1" customHeight="1">
      <c r="A670" s="302" t="s">
        <v>1995</v>
      </c>
      <c r="B670" s="598" t="s">
        <v>1271</v>
      </c>
      <c r="C670" s="597">
        <f t="shared" si="29"/>
        <v>3221667</v>
      </c>
      <c r="D670" s="512">
        <f t="shared" si="30"/>
        <v>2630067</v>
      </c>
      <c r="E670" s="512"/>
      <c r="F670" s="512">
        <v>1668400</v>
      </c>
      <c r="G670" s="512">
        <v>961667</v>
      </c>
      <c r="H670" s="512"/>
      <c r="I670" s="548"/>
      <c r="J670" s="548"/>
      <c r="K670" s="549"/>
      <c r="L670" s="548"/>
      <c r="M670" s="512"/>
      <c r="N670" s="512"/>
      <c r="O670" s="512"/>
      <c r="P670" s="585"/>
      <c r="Q670" s="512">
        <v>1360</v>
      </c>
      <c r="R670" s="512">
        <v>591600</v>
      </c>
      <c r="S670" s="512"/>
      <c r="T670" s="512"/>
      <c r="U670" s="512"/>
      <c r="V670" s="548"/>
      <c r="W670" s="548"/>
      <c r="X670" s="550"/>
      <c r="Y670" s="302"/>
      <c r="Z670" s="599"/>
      <c r="AA670" s="515"/>
      <c r="AB670" s="516"/>
    </row>
    <row r="671" spans="1:28" ht="24.9" hidden="1" customHeight="1">
      <c r="A671" s="302" t="s">
        <v>1996</v>
      </c>
      <c r="B671" s="598" t="s">
        <v>1195</v>
      </c>
      <c r="C671" s="597">
        <f t="shared" si="29"/>
        <v>4534928</v>
      </c>
      <c r="D671" s="512">
        <f t="shared" si="30"/>
        <v>2014710</v>
      </c>
      <c r="E671" s="512"/>
      <c r="F671" s="512">
        <v>877200</v>
      </c>
      <c r="G671" s="512"/>
      <c r="H671" s="512">
        <v>1137510</v>
      </c>
      <c r="I671" s="548"/>
      <c r="J671" s="548"/>
      <c r="K671" s="549"/>
      <c r="L671" s="548"/>
      <c r="M671" s="512">
        <v>701.9</v>
      </c>
      <c r="N671" s="512">
        <v>1654871</v>
      </c>
      <c r="O671" s="512"/>
      <c r="P671" s="585"/>
      <c r="Q671" s="512">
        <v>1230</v>
      </c>
      <c r="R671" s="512">
        <v>865347</v>
      </c>
      <c r="S671" s="512"/>
      <c r="T671" s="512"/>
      <c r="U671" s="512"/>
      <c r="V671" s="548"/>
      <c r="W671" s="548"/>
      <c r="X671" s="550"/>
      <c r="Y671" s="302"/>
      <c r="Z671" s="599"/>
      <c r="AA671" s="515"/>
      <c r="AB671" s="516"/>
    </row>
    <row r="672" spans="1:28" ht="24.9" hidden="1" customHeight="1">
      <c r="A672" s="302" t="s">
        <v>1997</v>
      </c>
      <c r="B672" s="598" t="s">
        <v>1272</v>
      </c>
      <c r="C672" s="597">
        <f t="shared" si="29"/>
        <v>3278152</v>
      </c>
      <c r="D672" s="512">
        <f t="shared" si="30"/>
        <v>3278152</v>
      </c>
      <c r="E672" s="512"/>
      <c r="F672" s="512">
        <v>1229800</v>
      </c>
      <c r="G672" s="512">
        <v>952972</v>
      </c>
      <c r="H672" s="512">
        <v>1095380</v>
      </c>
      <c r="I672" s="548"/>
      <c r="J672" s="548"/>
      <c r="K672" s="549"/>
      <c r="L672" s="548"/>
      <c r="M672" s="512"/>
      <c r="N672" s="512"/>
      <c r="O672" s="512"/>
      <c r="P672" s="585"/>
      <c r="Q672" s="512"/>
      <c r="R672" s="512"/>
      <c r="S672" s="512"/>
      <c r="T672" s="512"/>
      <c r="U672" s="512"/>
      <c r="V672" s="548"/>
      <c r="W672" s="548"/>
      <c r="X672" s="550"/>
      <c r="Y672" s="302"/>
      <c r="Z672" s="599"/>
      <c r="AA672" s="515"/>
      <c r="AB672" s="516"/>
    </row>
    <row r="673" spans="1:28" ht="24.9" hidden="1" customHeight="1">
      <c r="A673" s="302" t="s">
        <v>1998</v>
      </c>
      <c r="B673" s="598" t="s">
        <v>1194</v>
      </c>
      <c r="C673" s="597">
        <f t="shared" si="29"/>
        <v>1894513</v>
      </c>
      <c r="D673" s="512">
        <f t="shared" si="30"/>
        <v>1137510</v>
      </c>
      <c r="E673" s="512"/>
      <c r="F673" s="512"/>
      <c r="G673" s="512"/>
      <c r="H673" s="512">
        <v>1137510</v>
      </c>
      <c r="I673" s="548"/>
      <c r="J673" s="548"/>
      <c r="K673" s="549"/>
      <c r="L673" s="548"/>
      <c r="M673" s="512"/>
      <c r="N673" s="512"/>
      <c r="O673" s="512"/>
      <c r="P673" s="585"/>
      <c r="Q673" s="512">
        <v>1230</v>
      </c>
      <c r="R673" s="512">
        <v>757003</v>
      </c>
      <c r="S673" s="512"/>
      <c r="T673" s="512"/>
      <c r="U673" s="512"/>
      <c r="V673" s="548"/>
      <c r="W673" s="548"/>
      <c r="X673" s="550"/>
      <c r="Y673" s="302"/>
      <c r="Z673" s="599"/>
      <c r="AA673" s="515"/>
      <c r="AB673" s="516"/>
    </row>
    <row r="674" spans="1:28" ht="24.9" hidden="1" customHeight="1">
      <c r="A674" s="302" t="s">
        <v>1999</v>
      </c>
      <c r="B674" s="598" t="s">
        <v>1229</v>
      </c>
      <c r="C674" s="597">
        <f t="shared" ref="C674:C705" si="31">D674+L674+N674+P674+R674+T674+U674</f>
        <v>4082558</v>
      </c>
      <c r="D674" s="512">
        <f t="shared" si="30"/>
        <v>1548183</v>
      </c>
      <c r="E674" s="512">
        <v>144760</v>
      </c>
      <c r="F674" s="512">
        <v>806250</v>
      </c>
      <c r="G674" s="512">
        <v>438228</v>
      </c>
      <c r="H674" s="512">
        <v>158945</v>
      </c>
      <c r="I674" s="548"/>
      <c r="J674" s="548"/>
      <c r="K674" s="549"/>
      <c r="L674" s="548"/>
      <c r="M674" s="512">
        <v>965</v>
      </c>
      <c r="N674" s="512">
        <v>1847975</v>
      </c>
      <c r="O674" s="512"/>
      <c r="P674" s="585"/>
      <c r="Q674" s="512">
        <v>1159</v>
      </c>
      <c r="R674" s="512">
        <v>686400</v>
      </c>
      <c r="S674" s="512"/>
      <c r="T674" s="512"/>
      <c r="U674" s="512"/>
      <c r="V674" s="548"/>
      <c r="W674" s="548"/>
      <c r="X674" s="550"/>
      <c r="Y674" s="302"/>
      <c r="Z674" s="599"/>
      <c r="AA674" s="515"/>
      <c r="AB674" s="516"/>
    </row>
    <row r="675" spans="1:28" ht="24.9" hidden="1" customHeight="1">
      <c r="A675" s="302" t="s">
        <v>2000</v>
      </c>
      <c r="B675" s="598" t="s">
        <v>1230</v>
      </c>
      <c r="C675" s="597">
        <f t="shared" si="31"/>
        <v>3734037</v>
      </c>
      <c r="D675" s="512">
        <f t="shared" si="30"/>
        <v>1550233</v>
      </c>
      <c r="E675" s="512">
        <v>93060</v>
      </c>
      <c r="F675" s="512">
        <v>860000</v>
      </c>
      <c r="G675" s="512">
        <v>438228</v>
      </c>
      <c r="H675" s="512">
        <v>158945</v>
      </c>
      <c r="I675" s="548"/>
      <c r="J675" s="548"/>
      <c r="K675" s="549"/>
      <c r="L675" s="548"/>
      <c r="M675" s="512">
        <v>848</v>
      </c>
      <c r="N675" s="512">
        <v>1623920</v>
      </c>
      <c r="O675" s="512"/>
      <c r="P675" s="512"/>
      <c r="Q675" s="512">
        <v>1116.9000000000001</v>
      </c>
      <c r="R675" s="512">
        <v>559884</v>
      </c>
      <c r="S675" s="512"/>
      <c r="T675" s="512"/>
      <c r="U675" s="512"/>
      <c r="V675" s="548"/>
      <c r="W675" s="548"/>
      <c r="X675" s="550"/>
      <c r="Y675" s="302"/>
      <c r="Z675" s="599"/>
      <c r="AA675" s="515"/>
      <c r="AB675" s="516"/>
    </row>
    <row r="676" spans="1:28" ht="24.9" hidden="1" customHeight="1">
      <c r="A676" s="302" t="s">
        <v>2001</v>
      </c>
      <c r="B676" s="598" t="s">
        <v>1253</v>
      </c>
      <c r="C676" s="597">
        <f t="shared" si="31"/>
        <v>2039069</v>
      </c>
      <c r="D676" s="512">
        <f t="shared" si="30"/>
        <v>2039069</v>
      </c>
      <c r="E676" s="512">
        <v>149413</v>
      </c>
      <c r="F676" s="512">
        <v>903000</v>
      </c>
      <c r="G676" s="512">
        <v>241721</v>
      </c>
      <c r="H676" s="512">
        <v>744935</v>
      </c>
      <c r="I676" s="548"/>
      <c r="J676" s="548"/>
      <c r="K676" s="549"/>
      <c r="L676" s="548"/>
      <c r="M676" s="512"/>
      <c r="N676" s="512"/>
      <c r="O676" s="512"/>
      <c r="P676" s="512"/>
      <c r="Q676" s="512"/>
      <c r="R676" s="512"/>
      <c r="S676" s="512"/>
      <c r="T676" s="512"/>
      <c r="U676" s="512"/>
      <c r="V676" s="548"/>
      <c r="W676" s="548"/>
      <c r="X676" s="550"/>
      <c r="Y676" s="302"/>
      <c r="Z676" s="599"/>
      <c r="AA676" s="515"/>
      <c r="AB676" s="516"/>
    </row>
    <row r="677" spans="1:28" ht="24.9" hidden="1" customHeight="1">
      <c r="A677" s="302" t="s">
        <v>2002</v>
      </c>
      <c r="B677" s="598" t="s">
        <v>1250</v>
      </c>
      <c r="C677" s="597">
        <f t="shared" si="31"/>
        <v>2013219</v>
      </c>
      <c r="D677" s="512">
        <f t="shared" si="30"/>
        <v>2013219</v>
      </c>
      <c r="E677" s="512">
        <v>123563</v>
      </c>
      <c r="F677" s="512">
        <v>903000</v>
      </c>
      <c r="G677" s="512">
        <v>241721</v>
      </c>
      <c r="H677" s="512">
        <v>744935</v>
      </c>
      <c r="I677" s="548"/>
      <c r="J677" s="548"/>
      <c r="K677" s="549"/>
      <c r="L677" s="548"/>
      <c r="M677" s="512"/>
      <c r="N677" s="512"/>
      <c r="O677" s="512"/>
      <c r="P677" s="585"/>
      <c r="Q677" s="512"/>
      <c r="R677" s="512"/>
      <c r="S677" s="512"/>
      <c r="T677" s="512"/>
      <c r="U677" s="512"/>
      <c r="V677" s="548"/>
      <c r="W677" s="548"/>
      <c r="X677" s="550"/>
      <c r="Y677" s="302"/>
      <c r="Z677" s="599"/>
      <c r="AA677" s="515"/>
      <c r="AB677" s="516"/>
    </row>
    <row r="678" spans="1:28" ht="24.9" hidden="1" customHeight="1">
      <c r="A678" s="302" t="s">
        <v>2003</v>
      </c>
      <c r="B678" s="598" t="s">
        <v>1251</v>
      </c>
      <c r="C678" s="597">
        <f t="shared" si="31"/>
        <v>6799813</v>
      </c>
      <c r="D678" s="512">
        <f t="shared" si="30"/>
        <v>5443993</v>
      </c>
      <c r="E678" s="512">
        <v>698975</v>
      </c>
      <c r="F678" s="512">
        <v>2842300</v>
      </c>
      <c r="G678" s="512">
        <v>1672918</v>
      </c>
      <c r="H678" s="512">
        <v>229800</v>
      </c>
      <c r="I678" s="548"/>
      <c r="J678" s="548"/>
      <c r="K678" s="549"/>
      <c r="L678" s="548"/>
      <c r="M678" s="512">
        <v>708</v>
      </c>
      <c r="N678" s="512">
        <v>1355820</v>
      </c>
      <c r="O678" s="512"/>
      <c r="P678" s="585"/>
      <c r="Q678" s="512"/>
      <c r="R678" s="512"/>
      <c r="S678" s="512"/>
      <c r="T678" s="512"/>
      <c r="U678" s="512"/>
      <c r="V678" s="548"/>
      <c r="W678" s="548"/>
      <c r="X678" s="550"/>
      <c r="Y678" s="302"/>
      <c r="Z678" s="599"/>
      <c r="AA678" s="515"/>
      <c r="AB678" s="516"/>
    </row>
    <row r="679" spans="1:28" ht="24.9" hidden="1" customHeight="1">
      <c r="A679" s="302" t="s">
        <v>2004</v>
      </c>
      <c r="B679" s="598" t="s">
        <v>1252</v>
      </c>
      <c r="C679" s="597">
        <f t="shared" si="31"/>
        <v>5657542</v>
      </c>
      <c r="D679" s="512">
        <f t="shared" si="30"/>
        <v>5657542</v>
      </c>
      <c r="E679" s="512">
        <v>31020</v>
      </c>
      <c r="F679" s="512">
        <v>1851150</v>
      </c>
      <c r="G679" s="512">
        <v>918192</v>
      </c>
      <c r="H679" s="512">
        <v>2857180</v>
      </c>
      <c r="I679" s="548"/>
      <c r="J679" s="548"/>
      <c r="K679" s="549"/>
      <c r="L679" s="548"/>
      <c r="M679" s="512"/>
      <c r="N679" s="512"/>
      <c r="O679" s="512"/>
      <c r="P679" s="585"/>
      <c r="Q679" s="512"/>
      <c r="R679" s="512"/>
      <c r="S679" s="512"/>
      <c r="T679" s="512"/>
      <c r="U679" s="512"/>
      <c r="V679" s="548"/>
      <c r="W679" s="548"/>
      <c r="X679" s="550"/>
      <c r="Y679" s="302"/>
      <c r="Z679" s="599"/>
      <c r="AA679" s="515"/>
      <c r="AB679" s="516"/>
    </row>
    <row r="680" spans="1:28" ht="24.9" hidden="1" customHeight="1">
      <c r="A680" s="302" t="s">
        <v>2005</v>
      </c>
      <c r="B680" s="598" t="s">
        <v>1211</v>
      </c>
      <c r="C680" s="597">
        <f t="shared" si="31"/>
        <v>972448</v>
      </c>
      <c r="D680" s="512"/>
      <c r="E680" s="512"/>
      <c r="F680" s="512"/>
      <c r="G680" s="512"/>
      <c r="H680" s="512"/>
      <c r="I680" s="548"/>
      <c r="J680" s="548"/>
      <c r="K680" s="549"/>
      <c r="L680" s="548"/>
      <c r="M680" s="512"/>
      <c r="N680" s="512"/>
      <c r="O680" s="512"/>
      <c r="P680" s="512"/>
      <c r="Q680" s="512">
        <v>689</v>
      </c>
      <c r="R680" s="512">
        <v>881969</v>
      </c>
      <c r="S680" s="512">
        <v>87</v>
      </c>
      <c r="T680" s="512">
        <v>90479</v>
      </c>
      <c r="U680" s="512"/>
      <c r="V680" s="548"/>
      <c r="W680" s="548"/>
      <c r="X680" s="550"/>
      <c r="Y680" s="302"/>
      <c r="Z680" s="599"/>
      <c r="AA680" s="515"/>
      <c r="AB680" s="516"/>
    </row>
    <row r="681" spans="1:28" ht="24.9" hidden="1" customHeight="1">
      <c r="A681" s="302" t="s">
        <v>2006</v>
      </c>
      <c r="B681" s="598" t="s">
        <v>1214</v>
      </c>
      <c r="C681" s="597">
        <f t="shared" si="31"/>
        <v>423141</v>
      </c>
      <c r="D681" s="512"/>
      <c r="E681" s="512"/>
      <c r="F681" s="512"/>
      <c r="G681" s="512"/>
      <c r="H681" s="512"/>
      <c r="I681" s="548"/>
      <c r="J681" s="548"/>
      <c r="K681" s="549"/>
      <c r="L681" s="548"/>
      <c r="M681" s="512"/>
      <c r="N681" s="512"/>
      <c r="O681" s="512"/>
      <c r="P681" s="512"/>
      <c r="Q681" s="512">
        <v>571</v>
      </c>
      <c r="R681" s="512">
        <v>332139</v>
      </c>
      <c r="S681" s="512">
        <v>87</v>
      </c>
      <c r="T681" s="512">
        <v>91002</v>
      </c>
      <c r="U681" s="512"/>
      <c r="V681" s="548"/>
      <c r="W681" s="548"/>
      <c r="X681" s="550"/>
      <c r="Y681" s="302"/>
      <c r="Z681" s="599"/>
      <c r="AA681" s="515"/>
      <c r="AB681" s="516"/>
    </row>
    <row r="682" spans="1:28" ht="24.9" hidden="1" customHeight="1">
      <c r="A682" s="302" t="s">
        <v>2007</v>
      </c>
      <c r="B682" s="598" t="s">
        <v>1212</v>
      </c>
      <c r="C682" s="597">
        <f t="shared" si="31"/>
        <v>682165</v>
      </c>
      <c r="D682" s="512"/>
      <c r="E682" s="512"/>
      <c r="F682" s="512"/>
      <c r="G682" s="512"/>
      <c r="H682" s="512"/>
      <c r="I682" s="548"/>
      <c r="J682" s="548"/>
      <c r="K682" s="549"/>
      <c r="L682" s="548"/>
      <c r="M682" s="512"/>
      <c r="N682" s="512"/>
      <c r="O682" s="512"/>
      <c r="P682" s="512"/>
      <c r="Q682" s="512">
        <v>689</v>
      </c>
      <c r="R682" s="512">
        <v>591163</v>
      </c>
      <c r="S682" s="512">
        <v>87</v>
      </c>
      <c r="T682" s="512">
        <v>91002</v>
      </c>
      <c r="U682" s="512"/>
      <c r="V682" s="548"/>
      <c r="W682" s="548"/>
      <c r="X682" s="550"/>
      <c r="Y682" s="302"/>
      <c r="Z682" s="599"/>
      <c r="AA682" s="515"/>
      <c r="AB682" s="516"/>
    </row>
    <row r="683" spans="1:28" ht="24.9" hidden="1" customHeight="1">
      <c r="A683" s="302" t="s">
        <v>2008</v>
      </c>
      <c r="B683" s="598" t="s">
        <v>1213</v>
      </c>
      <c r="C683" s="597">
        <f t="shared" si="31"/>
        <v>901235</v>
      </c>
      <c r="D683" s="512"/>
      <c r="E683" s="512"/>
      <c r="F683" s="512"/>
      <c r="G683" s="512"/>
      <c r="H683" s="512"/>
      <c r="I683" s="548"/>
      <c r="J683" s="548"/>
      <c r="K683" s="549"/>
      <c r="L683" s="548"/>
      <c r="M683" s="512"/>
      <c r="N683" s="512"/>
      <c r="O683" s="512"/>
      <c r="P683" s="585"/>
      <c r="Q683" s="512">
        <v>633</v>
      </c>
      <c r="R683" s="512">
        <v>810233</v>
      </c>
      <c r="S683" s="512">
        <v>87</v>
      </c>
      <c r="T683" s="512">
        <v>91002</v>
      </c>
      <c r="U683" s="512"/>
      <c r="V683" s="548"/>
      <c r="W683" s="548"/>
      <c r="X683" s="550"/>
      <c r="Y683" s="302"/>
      <c r="Z683" s="599"/>
      <c r="AA683" s="515"/>
      <c r="AB683" s="516"/>
    </row>
    <row r="684" spans="1:28" ht="24.9" hidden="1" customHeight="1">
      <c r="A684" s="302" t="s">
        <v>2009</v>
      </c>
      <c r="B684" s="598" t="s">
        <v>1215</v>
      </c>
      <c r="C684" s="597">
        <f t="shared" si="31"/>
        <v>1022033</v>
      </c>
      <c r="D684" s="512"/>
      <c r="E684" s="512"/>
      <c r="F684" s="512"/>
      <c r="G684" s="512"/>
      <c r="H684" s="512"/>
      <c r="I684" s="548"/>
      <c r="J684" s="548"/>
      <c r="K684" s="549"/>
      <c r="L684" s="548"/>
      <c r="M684" s="512"/>
      <c r="N684" s="512"/>
      <c r="O684" s="512"/>
      <c r="P684" s="585"/>
      <c r="Q684" s="512">
        <v>727</v>
      </c>
      <c r="R684" s="512">
        <v>931031</v>
      </c>
      <c r="S684" s="512">
        <v>87</v>
      </c>
      <c r="T684" s="512">
        <v>91002</v>
      </c>
      <c r="U684" s="512"/>
      <c r="V684" s="548"/>
      <c r="W684" s="548"/>
      <c r="X684" s="550"/>
      <c r="Y684" s="302"/>
      <c r="Z684" s="599"/>
      <c r="AA684" s="515"/>
      <c r="AB684" s="516"/>
    </row>
    <row r="685" spans="1:28" ht="24.9" hidden="1" customHeight="1">
      <c r="A685" s="302" t="s">
        <v>2010</v>
      </c>
      <c r="B685" s="598" t="s">
        <v>1216</v>
      </c>
      <c r="C685" s="597">
        <f t="shared" si="31"/>
        <v>855759</v>
      </c>
      <c r="D685" s="512"/>
      <c r="E685" s="512"/>
      <c r="F685" s="512"/>
      <c r="G685" s="512"/>
      <c r="H685" s="512"/>
      <c r="I685" s="548"/>
      <c r="J685" s="548"/>
      <c r="K685" s="549"/>
      <c r="L685" s="548"/>
      <c r="M685" s="512"/>
      <c r="N685" s="512"/>
      <c r="O685" s="512"/>
      <c r="P685" s="585"/>
      <c r="Q685" s="512">
        <v>597</v>
      </c>
      <c r="R685" s="512">
        <v>764757</v>
      </c>
      <c r="S685" s="512">
        <v>87</v>
      </c>
      <c r="T685" s="512">
        <v>91002</v>
      </c>
      <c r="U685" s="512"/>
      <c r="V685" s="548"/>
      <c r="W685" s="548"/>
      <c r="X685" s="550"/>
      <c r="Y685" s="302"/>
      <c r="Z685" s="599"/>
      <c r="AA685" s="515"/>
      <c r="AB685" s="516"/>
    </row>
    <row r="686" spans="1:28" ht="24.9" hidden="1" customHeight="1">
      <c r="A686" s="302" t="s">
        <v>2011</v>
      </c>
      <c r="B686" s="598" t="s">
        <v>1232</v>
      </c>
      <c r="C686" s="597">
        <f t="shared" si="31"/>
        <v>7864807</v>
      </c>
      <c r="D686" s="512">
        <f>E686+F686+G686+H686+I686+J686</f>
        <v>3234587</v>
      </c>
      <c r="E686" s="512">
        <v>1671978</v>
      </c>
      <c r="F686" s="512">
        <v>445050</v>
      </c>
      <c r="G686" s="512">
        <v>253894</v>
      </c>
      <c r="H686" s="512">
        <v>863665</v>
      </c>
      <c r="I686" s="548"/>
      <c r="J686" s="548"/>
      <c r="K686" s="549"/>
      <c r="L686" s="548"/>
      <c r="M686" s="512">
        <v>1274</v>
      </c>
      <c r="N686" s="512">
        <v>2439710</v>
      </c>
      <c r="O686" s="512"/>
      <c r="P686" s="585"/>
      <c r="Q686" s="512">
        <v>1710</v>
      </c>
      <c r="R686" s="512">
        <v>2190510</v>
      </c>
      <c r="S686" s="512"/>
      <c r="T686" s="512"/>
      <c r="U686" s="512"/>
      <c r="V686" s="548"/>
      <c r="W686" s="548"/>
      <c r="X686" s="550"/>
      <c r="Y686" s="302"/>
      <c r="Z686" s="599"/>
      <c r="AA686" s="515"/>
      <c r="AB686" s="516"/>
    </row>
    <row r="687" spans="1:28" ht="24.9" hidden="1" customHeight="1">
      <c r="A687" s="302" t="s">
        <v>2012</v>
      </c>
      <c r="B687" s="598" t="s">
        <v>1233</v>
      </c>
      <c r="C687" s="597">
        <f t="shared" si="31"/>
        <v>2758380</v>
      </c>
      <c r="D687" s="512"/>
      <c r="E687" s="512"/>
      <c r="F687" s="512"/>
      <c r="G687" s="512"/>
      <c r="H687" s="512"/>
      <c r="I687" s="548"/>
      <c r="J687" s="548"/>
      <c r="K687" s="549"/>
      <c r="L687" s="548"/>
      <c r="M687" s="512">
        <v>1139</v>
      </c>
      <c r="N687" s="512">
        <v>1418055</v>
      </c>
      <c r="O687" s="512"/>
      <c r="P687" s="585"/>
      <c r="Q687" s="512">
        <v>2380</v>
      </c>
      <c r="R687" s="512">
        <v>1340325</v>
      </c>
      <c r="S687" s="512"/>
      <c r="T687" s="512"/>
      <c r="U687" s="512"/>
      <c r="V687" s="548"/>
      <c r="W687" s="548"/>
      <c r="X687" s="550"/>
      <c r="Y687" s="302"/>
      <c r="Z687" s="599"/>
      <c r="AA687" s="515"/>
      <c r="AB687" s="516"/>
    </row>
    <row r="688" spans="1:28" ht="24.9" hidden="1" customHeight="1">
      <c r="A688" s="302" t="s">
        <v>2013</v>
      </c>
      <c r="B688" s="591" t="s">
        <v>1235</v>
      </c>
      <c r="C688" s="597">
        <f t="shared" si="31"/>
        <v>1430505</v>
      </c>
      <c r="D688" s="512"/>
      <c r="E688" s="512"/>
      <c r="F688" s="512"/>
      <c r="G688" s="512"/>
      <c r="H688" s="512"/>
      <c r="I688" s="548"/>
      <c r="J688" s="548"/>
      <c r="K688" s="549"/>
      <c r="L688" s="548"/>
      <c r="M688" s="512">
        <v>1149</v>
      </c>
      <c r="N688" s="512">
        <v>1430505</v>
      </c>
      <c r="O688" s="512"/>
      <c r="P688" s="585"/>
      <c r="Q688" s="512"/>
      <c r="R688" s="512"/>
      <c r="S688" s="512"/>
      <c r="T688" s="512"/>
      <c r="U688" s="512"/>
      <c r="V688" s="548"/>
      <c r="W688" s="548"/>
      <c r="X688" s="550"/>
      <c r="Y688" s="302"/>
      <c r="Z688" s="592"/>
      <c r="AA688" s="515"/>
      <c r="AB688" s="516"/>
    </row>
    <row r="689" spans="1:28" ht="24.9" hidden="1" customHeight="1">
      <c r="A689" s="302" t="s">
        <v>2014</v>
      </c>
      <c r="B689" s="591" t="s">
        <v>1234</v>
      </c>
      <c r="C689" s="597">
        <f t="shared" si="31"/>
        <v>1430505</v>
      </c>
      <c r="D689" s="512"/>
      <c r="E689" s="512"/>
      <c r="F689" s="512"/>
      <c r="G689" s="512"/>
      <c r="H689" s="512"/>
      <c r="I689" s="548"/>
      <c r="J689" s="548"/>
      <c r="K689" s="549"/>
      <c r="L689" s="548"/>
      <c r="M689" s="512">
        <v>1149</v>
      </c>
      <c r="N689" s="512">
        <v>1430505</v>
      </c>
      <c r="O689" s="512"/>
      <c r="P689" s="585"/>
      <c r="Q689" s="512"/>
      <c r="R689" s="512"/>
      <c r="S689" s="512"/>
      <c r="T689" s="512"/>
      <c r="U689" s="512"/>
      <c r="V689" s="548"/>
      <c r="W689" s="548"/>
      <c r="X689" s="550"/>
      <c r="Y689" s="302"/>
      <c r="Z689" s="592"/>
      <c r="AA689" s="515"/>
      <c r="AB689" s="516"/>
    </row>
    <row r="690" spans="1:28" ht="24.9" hidden="1" customHeight="1">
      <c r="A690" s="302" t="s">
        <v>2015</v>
      </c>
      <c r="B690" s="598" t="s">
        <v>1231</v>
      </c>
      <c r="C690" s="597">
        <f t="shared" si="31"/>
        <v>3928357</v>
      </c>
      <c r="D690" s="512">
        <f>E690+F690+G690+H690+I690+J690</f>
        <v>1277436</v>
      </c>
      <c r="E690" s="512">
        <v>159236</v>
      </c>
      <c r="F690" s="512">
        <v>477300</v>
      </c>
      <c r="G690" s="512">
        <v>252155</v>
      </c>
      <c r="H690" s="512">
        <v>388745</v>
      </c>
      <c r="I690" s="512"/>
      <c r="J690" s="512"/>
      <c r="K690" s="514"/>
      <c r="L690" s="512"/>
      <c r="M690" s="512">
        <v>805</v>
      </c>
      <c r="N690" s="512">
        <v>1541575</v>
      </c>
      <c r="O690" s="512"/>
      <c r="P690" s="512"/>
      <c r="Q690" s="512">
        <v>1140</v>
      </c>
      <c r="R690" s="512">
        <v>1109346</v>
      </c>
      <c r="S690" s="512"/>
      <c r="T690" s="512"/>
      <c r="U690" s="512"/>
      <c r="V690" s="512"/>
      <c r="W690" s="512"/>
      <c r="X690" s="559"/>
      <c r="Y690" s="302"/>
      <c r="Z690" s="599"/>
      <c r="AA690" s="515"/>
      <c r="AB690" s="516"/>
    </row>
    <row r="691" spans="1:28" ht="24.9" hidden="1" customHeight="1">
      <c r="A691" s="302" t="s">
        <v>2016</v>
      </c>
      <c r="B691" s="598" t="s">
        <v>256</v>
      </c>
      <c r="C691" s="597">
        <f t="shared" si="31"/>
        <v>1838400</v>
      </c>
      <c r="D691" s="512"/>
      <c r="E691" s="512"/>
      <c r="F691" s="512"/>
      <c r="G691" s="512"/>
      <c r="H691" s="512"/>
      <c r="I691" s="548"/>
      <c r="J691" s="548"/>
      <c r="K691" s="549"/>
      <c r="L691" s="548"/>
      <c r="M691" s="512">
        <v>960</v>
      </c>
      <c r="N691" s="512">
        <v>1838400</v>
      </c>
      <c r="O691" s="512"/>
      <c r="P691" s="585"/>
      <c r="Q691" s="512"/>
      <c r="R691" s="512"/>
      <c r="S691" s="512"/>
      <c r="T691" s="512"/>
      <c r="U691" s="512"/>
      <c r="V691" s="548"/>
      <c r="W691" s="548"/>
      <c r="X691" s="550"/>
      <c r="Y691" s="302"/>
      <c r="Z691" s="599"/>
      <c r="AA691" s="515"/>
      <c r="AB691" s="516"/>
    </row>
    <row r="692" spans="1:28" ht="24.9" hidden="1" customHeight="1">
      <c r="A692" s="302" t="s">
        <v>2017</v>
      </c>
      <c r="B692" s="598" t="s">
        <v>1222</v>
      </c>
      <c r="C692" s="597">
        <f t="shared" si="31"/>
        <v>5230988</v>
      </c>
      <c r="D692" s="512">
        <f>E692+F692+G692+H692+I692+J692</f>
        <v>5230988</v>
      </c>
      <c r="E692" s="512">
        <v>1225290</v>
      </c>
      <c r="F692" s="512">
        <v>1311500</v>
      </c>
      <c r="G692" s="512">
        <v>664298</v>
      </c>
      <c r="H692" s="512">
        <v>2029900</v>
      </c>
      <c r="I692" s="548"/>
      <c r="J692" s="548"/>
      <c r="K692" s="549"/>
      <c r="L692" s="548"/>
      <c r="M692" s="512"/>
      <c r="N692" s="512"/>
      <c r="O692" s="512"/>
      <c r="P692" s="585"/>
      <c r="Q692" s="512"/>
      <c r="R692" s="512"/>
      <c r="S692" s="512"/>
      <c r="T692" s="512"/>
      <c r="U692" s="512"/>
      <c r="V692" s="548"/>
      <c r="W692" s="548"/>
      <c r="X692" s="550"/>
      <c r="Y692" s="302"/>
      <c r="Z692" s="599"/>
      <c r="AA692" s="515"/>
      <c r="AB692" s="516"/>
    </row>
    <row r="693" spans="1:28" ht="24.9" hidden="1" customHeight="1">
      <c r="A693" s="302" t="s">
        <v>2018</v>
      </c>
      <c r="B693" s="598" t="s">
        <v>1223</v>
      </c>
      <c r="C693" s="597">
        <f t="shared" si="31"/>
        <v>5008161</v>
      </c>
      <c r="D693" s="512">
        <f>E693+F693+G693+H693+I693+J693</f>
        <v>5008161</v>
      </c>
      <c r="E693" s="512">
        <v>1002463</v>
      </c>
      <c r="F693" s="512">
        <v>1311500</v>
      </c>
      <c r="G693" s="512">
        <v>664298</v>
      </c>
      <c r="H693" s="512">
        <v>2029900</v>
      </c>
      <c r="I693" s="548"/>
      <c r="J693" s="548"/>
      <c r="K693" s="549"/>
      <c r="L693" s="548"/>
      <c r="M693" s="512"/>
      <c r="N693" s="512"/>
      <c r="O693" s="512"/>
      <c r="P693" s="585"/>
      <c r="Q693" s="512"/>
      <c r="R693" s="512"/>
      <c r="S693" s="512"/>
      <c r="T693" s="512"/>
      <c r="U693" s="512"/>
      <c r="V693" s="548"/>
      <c r="W693" s="548"/>
      <c r="X693" s="550"/>
      <c r="Y693" s="302"/>
      <c r="Z693" s="599"/>
      <c r="AA693" s="515"/>
      <c r="AB693" s="516"/>
    </row>
    <row r="694" spans="1:28" ht="24.9" hidden="1" customHeight="1">
      <c r="A694" s="302" t="s">
        <v>2019</v>
      </c>
      <c r="B694" s="598" t="s">
        <v>1224</v>
      </c>
      <c r="C694" s="597">
        <f t="shared" si="31"/>
        <v>4957428</v>
      </c>
      <c r="D694" s="512">
        <f>E694+F694+G694+H694+I694+J694</f>
        <v>3069234</v>
      </c>
      <c r="E694" s="512">
        <v>1539626</v>
      </c>
      <c r="F694" s="512">
        <v>969650</v>
      </c>
      <c r="G694" s="512">
        <v>559958</v>
      </c>
      <c r="H694" s="512"/>
      <c r="I694" s="548"/>
      <c r="J694" s="548"/>
      <c r="K694" s="549"/>
      <c r="L694" s="548"/>
      <c r="M694" s="512"/>
      <c r="N694" s="512"/>
      <c r="O694" s="512"/>
      <c r="P694" s="585"/>
      <c r="Q694" s="512">
        <v>1667</v>
      </c>
      <c r="R694" s="512">
        <v>1888194</v>
      </c>
      <c r="S694" s="512"/>
      <c r="T694" s="512"/>
      <c r="U694" s="512"/>
      <c r="V694" s="548"/>
      <c r="W694" s="548"/>
      <c r="X694" s="550"/>
      <c r="Y694" s="302"/>
      <c r="Z694" s="599"/>
      <c r="AA694" s="515"/>
      <c r="AB694" s="516"/>
    </row>
    <row r="695" spans="1:28" ht="24.9" hidden="1" customHeight="1">
      <c r="A695" s="302" t="s">
        <v>2020</v>
      </c>
      <c r="B695" s="598" t="s">
        <v>260</v>
      </c>
      <c r="C695" s="597">
        <f t="shared" si="31"/>
        <v>3619350</v>
      </c>
      <c r="D695" s="512"/>
      <c r="E695" s="512"/>
      <c r="F695" s="512"/>
      <c r="G695" s="512"/>
      <c r="H695" s="512"/>
      <c r="I695" s="548"/>
      <c r="J695" s="548"/>
      <c r="K695" s="549"/>
      <c r="L695" s="548"/>
      <c r="M695" s="512">
        <v>1890</v>
      </c>
      <c r="N695" s="512">
        <v>3619350</v>
      </c>
      <c r="O695" s="512"/>
      <c r="P695" s="585"/>
      <c r="Q695" s="512"/>
      <c r="R695" s="512"/>
      <c r="S695" s="512"/>
      <c r="T695" s="512"/>
      <c r="U695" s="512"/>
      <c r="V695" s="548"/>
      <c r="W695" s="548"/>
      <c r="X695" s="550"/>
      <c r="Y695" s="302"/>
      <c r="Z695" s="599"/>
      <c r="AA695" s="515"/>
      <c r="AB695" s="516"/>
    </row>
    <row r="696" spans="1:28" ht="24.9" hidden="1" customHeight="1">
      <c r="A696" s="302" t="s">
        <v>2021</v>
      </c>
      <c r="B696" s="598" t="s">
        <v>261</v>
      </c>
      <c r="C696" s="597">
        <f t="shared" si="31"/>
        <v>3294150</v>
      </c>
      <c r="D696" s="512">
        <f t="shared" ref="D696:D722" si="32">E696+F696+G696+H696+I696+J696</f>
        <v>117256</v>
      </c>
      <c r="E696" s="512">
        <v>117256</v>
      </c>
      <c r="F696" s="512"/>
      <c r="G696" s="512"/>
      <c r="H696" s="512"/>
      <c r="I696" s="548"/>
      <c r="J696" s="548"/>
      <c r="K696" s="549"/>
      <c r="L696" s="548"/>
      <c r="M696" s="512">
        <v>720</v>
      </c>
      <c r="N696" s="512">
        <v>2627873</v>
      </c>
      <c r="O696" s="512">
        <v>250</v>
      </c>
      <c r="P696" s="585">
        <v>549021</v>
      </c>
      <c r="Q696" s="512"/>
      <c r="R696" s="512"/>
      <c r="S696" s="512"/>
      <c r="T696" s="512"/>
      <c r="U696" s="512"/>
      <c r="V696" s="548"/>
      <c r="W696" s="548"/>
      <c r="X696" s="550"/>
      <c r="Y696" s="302"/>
      <c r="Z696" s="599"/>
      <c r="AA696" s="515"/>
      <c r="AB696" s="516"/>
    </row>
    <row r="697" spans="1:28" ht="24.9" hidden="1" customHeight="1">
      <c r="A697" s="302" t="s">
        <v>2022</v>
      </c>
      <c r="B697" s="598" t="s">
        <v>1225</v>
      </c>
      <c r="C697" s="597">
        <f t="shared" si="31"/>
        <v>21255793</v>
      </c>
      <c r="D697" s="512">
        <f t="shared" si="32"/>
        <v>10303277</v>
      </c>
      <c r="E697" s="512">
        <v>3949880</v>
      </c>
      <c r="F697" s="512">
        <v>1462000</v>
      </c>
      <c r="G697" s="512">
        <v>1300772</v>
      </c>
      <c r="H697" s="512">
        <v>3590625</v>
      </c>
      <c r="I697" s="548"/>
      <c r="J697" s="548"/>
      <c r="K697" s="549"/>
      <c r="L697" s="548"/>
      <c r="M697" s="512">
        <v>1976</v>
      </c>
      <c r="N697" s="512">
        <v>3784040</v>
      </c>
      <c r="O697" s="512"/>
      <c r="P697" s="585"/>
      <c r="Q697" s="512">
        <v>5736</v>
      </c>
      <c r="R697" s="512">
        <v>7168476</v>
      </c>
      <c r="S697" s="512"/>
      <c r="T697" s="512"/>
      <c r="U697" s="512"/>
      <c r="V697" s="548"/>
      <c r="W697" s="548"/>
      <c r="X697" s="550"/>
      <c r="Y697" s="302"/>
      <c r="Z697" s="599"/>
      <c r="AA697" s="515"/>
      <c r="AB697" s="516"/>
    </row>
    <row r="698" spans="1:28" ht="24.9" hidden="1" customHeight="1">
      <c r="A698" s="302" t="s">
        <v>2023</v>
      </c>
      <c r="B698" s="598" t="s">
        <v>1226</v>
      </c>
      <c r="C698" s="597">
        <f t="shared" si="31"/>
        <v>7999582</v>
      </c>
      <c r="D698" s="512">
        <f t="shared" si="32"/>
        <v>5543405</v>
      </c>
      <c r="E698" s="512">
        <v>1592360</v>
      </c>
      <c r="F698" s="512">
        <v>1665820</v>
      </c>
      <c r="G698" s="512">
        <v>616302</v>
      </c>
      <c r="H698" s="512">
        <v>1668923</v>
      </c>
      <c r="I698" s="548"/>
      <c r="J698" s="548"/>
      <c r="K698" s="549"/>
      <c r="L698" s="548"/>
      <c r="M698" s="512">
        <v>911</v>
      </c>
      <c r="N698" s="512">
        <v>1744565</v>
      </c>
      <c r="O698" s="512"/>
      <c r="P698" s="585"/>
      <c r="Q698" s="512">
        <v>1352</v>
      </c>
      <c r="R698" s="512">
        <v>711612</v>
      </c>
      <c r="S698" s="512"/>
      <c r="T698" s="512"/>
      <c r="U698" s="512"/>
      <c r="V698" s="548"/>
      <c r="W698" s="548"/>
      <c r="X698" s="550"/>
      <c r="Y698" s="302"/>
      <c r="Z698" s="599"/>
      <c r="AA698" s="515"/>
      <c r="AB698" s="516"/>
    </row>
    <row r="699" spans="1:28" ht="24.9" hidden="1" customHeight="1">
      <c r="A699" s="302" t="s">
        <v>2024</v>
      </c>
      <c r="B699" s="598" t="s">
        <v>1255</v>
      </c>
      <c r="C699" s="597">
        <f t="shared" si="31"/>
        <v>837997</v>
      </c>
      <c r="D699" s="512">
        <f t="shared" si="32"/>
        <v>0</v>
      </c>
      <c r="E699" s="512"/>
      <c r="F699" s="512"/>
      <c r="G699" s="512"/>
      <c r="H699" s="512"/>
      <c r="I699" s="548"/>
      <c r="J699" s="548"/>
      <c r="K699" s="549"/>
      <c r="L699" s="548"/>
      <c r="M699" s="512"/>
      <c r="N699" s="512"/>
      <c r="O699" s="512"/>
      <c r="P699" s="585"/>
      <c r="Q699" s="512">
        <v>2700.2</v>
      </c>
      <c r="R699" s="512">
        <v>694695</v>
      </c>
      <c r="S699" s="512">
        <v>340</v>
      </c>
      <c r="T699" s="512">
        <v>143302</v>
      </c>
      <c r="U699" s="512"/>
      <c r="V699" s="548"/>
      <c r="W699" s="548"/>
      <c r="X699" s="550"/>
      <c r="Y699" s="302"/>
      <c r="Z699" s="599"/>
      <c r="AA699" s="515"/>
      <c r="AB699" s="516"/>
    </row>
    <row r="700" spans="1:28" ht="24.9" hidden="1" customHeight="1">
      <c r="A700" s="302" t="s">
        <v>2025</v>
      </c>
      <c r="B700" s="598" t="s">
        <v>1260</v>
      </c>
      <c r="C700" s="597">
        <f t="shared" si="31"/>
        <v>3788753</v>
      </c>
      <c r="D700" s="512">
        <f t="shared" si="32"/>
        <v>1375853</v>
      </c>
      <c r="E700" s="512"/>
      <c r="F700" s="512">
        <v>720250</v>
      </c>
      <c r="G700" s="512">
        <v>655603</v>
      </c>
      <c r="H700" s="512"/>
      <c r="I700" s="548"/>
      <c r="J700" s="548"/>
      <c r="K700" s="549"/>
      <c r="L700" s="548"/>
      <c r="M700" s="512">
        <v>1200</v>
      </c>
      <c r="N700" s="512">
        <v>2412900</v>
      </c>
      <c r="O700" s="512"/>
      <c r="P700" s="585"/>
      <c r="Q700" s="512"/>
      <c r="R700" s="512"/>
      <c r="S700" s="512"/>
      <c r="T700" s="512"/>
      <c r="U700" s="512"/>
      <c r="V700" s="548"/>
      <c r="W700" s="548"/>
      <c r="X700" s="550"/>
      <c r="Y700" s="302"/>
      <c r="Z700" s="599"/>
      <c r="AA700" s="515"/>
      <c r="AB700" s="516"/>
    </row>
    <row r="701" spans="1:28" ht="24.9" hidden="1" customHeight="1">
      <c r="A701" s="302" t="s">
        <v>2026</v>
      </c>
      <c r="B701" s="598" t="s">
        <v>1261</v>
      </c>
      <c r="C701" s="597">
        <f t="shared" si="31"/>
        <v>3464222</v>
      </c>
      <c r="D701" s="512">
        <f t="shared" si="32"/>
        <v>1382617</v>
      </c>
      <c r="E701" s="512"/>
      <c r="F701" s="512">
        <v>855700</v>
      </c>
      <c r="G701" s="512">
        <v>526917</v>
      </c>
      <c r="H701" s="512"/>
      <c r="I701" s="548"/>
      <c r="J701" s="548"/>
      <c r="K701" s="549"/>
      <c r="L701" s="548"/>
      <c r="M701" s="512">
        <v>1200</v>
      </c>
      <c r="N701" s="512">
        <v>2081605</v>
      </c>
      <c r="O701" s="512"/>
      <c r="P701" s="585"/>
      <c r="Q701" s="512"/>
      <c r="R701" s="512"/>
      <c r="S701" s="512"/>
      <c r="T701" s="512"/>
      <c r="U701" s="512"/>
      <c r="V701" s="548"/>
      <c r="W701" s="548"/>
      <c r="X701" s="550"/>
      <c r="Y701" s="302"/>
      <c r="Z701" s="599"/>
      <c r="AA701" s="515"/>
      <c r="AB701" s="516"/>
    </row>
    <row r="702" spans="1:28" ht="24.9" hidden="1" customHeight="1">
      <c r="A702" s="302" t="s">
        <v>2027</v>
      </c>
      <c r="B702" s="598" t="s">
        <v>1198</v>
      </c>
      <c r="C702" s="597">
        <f t="shared" si="31"/>
        <v>7704661</v>
      </c>
      <c r="D702" s="512">
        <f t="shared" si="32"/>
        <v>1986705</v>
      </c>
      <c r="E702" s="512">
        <v>121495</v>
      </c>
      <c r="F702" s="512"/>
      <c r="G702" s="512"/>
      <c r="H702" s="512">
        <v>1865210</v>
      </c>
      <c r="I702" s="548"/>
      <c r="J702" s="548"/>
      <c r="K702" s="549"/>
      <c r="L702" s="548"/>
      <c r="M702" s="512">
        <v>1683.5</v>
      </c>
      <c r="N702" s="512">
        <v>2604890</v>
      </c>
      <c r="O702" s="512"/>
      <c r="P702" s="585"/>
      <c r="Q702" s="512">
        <v>2461</v>
      </c>
      <c r="R702" s="512">
        <v>3113066</v>
      </c>
      <c r="S702" s="512"/>
      <c r="T702" s="512"/>
      <c r="U702" s="512"/>
      <c r="V702" s="548"/>
      <c r="W702" s="548"/>
      <c r="X702" s="550"/>
      <c r="Y702" s="302"/>
      <c r="Z702" s="599"/>
      <c r="AA702" s="515"/>
      <c r="AB702" s="516"/>
    </row>
    <row r="703" spans="1:28" ht="24.9" hidden="1" customHeight="1">
      <c r="A703" s="302" t="s">
        <v>2028</v>
      </c>
      <c r="B703" s="598" t="s">
        <v>1256</v>
      </c>
      <c r="C703" s="597">
        <f t="shared" si="31"/>
        <v>1154414</v>
      </c>
      <c r="D703" s="512">
        <f t="shared" si="32"/>
        <v>1154414</v>
      </c>
      <c r="E703" s="512">
        <v>413600</v>
      </c>
      <c r="F703" s="512"/>
      <c r="G703" s="512">
        <v>740814</v>
      </c>
      <c r="H703" s="512"/>
      <c r="I703" s="548"/>
      <c r="J703" s="548"/>
      <c r="K703" s="549"/>
      <c r="L703" s="548"/>
      <c r="M703" s="512"/>
      <c r="N703" s="512"/>
      <c r="O703" s="512"/>
      <c r="P703" s="585"/>
      <c r="Q703" s="512"/>
      <c r="R703" s="512"/>
      <c r="S703" s="512"/>
      <c r="T703" s="512"/>
      <c r="U703" s="512"/>
      <c r="V703" s="548"/>
      <c r="W703" s="548"/>
      <c r="X703" s="550"/>
      <c r="Y703" s="302"/>
      <c r="Z703" s="599"/>
      <c r="AA703" s="515"/>
      <c r="AB703" s="516"/>
    </row>
    <row r="704" spans="1:28" ht="24.9" hidden="1" customHeight="1">
      <c r="A704" s="302" t="s">
        <v>2029</v>
      </c>
      <c r="B704" s="598" t="s">
        <v>1257</v>
      </c>
      <c r="C704" s="597">
        <f t="shared" si="31"/>
        <v>4179870</v>
      </c>
      <c r="D704" s="512">
        <f t="shared" si="32"/>
        <v>568700</v>
      </c>
      <c r="E704" s="512">
        <v>568700</v>
      </c>
      <c r="F704" s="512"/>
      <c r="G704" s="512"/>
      <c r="H704" s="512"/>
      <c r="I704" s="548"/>
      <c r="J704" s="548"/>
      <c r="K704" s="549"/>
      <c r="L704" s="548"/>
      <c r="M704" s="512">
        <v>1260</v>
      </c>
      <c r="N704" s="512">
        <v>3011912</v>
      </c>
      <c r="O704" s="512"/>
      <c r="P704" s="585"/>
      <c r="Q704" s="512">
        <v>2752.3</v>
      </c>
      <c r="R704" s="512">
        <v>599258</v>
      </c>
      <c r="S704" s="512"/>
      <c r="T704" s="512"/>
      <c r="U704" s="512"/>
      <c r="V704" s="548"/>
      <c r="W704" s="548"/>
      <c r="X704" s="550"/>
      <c r="Y704" s="302"/>
      <c r="Z704" s="599"/>
      <c r="AA704" s="515"/>
      <c r="AB704" s="516"/>
    </row>
    <row r="705" spans="1:28" ht="24.9" hidden="1" customHeight="1">
      <c r="A705" s="302" t="s">
        <v>2030</v>
      </c>
      <c r="B705" s="598" t="s">
        <v>1263</v>
      </c>
      <c r="C705" s="597">
        <f t="shared" si="31"/>
        <v>1918900</v>
      </c>
      <c r="D705" s="512">
        <f t="shared" si="32"/>
        <v>723700</v>
      </c>
      <c r="E705" s="512">
        <v>723700</v>
      </c>
      <c r="F705" s="512"/>
      <c r="G705" s="512"/>
      <c r="H705" s="512"/>
      <c r="I705" s="548"/>
      <c r="J705" s="548"/>
      <c r="K705" s="549"/>
      <c r="L705" s="548"/>
      <c r="M705" s="512">
        <v>960</v>
      </c>
      <c r="N705" s="512">
        <v>1195200</v>
      </c>
      <c r="O705" s="512"/>
      <c r="P705" s="585"/>
      <c r="Q705" s="512"/>
      <c r="R705" s="512"/>
      <c r="S705" s="512"/>
      <c r="T705" s="512"/>
      <c r="U705" s="512"/>
      <c r="V705" s="548"/>
      <c r="W705" s="548"/>
      <c r="X705" s="550"/>
      <c r="Y705" s="302"/>
      <c r="Z705" s="599"/>
      <c r="AA705" s="515"/>
      <c r="AB705" s="516"/>
    </row>
    <row r="706" spans="1:28" ht="24.9" hidden="1" customHeight="1">
      <c r="A706" s="302" t="s">
        <v>2031</v>
      </c>
      <c r="B706" s="598" t="s">
        <v>1258</v>
      </c>
      <c r="C706" s="597">
        <f t="shared" ref="C706:C722" si="33">D706+L706+N706+P706+R706+T706+U706</f>
        <v>1881523</v>
      </c>
      <c r="D706" s="512">
        <f t="shared" si="32"/>
        <v>1881523</v>
      </c>
      <c r="E706" s="512">
        <v>413600</v>
      </c>
      <c r="F706" s="512">
        <v>847100</v>
      </c>
      <c r="G706" s="512">
        <v>620823</v>
      </c>
      <c r="H706" s="512"/>
      <c r="I706" s="548"/>
      <c r="J706" s="548"/>
      <c r="K706" s="549"/>
      <c r="L706" s="548"/>
      <c r="M706" s="512"/>
      <c r="N706" s="512"/>
      <c r="O706" s="512"/>
      <c r="P706" s="585"/>
      <c r="Q706" s="512"/>
      <c r="R706" s="512"/>
      <c r="S706" s="512"/>
      <c r="T706" s="512"/>
      <c r="U706" s="512"/>
      <c r="V706" s="548"/>
      <c r="W706" s="548"/>
      <c r="X706" s="550"/>
      <c r="Y706" s="302"/>
      <c r="Z706" s="599"/>
      <c r="AA706" s="515"/>
      <c r="AB706" s="516"/>
    </row>
    <row r="707" spans="1:28" ht="24.9" hidden="1" customHeight="1">
      <c r="A707" s="302" t="s">
        <v>2032</v>
      </c>
      <c r="B707" s="598" t="s">
        <v>1259</v>
      </c>
      <c r="C707" s="597">
        <f t="shared" si="33"/>
        <v>4330735</v>
      </c>
      <c r="D707" s="512">
        <f t="shared" si="32"/>
        <v>1917835</v>
      </c>
      <c r="E707" s="512">
        <v>413600</v>
      </c>
      <c r="F707" s="512"/>
      <c r="G707" s="512">
        <v>1504235</v>
      </c>
      <c r="H707" s="512"/>
      <c r="I707" s="548"/>
      <c r="J707" s="548"/>
      <c r="K707" s="549"/>
      <c r="L707" s="548"/>
      <c r="M707" s="512">
        <v>1260</v>
      </c>
      <c r="N707" s="512">
        <v>2412900</v>
      </c>
      <c r="O707" s="512"/>
      <c r="P707" s="585"/>
      <c r="Q707" s="512"/>
      <c r="R707" s="512"/>
      <c r="S707" s="512"/>
      <c r="T707" s="512"/>
      <c r="U707" s="512"/>
      <c r="V707" s="548"/>
      <c r="W707" s="548"/>
      <c r="X707" s="550"/>
      <c r="Y707" s="302"/>
      <c r="Z707" s="599"/>
      <c r="AA707" s="515"/>
      <c r="AB707" s="516"/>
    </row>
    <row r="708" spans="1:28" ht="24.9" hidden="1" customHeight="1">
      <c r="A708" s="302" t="s">
        <v>2033</v>
      </c>
      <c r="B708" s="598" t="s">
        <v>1197</v>
      </c>
      <c r="C708" s="597">
        <f t="shared" si="33"/>
        <v>1698426</v>
      </c>
      <c r="D708" s="512">
        <f t="shared" si="32"/>
        <v>1319490</v>
      </c>
      <c r="E708" s="512"/>
      <c r="F708" s="512">
        <v>561150</v>
      </c>
      <c r="G708" s="512"/>
      <c r="H708" s="512">
        <v>758340</v>
      </c>
      <c r="I708" s="548"/>
      <c r="J708" s="548"/>
      <c r="K708" s="549"/>
      <c r="L708" s="548"/>
      <c r="M708" s="512"/>
      <c r="N708" s="512"/>
      <c r="O708" s="512"/>
      <c r="P708" s="585"/>
      <c r="Q708" s="512">
        <v>1720</v>
      </c>
      <c r="R708" s="512">
        <v>378936</v>
      </c>
      <c r="S708" s="512"/>
      <c r="T708" s="512"/>
      <c r="U708" s="512"/>
      <c r="V708" s="548"/>
      <c r="W708" s="548"/>
      <c r="X708" s="550"/>
      <c r="Y708" s="302"/>
      <c r="Z708" s="599"/>
      <c r="AA708" s="515"/>
      <c r="AB708" s="516"/>
    </row>
    <row r="709" spans="1:28" ht="24.9" hidden="1" customHeight="1">
      <c r="A709" s="302" t="s">
        <v>2034</v>
      </c>
      <c r="B709" s="598" t="s">
        <v>1236</v>
      </c>
      <c r="C709" s="597">
        <f t="shared" si="33"/>
        <v>8999947</v>
      </c>
      <c r="D709" s="512">
        <f t="shared" si="32"/>
        <v>5606049</v>
      </c>
      <c r="E709" s="512">
        <v>1654400</v>
      </c>
      <c r="F709" s="512">
        <v>1666250</v>
      </c>
      <c r="G709" s="512">
        <v>616476</v>
      </c>
      <c r="H709" s="512">
        <v>1668923</v>
      </c>
      <c r="I709" s="548"/>
      <c r="J709" s="548"/>
      <c r="K709" s="549"/>
      <c r="L709" s="548"/>
      <c r="M709" s="512">
        <v>720</v>
      </c>
      <c r="N709" s="512">
        <v>1731160</v>
      </c>
      <c r="O709" s="512"/>
      <c r="P709" s="585"/>
      <c r="Q709" s="512">
        <v>1084</v>
      </c>
      <c r="R709" s="512">
        <v>1662738</v>
      </c>
      <c r="S709" s="512"/>
      <c r="T709" s="512"/>
      <c r="U709" s="512"/>
      <c r="V709" s="548"/>
      <c r="W709" s="548"/>
      <c r="X709" s="550"/>
      <c r="Y709" s="302"/>
      <c r="Z709" s="599"/>
      <c r="AA709" s="515"/>
      <c r="AB709" s="516"/>
    </row>
    <row r="710" spans="1:28" ht="24.9" hidden="1" customHeight="1">
      <c r="A710" s="302" t="s">
        <v>2035</v>
      </c>
      <c r="B710" s="598" t="s">
        <v>1237</v>
      </c>
      <c r="C710" s="597">
        <f t="shared" si="33"/>
        <v>6688053</v>
      </c>
      <c r="D710" s="512">
        <f t="shared" si="32"/>
        <v>3698509</v>
      </c>
      <c r="E710" s="512">
        <v>1445015</v>
      </c>
      <c r="F710" s="512">
        <v>989000</v>
      </c>
      <c r="G710" s="512">
        <v>410404</v>
      </c>
      <c r="H710" s="512">
        <v>854090</v>
      </c>
      <c r="I710" s="548"/>
      <c r="J710" s="548"/>
      <c r="K710" s="549"/>
      <c r="L710" s="548"/>
      <c r="M710" s="512">
        <v>836</v>
      </c>
      <c r="N710" s="512">
        <v>1600940</v>
      </c>
      <c r="O710" s="512"/>
      <c r="P710" s="585"/>
      <c r="Q710" s="512">
        <v>1307</v>
      </c>
      <c r="R710" s="512">
        <v>1388604</v>
      </c>
      <c r="S710" s="512"/>
      <c r="T710" s="512"/>
      <c r="U710" s="512"/>
      <c r="V710" s="548"/>
      <c r="W710" s="548"/>
      <c r="X710" s="550"/>
      <c r="Y710" s="302"/>
      <c r="Z710" s="599"/>
      <c r="AA710" s="515"/>
      <c r="AB710" s="516"/>
    </row>
    <row r="711" spans="1:28" ht="24.9" hidden="1" customHeight="1">
      <c r="A711" s="302" t="s">
        <v>2036</v>
      </c>
      <c r="B711" s="598" t="s">
        <v>1238</v>
      </c>
      <c r="C711" s="597">
        <f t="shared" si="33"/>
        <v>8999947</v>
      </c>
      <c r="D711" s="512">
        <f t="shared" si="32"/>
        <v>5606049</v>
      </c>
      <c r="E711" s="512">
        <v>1654400</v>
      </c>
      <c r="F711" s="512">
        <v>1666250</v>
      </c>
      <c r="G711" s="512">
        <v>616476</v>
      </c>
      <c r="H711" s="512">
        <v>1668923</v>
      </c>
      <c r="I711" s="548"/>
      <c r="J711" s="548"/>
      <c r="K711" s="549"/>
      <c r="L711" s="548"/>
      <c r="M711" s="512">
        <v>904</v>
      </c>
      <c r="N711" s="512">
        <v>1731160</v>
      </c>
      <c r="O711" s="512"/>
      <c r="P711" s="585"/>
      <c r="Q711" s="512">
        <v>1318</v>
      </c>
      <c r="R711" s="512">
        <v>1662738</v>
      </c>
      <c r="S711" s="512"/>
      <c r="T711" s="512"/>
      <c r="U711" s="512"/>
      <c r="V711" s="548"/>
      <c r="W711" s="548"/>
      <c r="X711" s="550"/>
      <c r="Y711" s="302"/>
      <c r="Z711" s="599"/>
      <c r="AA711" s="515"/>
      <c r="AB711" s="516"/>
    </row>
    <row r="712" spans="1:28" ht="24.9" hidden="1" customHeight="1">
      <c r="A712" s="302" t="s">
        <v>2037</v>
      </c>
      <c r="B712" s="598" t="s">
        <v>1239</v>
      </c>
      <c r="C712" s="597">
        <f t="shared" si="33"/>
        <v>493948</v>
      </c>
      <c r="D712" s="512">
        <f t="shared" si="32"/>
        <v>201657</v>
      </c>
      <c r="E712" s="512">
        <v>201657</v>
      </c>
      <c r="F712" s="512"/>
      <c r="G712" s="512"/>
      <c r="H712" s="512"/>
      <c r="I712" s="548"/>
      <c r="J712" s="548"/>
      <c r="K712" s="549"/>
      <c r="L712" s="548"/>
      <c r="M712" s="512"/>
      <c r="N712" s="512"/>
      <c r="O712" s="512">
        <v>250</v>
      </c>
      <c r="P712" s="585">
        <v>292291</v>
      </c>
      <c r="Q712" s="512"/>
      <c r="R712" s="512"/>
      <c r="S712" s="512"/>
      <c r="T712" s="512"/>
      <c r="U712" s="512"/>
      <c r="V712" s="548"/>
      <c r="W712" s="548"/>
      <c r="X712" s="550"/>
      <c r="Y712" s="302"/>
      <c r="Z712" s="599"/>
      <c r="AA712" s="515"/>
      <c r="AB712" s="516"/>
    </row>
    <row r="713" spans="1:28" ht="24.9" hidden="1" customHeight="1">
      <c r="A713" s="302" t="s">
        <v>2038</v>
      </c>
      <c r="B713" s="598" t="s">
        <v>1240</v>
      </c>
      <c r="C713" s="597">
        <f t="shared" si="33"/>
        <v>591166</v>
      </c>
      <c r="D713" s="512">
        <f t="shared" si="32"/>
        <v>201657</v>
      </c>
      <c r="E713" s="512">
        <v>201657</v>
      </c>
      <c r="F713" s="512"/>
      <c r="G713" s="512"/>
      <c r="H713" s="512"/>
      <c r="I713" s="548"/>
      <c r="J713" s="548"/>
      <c r="K713" s="549"/>
      <c r="L713" s="548"/>
      <c r="M713" s="512"/>
      <c r="N713" s="512"/>
      <c r="O713" s="512">
        <v>250</v>
      </c>
      <c r="P713" s="585">
        <v>389509</v>
      </c>
      <c r="Q713" s="512"/>
      <c r="R713" s="512"/>
      <c r="S713" s="512"/>
      <c r="T713" s="512"/>
      <c r="U713" s="512"/>
      <c r="V713" s="548"/>
      <c r="W713" s="548"/>
      <c r="X713" s="550"/>
      <c r="Y713" s="302"/>
      <c r="Z713" s="599"/>
      <c r="AA713" s="515"/>
      <c r="AB713" s="516"/>
    </row>
    <row r="714" spans="1:28" ht="24.9" hidden="1" customHeight="1">
      <c r="A714" s="302" t="s">
        <v>2039</v>
      </c>
      <c r="B714" s="598" t="s">
        <v>1241</v>
      </c>
      <c r="C714" s="597">
        <f t="shared" si="33"/>
        <v>894351</v>
      </c>
      <c r="D714" s="512">
        <f t="shared" si="32"/>
        <v>305071</v>
      </c>
      <c r="E714" s="512">
        <v>305071</v>
      </c>
      <c r="F714" s="512"/>
      <c r="G714" s="512"/>
      <c r="H714" s="512"/>
      <c r="I714" s="548"/>
      <c r="J714" s="548"/>
      <c r="K714" s="549"/>
      <c r="L714" s="548"/>
      <c r="M714" s="512"/>
      <c r="N714" s="512"/>
      <c r="O714" s="512">
        <v>250</v>
      </c>
      <c r="P714" s="585">
        <v>589280</v>
      </c>
      <c r="Q714" s="512"/>
      <c r="R714" s="512"/>
      <c r="S714" s="512"/>
      <c r="T714" s="512"/>
      <c r="U714" s="512"/>
      <c r="V714" s="548"/>
      <c r="W714" s="548"/>
      <c r="X714" s="550"/>
      <c r="Y714" s="302"/>
      <c r="Z714" s="599"/>
      <c r="AA714" s="515"/>
      <c r="AB714" s="516"/>
    </row>
    <row r="715" spans="1:28" ht="24.9" hidden="1" customHeight="1">
      <c r="A715" s="302" t="s">
        <v>2040</v>
      </c>
      <c r="B715" s="598" t="s">
        <v>1242</v>
      </c>
      <c r="C715" s="597">
        <f t="shared" si="33"/>
        <v>449850</v>
      </c>
      <c r="D715" s="512">
        <f t="shared" si="32"/>
        <v>449850</v>
      </c>
      <c r="E715" s="512">
        <v>449850</v>
      </c>
      <c r="F715" s="512"/>
      <c r="G715" s="512"/>
      <c r="H715" s="512"/>
      <c r="I715" s="548"/>
      <c r="J715" s="548"/>
      <c r="K715" s="549"/>
      <c r="L715" s="548"/>
      <c r="M715" s="512"/>
      <c r="N715" s="512"/>
      <c r="O715" s="512"/>
      <c r="P715" s="585"/>
      <c r="Q715" s="512"/>
      <c r="R715" s="512"/>
      <c r="S715" s="512"/>
      <c r="T715" s="512"/>
      <c r="U715" s="512"/>
      <c r="V715" s="548"/>
      <c r="W715" s="548"/>
      <c r="X715" s="550"/>
      <c r="Y715" s="302"/>
      <c r="Z715" s="599"/>
      <c r="AA715" s="515"/>
      <c r="AB715" s="516"/>
    </row>
    <row r="716" spans="1:28" ht="24.9" hidden="1" customHeight="1">
      <c r="A716" s="302" t="s">
        <v>2041</v>
      </c>
      <c r="B716" s="591" t="s">
        <v>1274</v>
      </c>
      <c r="C716" s="597">
        <f t="shared" si="33"/>
        <v>4089861</v>
      </c>
      <c r="D716" s="512">
        <f t="shared" si="32"/>
        <v>1829369</v>
      </c>
      <c r="E716" s="512"/>
      <c r="F716" s="512">
        <v>361200</v>
      </c>
      <c r="G716" s="512">
        <v>220853</v>
      </c>
      <c r="H716" s="512">
        <v>850260</v>
      </c>
      <c r="I716" s="548">
        <v>397056</v>
      </c>
      <c r="J716" s="548"/>
      <c r="K716" s="549"/>
      <c r="L716" s="548"/>
      <c r="M716" s="512">
        <v>689</v>
      </c>
      <c r="N716" s="512">
        <v>1271560</v>
      </c>
      <c r="O716" s="512"/>
      <c r="P716" s="585"/>
      <c r="Q716" s="512">
        <v>772</v>
      </c>
      <c r="R716" s="512">
        <v>988932</v>
      </c>
      <c r="S716" s="512"/>
      <c r="T716" s="512"/>
      <c r="U716" s="512"/>
      <c r="V716" s="548"/>
      <c r="W716" s="548"/>
      <c r="X716" s="550"/>
      <c r="Y716" s="302"/>
      <c r="Z716" s="592"/>
      <c r="AA716" s="515"/>
      <c r="AB716" s="516"/>
    </row>
    <row r="717" spans="1:28" ht="24.9" hidden="1" customHeight="1">
      <c r="A717" s="302" t="s">
        <v>2042</v>
      </c>
      <c r="B717" s="598" t="s">
        <v>1248</v>
      </c>
      <c r="C717" s="597">
        <f t="shared" si="33"/>
        <v>4653749</v>
      </c>
      <c r="D717" s="512">
        <f t="shared" si="32"/>
        <v>2619553</v>
      </c>
      <c r="E717" s="512">
        <v>544091</v>
      </c>
      <c r="F717" s="512">
        <v>621350</v>
      </c>
      <c r="G717" s="512">
        <v>281718</v>
      </c>
      <c r="H717" s="512">
        <v>700890</v>
      </c>
      <c r="I717" s="512">
        <v>471504</v>
      </c>
      <c r="J717" s="512"/>
      <c r="K717" s="514"/>
      <c r="L717" s="512"/>
      <c r="M717" s="512">
        <v>1018</v>
      </c>
      <c r="N717" s="512">
        <v>1949470</v>
      </c>
      <c r="O717" s="512"/>
      <c r="P717" s="512"/>
      <c r="Q717" s="512"/>
      <c r="R717" s="512"/>
      <c r="S717" s="512">
        <v>81</v>
      </c>
      <c r="T717" s="512">
        <v>84726</v>
      </c>
      <c r="U717" s="512"/>
      <c r="V717" s="512"/>
      <c r="W717" s="512"/>
      <c r="X717" s="559"/>
      <c r="Y717" s="302"/>
      <c r="Z717" s="599"/>
      <c r="AA717" s="515"/>
      <c r="AB717" s="516"/>
    </row>
    <row r="718" spans="1:28" ht="24.9" hidden="1" customHeight="1">
      <c r="A718" s="302" t="s">
        <v>2043</v>
      </c>
      <c r="B718" s="591" t="s">
        <v>1275</v>
      </c>
      <c r="C718" s="597">
        <f t="shared" si="33"/>
        <v>4216586</v>
      </c>
      <c r="D718" s="512">
        <f t="shared" si="32"/>
        <v>1968205</v>
      </c>
      <c r="E718" s="512"/>
      <c r="F718" s="512">
        <v>468700</v>
      </c>
      <c r="G718" s="512">
        <v>220853</v>
      </c>
      <c r="H718" s="512">
        <v>949840</v>
      </c>
      <c r="I718" s="548">
        <v>328812</v>
      </c>
      <c r="J718" s="548"/>
      <c r="K718" s="549"/>
      <c r="L718" s="548"/>
      <c r="M718" s="512">
        <v>655</v>
      </c>
      <c r="N718" s="512">
        <v>1254325</v>
      </c>
      <c r="O718" s="512"/>
      <c r="P718" s="512"/>
      <c r="Q718" s="512">
        <v>776</v>
      </c>
      <c r="R718" s="512">
        <v>994056</v>
      </c>
      <c r="S718" s="512"/>
      <c r="T718" s="512"/>
      <c r="U718" s="512"/>
      <c r="V718" s="548"/>
      <c r="W718" s="548"/>
      <c r="X718" s="550"/>
      <c r="Y718" s="302"/>
      <c r="Z718" s="592"/>
      <c r="AA718" s="515"/>
      <c r="AB718" s="516"/>
    </row>
    <row r="719" spans="1:28" ht="24.9" hidden="1" customHeight="1">
      <c r="A719" s="302" t="s">
        <v>2044</v>
      </c>
      <c r="B719" s="591" t="s">
        <v>1276</v>
      </c>
      <c r="C719" s="597">
        <f t="shared" si="33"/>
        <v>3824583</v>
      </c>
      <c r="D719" s="512">
        <f t="shared" si="32"/>
        <v>1857707</v>
      </c>
      <c r="E719" s="512"/>
      <c r="F719" s="512">
        <v>466550</v>
      </c>
      <c r="G719" s="512">
        <v>220853</v>
      </c>
      <c r="H719" s="512">
        <v>869410</v>
      </c>
      <c r="I719" s="548">
        <v>300894</v>
      </c>
      <c r="J719" s="548"/>
      <c r="K719" s="549"/>
      <c r="L719" s="548"/>
      <c r="M719" s="512">
        <v>508</v>
      </c>
      <c r="N719" s="512">
        <v>972820</v>
      </c>
      <c r="O719" s="512"/>
      <c r="P719" s="512"/>
      <c r="Q719" s="512">
        <v>776</v>
      </c>
      <c r="R719" s="512">
        <v>994056</v>
      </c>
      <c r="S719" s="512"/>
      <c r="T719" s="512"/>
      <c r="U719" s="512"/>
      <c r="V719" s="548"/>
      <c r="W719" s="548"/>
      <c r="X719" s="550"/>
      <c r="Y719" s="302"/>
      <c r="Z719" s="592"/>
      <c r="AA719" s="515"/>
      <c r="AB719" s="516"/>
    </row>
    <row r="720" spans="1:28" ht="24.9" hidden="1" customHeight="1">
      <c r="A720" s="302" t="s">
        <v>2045</v>
      </c>
      <c r="B720" s="598" t="s">
        <v>1277</v>
      </c>
      <c r="C720" s="597">
        <f t="shared" si="33"/>
        <v>8664501</v>
      </c>
      <c r="D720" s="512">
        <f t="shared" si="32"/>
        <v>4902156</v>
      </c>
      <c r="E720" s="512">
        <v>1189100</v>
      </c>
      <c r="F720" s="512">
        <v>1579820</v>
      </c>
      <c r="G720" s="512">
        <v>464313</v>
      </c>
      <c r="H720" s="512">
        <v>1668923</v>
      </c>
      <c r="I720" s="548"/>
      <c r="J720" s="548"/>
      <c r="K720" s="549"/>
      <c r="L720" s="548"/>
      <c r="M720" s="512">
        <v>978</v>
      </c>
      <c r="N720" s="512">
        <v>1872870</v>
      </c>
      <c r="O720" s="512"/>
      <c r="P720" s="585"/>
      <c r="Q720" s="512">
        <v>1475</v>
      </c>
      <c r="R720" s="512">
        <v>1889475</v>
      </c>
      <c r="S720" s="512"/>
      <c r="T720" s="512"/>
      <c r="U720" s="512"/>
      <c r="V720" s="548"/>
      <c r="W720" s="548"/>
      <c r="X720" s="550"/>
      <c r="Y720" s="302"/>
      <c r="Z720" s="599"/>
      <c r="AA720" s="515"/>
      <c r="AB720" s="516"/>
    </row>
    <row r="721" spans="1:29" ht="24.9" hidden="1" customHeight="1">
      <c r="A721" s="302" t="s">
        <v>2046</v>
      </c>
      <c r="B721" s="591" t="s">
        <v>1278</v>
      </c>
      <c r="C721" s="597">
        <f t="shared" si="33"/>
        <v>5103556</v>
      </c>
      <c r="D721" s="512">
        <f t="shared" si="32"/>
        <v>2721543</v>
      </c>
      <c r="E721" s="512"/>
      <c r="F721" s="512">
        <v>739600</v>
      </c>
      <c r="G721" s="512">
        <v>313020</v>
      </c>
      <c r="H721" s="512">
        <v>1668923</v>
      </c>
      <c r="I721" s="548"/>
      <c r="J721" s="548"/>
      <c r="K721" s="549"/>
      <c r="L721" s="548"/>
      <c r="M721" s="512">
        <v>883</v>
      </c>
      <c r="N721" s="512">
        <v>1690945</v>
      </c>
      <c r="O721" s="512"/>
      <c r="P721" s="512"/>
      <c r="Q721" s="512">
        <v>1680</v>
      </c>
      <c r="R721" s="512">
        <v>691068</v>
      </c>
      <c r="S721" s="512"/>
      <c r="T721" s="512"/>
      <c r="U721" s="512"/>
      <c r="V721" s="548"/>
      <c r="W721" s="548"/>
      <c r="X721" s="550"/>
      <c r="Y721" s="302"/>
      <c r="Z721" s="592"/>
      <c r="AA721" s="515"/>
      <c r="AB721" s="516"/>
    </row>
    <row r="722" spans="1:29" ht="24.9" hidden="1" customHeight="1">
      <c r="A722" s="302" t="s">
        <v>2047</v>
      </c>
      <c r="B722" s="591" t="s">
        <v>1279</v>
      </c>
      <c r="C722" s="597">
        <f t="shared" si="33"/>
        <v>5108116</v>
      </c>
      <c r="D722" s="512">
        <f t="shared" si="32"/>
        <v>2833343</v>
      </c>
      <c r="E722" s="512"/>
      <c r="F722" s="512">
        <v>851400</v>
      </c>
      <c r="G722" s="512">
        <v>313020</v>
      </c>
      <c r="H722" s="512">
        <v>1668923</v>
      </c>
      <c r="I722" s="548"/>
      <c r="J722" s="548"/>
      <c r="K722" s="549"/>
      <c r="L722" s="548"/>
      <c r="M722" s="512">
        <v>827</v>
      </c>
      <c r="N722" s="512">
        <v>1583705</v>
      </c>
      <c r="O722" s="512"/>
      <c r="P722" s="512"/>
      <c r="Q722" s="512">
        <v>1198</v>
      </c>
      <c r="R722" s="512">
        <v>691068</v>
      </c>
      <c r="S722" s="512"/>
      <c r="T722" s="512"/>
      <c r="U722" s="512"/>
      <c r="V722" s="548"/>
      <c r="W722" s="548"/>
      <c r="X722" s="550"/>
      <c r="Y722" s="302"/>
      <c r="Z722" s="592"/>
      <c r="AA722" s="515"/>
      <c r="AB722" s="516"/>
    </row>
    <row r="723" spans="1:29" ht="24.9" hidden="1" customHeight="1">
      <c r="A723" s="551" t="s">
        <v>78</v>
      </c>
      <c r="B723" s="595"/>
      <c r="C723" s="512">
        <f>SUM(C610:C722)</f>
        <v>394730564</v>
      </c>
      <c r="D723" s="512">
        <f t="shared" ref="D723:U723" si="34">SUM(D610:D722)</f>
        <v>216724425</v>
      </c>
      <c r="E723" s="512">
        <f t="shared" si="34"/>
        <v>49624809</v>
      </c>
      <c r="F723" s="512">
        <f t="shared" si="34"/>
        <v>57295780</v>
      </c>
      <c r="G723" s="512">
        <f t="shared" si="34"/>
        <v>29765769</v>
      </c>
      <c r="H723" s="512">
        <f t="shared" si="34"/>
        <v>74290992</v>
      </c>
      <c r="I723" s="512">
        <f t="shared" si="34"/>
        <v>5747075</v>
      </c>
      <c r="J723" s="512">
        <f t="shared" si="34"/>
        <v>0</v>
      </c>
      <c r="K723" s="512">
        <f t="shared" si="34"/>
        <v>0</v>
      </c>
      <c r="L723" s="512">
        <f t="shared" si="34"/>
        <v>0</v>
      </c>
      <c r="M723" s="512">
        <f t="shared" si="34"/>
        <v>58546.3</v>
      </c>
      <c r="N723" s="512">
        <f t="shared" si="34"/>
        <v>104086293</v>
      </c>
      <c r="O723" s="512">
        <f t="shared" si="34"/>
        <v>1750</v>
      </c>
      <c r="P723" s="512">
        <f t="shared" si="34"/>
        <v>2663699</v>
      </c>
      <c r="Q723" s="512">
        <f t="shared" si="34"/>
        <v>81246.400000000009</v>
      </c>
      <c r="R723" s="512">
        <f t="shared" si="34"/>
        <v>68647621</v>
      </c>
      <c r="S723" s="512">
        <f t="shared" si="34"/>
        <v>2704.4300000000003</v>
      </c>
      <c r="T723" s="512">
        <f t="shared" si="34"/>
        <v>2608526</v>
      </c>
      <c r="U723" s="512">
        <f t="shared" si="34"/>
        <v>0</v>
      </c>
      <c r="V723" s="512"/>
      <c r="W723" s="512"/>
      <c r="X723" s="512"/>
      <c r="Y723" s="551"/>
      <c r="Z723" s="531"/>
      <c r="AA723" s="515"/>
      <c r="AB723" s="516"/>
      <c r="AC723" s="517">
        <f>D723+L723+N723+P723+R723+T723</f>
        <v>394730564</v>
      </c>
    </row>
    <row r="724" spans="1:29" ht="24.9" hidden="1" customHeight="1">
      <c r="A724" s="529" t="s">
        <v>35</v>
      </c>
      <c r="B724" s="595"/>
      <c r="C724" s="552"/>
      <c r="D724" s="552"/>
      <c r="E724" s="552"/>
      <c r="F724" s="552"/>
      <c r="G724" s="552"/>
      <c r="H724" s="552"/>
      <c r="I724" s="552"/>
      <c r="J724" s="553"/>
      <c r="K724" s="554"/>
      <c r="L724" s="552"/>
      <c r="M724" s="552"/>
      <c r="N724" s="552"/>
      <c r="O724" s="552"/>
      <c r="P724" s="552"/>
      <c r="Q724" s="552"/>
      <c r="R724" s="552"/>
      <c r="S724" s="552"/>
      <c r="T724" s="552"/>
      <c r="U724" s="552"/>
      <c r="V724" s="552"/>
      <c r="W724" s="552"/>
      <c r="X724" s="555"/>
      <c r="Y724" s="529"/>
      <c r="Z724" s="531"/>
      <c r="AA724" s="515"/>
      <c r="AB724" s="516"/>
    </row>
    <row r="725" spans="1:29" ht="24.9" hidden="1" customHeight="1">
      <c r="A725" s="600" t="s">
        <v>2048</v>
      </c>
      <c r="B725" s="557" t="s">
        <v>2993</v>
      </c>
      <c r="C725" s="512">
        <f t="shared" ref="C725:C733" si="35">D725+L725+N725+P725+R725+T725+U725</f>
        <v>3766934</v>
      </c>
      <c r="D725" s="512"/>
      <c r="E725" s="512"/>
      <c r="F725" s="512"/>
      <c r="G725" s="512"/>
      <c r="H725" s="512"/>
      <c r="I725" s="512"/>
      <c r="J725" s="512"/>
      <c r="K725" s="514">
        <v>2</v>
      </c>
      <c r="L725" s="512">
        <v>3766934</v>
      </c>
      <c r="M725" s="512"/>
      <c r="N725" s="512"/>
      <c r="O725" s="512"/>
      <c r="P725" s="512"/>
      <c r="Q725" s="512"/>
      <c r="R725" s="512"/>
      <c r="S725" s="512"/>
      <c r="T725" s="512"/>
      <c r="U725" s="512"/>
      <c r="V725" s="512"/>
      <c r="W725" s="512"/>
      <c r="X725" s="559"/>
      <c r="Y725" s="529"/>
      <c r="Z725" s="558"/>
      <c r="AA725" s="515"/>
      <c r="AB725" s="516"/>
    </row>
    <row r="726" spans="1:29" ht="24.9" hidden="1" customHeight="1">
      <c r="A726" s="600" t="s">
        <v>2049</v>
      </c>
      <c r="B726" s="557" t="s">
        <v>2994</v>
      </c>
      <c r="C726" s="512">
        <f t="shared" si="35"/>
        <v>22601604</v>
      </c>
      <c r="D726" s="512"/>
      <c r="E726" s="512"/>
      <c r="F726" s="512"/>
      <c r="G726" s="512"/>
      <c r="H726" s="512"/>
      <c r="I726" s="512"/>
      <c r="J726" s="512"/>
      <c r="K726" s="514">
        <v>12</v>
      </c>
      <c r="L726" s="512">
        <v>22601604</v>
      </c>
      <c r="M726" s="512"/>
      <c r="N726" s="512"/>
      <c r="O726" s="512"/>
      <c r="P726" s="512"/>
      <c r="Q726" s="512"/>
      <c r="R726" s="512"/>
      <c r="S726" s="512"/>
      <c r="T726" s="512"/>
      <c r="U726" s="512"/>
      <c r="V726" s="512"/>
      <c r="W726" s="512"/>
      <c r="X726" s="559"/>
      <c r="Y726" s="529"/>
      <c r="Z726" s="558"/>
      <c r="AA726" s="515"/>
      <c r="AB726" s="516"/>
    </row>
    <row r="727" spans="1:29" ht="24.9" hidden="1" customHeight="1">
      <c r="A727" s="600" t="s">
        <v>2050</v>
      </c>
      <c r="B727" s="557" t="s">
        <v>2995</v>
      </c>
      <c r="C727" s="512">
        <f t="shared" si="35"/>
        <v>1883467</v>
      </c>
      <c r="D727" s="512"/>
      <c r="E727" s="512"/>
      <c r="F727" s="512"/>
      <c r="G727" s="512"/>
      <c r="H727" s="512"/>
      <c r="I727" s="512"/>
      <c r="J727" s="512"/>
      <c r="K727" s="514">
        <v>1</v>
      </c>
      <c r="L727" s="512">
        <v>1883467</v>
      </c>
      <c r="M727" s="512"/>
      <c r="N727" s="512"/>
      <c r="O727" s="512"/>
      <c r="P727" s="512"/>
      <c r="Q727" s="512"/>
      <c r="R727" s="512"/>
      <c r="S727" s="512"/>
      <c r="T727" s="512"/>
      <c r="U727" s="512"/>
      <c r="V727" s="512"/>
      <c r="W727" s="512"/>
      <c r="X727" s="559"/>
      <c r="Y727" s="529"/>
      <c r="Z727" s="558"/>
      <c r="AA727" s="515"/>
      <c r="AB727" s="516"/>
    </row>
    <row r="728" spans="1:29" ht="24.9" hidden="1" customHeight="1">
      <c r="A728" s="600" t="s">
        <v>2051</v>
      </c>
      <c r="B728" s="557" t="s">
        <v>2996</v>
      </c>
      <c r="C728" s="512">
        <f t="shared" si="35"/>
        <v>1883467</v>
      </c>
      <c r="D728" s="512"/>
      <c r="E728" s="512"/>
      <c r="F728" s="512"/>
      <c r="G728" s="512"/>
      <c r="H728" s="512"/>
      <c r="I728" s="512"/>
      <c r="J728" s="512"/>
      <c r="K728" s="514">
        <v>1</v>
      </c>
      <c r="L728" s="512">
        <v>1883467</v>
      </c>
      <c r="M728" s="512"/>
      <c r="N728" s="512"/>
      <c r="O728" s="512"/>
      <c r="P728" s="512"/>
      <c r="Q728" s="512"/>
      <c r="R728" s="512"/>
      <c r="S728" s="512"/>
      <c r="T728" s="512"/>
      <c r="U728" s="512"/>
      <c r="V728" s="512"/>
      <c r="W728" s="512"/>
      <c r="X728" s="559"/>
      <c r="Y728" s="529"/>
      <c r="Z728" s="558"/>
      <c r="AA728" s="515"/>
      <c r="AB728" s="516"/>
    </row>
    <row r="729" spans="1:29" ht="24.9" hidden="1" customHeight="1">
      <c r="A729" s="600" t="s">
        <v>2052</v>
      </c>
      <c r="B729" s="557" t="s">
        <v>2997</v>
      </c>
      <c r="C729" s="512">
        <f t="shared" si="35"/>
        <v>1883467</v>
      </c>
      <c r="D729" s="512"/>
      <c r="E729" s="512"/>
      <c r="F729" s="512"/>
      <c r="G729" s="512"/>
      <c r="H729" s="512"/>
      <c r="I729" s="512"/>
      <c r="J729" s="512"/>
      <c r="K729" s="514">
        <v>1</v>
      </c>
      <c r="L729" s="512">
        <v>1883467</v>
      </c>
      <c r="M729" s="512"/>
      <c r="N729" s="512"/>
      <c r="O729" s="512"/>
      <c r="P729" s="512"/>
      <c r="Q729" s="512"/>
      <c r="R729" s="512"/>
      <c r="S729" s="512"/>
      <c r="T729" s="512"/>
      <c r="U729" s="512"/>
      <c r="V729" s="512"/>
      <c r="W729" s="512"/>
      <c r="X729" s="559"/>
      <c r="Y729" s="529"/>
      <c r="Z729" s="558"/>
      <c r="AA729" s="515"/>
      <c r="AB729" s="516"/>
    </row>
    <row r="730" spans="1:29" ht="24.9" hidden="1" customHeight="1">
      <c r="A730" s="600" t="s">
        <v>2053</v>
      </c>
      <c r="B730" s="557" t="s">
        <v>2998</v>
      </c>
      <c r="C730" s="512">
        <f t="shared" si="35"/>
        <v>1883467</v>
      </c>
      <c r="D730" s="512"/>
      <c r="E730" s="512"/>
      <c r="F730" s="512"/>
      <c r="G730" s="512"/>
      <c r="H730" s="512"/>
      <c r="I730" s="512"/>
      <c r="J730" s="512"/>
      <c r="K730" s="514">
        <v>1</v>
      </c>
      <c r="L730" s="512">
        <v>1883467</v>
      </c>
      <c r="M730" s="512"/>
      <c r="N730" s="512"/>
      <c r="O730" s="512"/>
      <c r="P730" s="512"/>
      <c r="Q730" s="512"/>
      <c r="R730" s="512"/>
      <c r="S730" s="512"/>
      <c r="T730" s="512"/>
      <c r="U730" s="512"/>
      <c r="V730" s="512"/>
      <c r="W730" s="512"/>
      <c r="X730" s="559"/>
      <c r="Y730" s="529"/>
      <c r="Z730" s="558"/>
      <c r="AA730" s="515"/>
      <c r="AB730" s="516"/>
    </row>
    <row r="731" spans="1:29" ht="24.9" hidden="1" customHeight="1">
      <c r="A731" s="600" t="s">
        <v>2054</v>
      </c>
      <c r="B731" s="557" t="s">
        <v>2999</v>
      </c>
      <c r="C731" s="512">
        <f t="shared" si="35"/>
        <v>1883467</v>
      </c>
      <c r="D731" s="512"/>
      <c r="E731" s="512"/>
      <c r="F731" s="512"/>
      <c r="G731" s="512"/>
      <c r="H731" s="512"/>
      <c r="I731" s="512"/>
      <c r="J731" s="512"/>
      <c r="K731" s="514">
        <v>1</v>
      </c>
      <c r="L731" s="512">
        <v>1883467</v>
      </c>
      <c r="M731" s="512"/>
      <c r="N731" s="512"/>
      <c r="O731" s="512"/>
      <c r="P731" s="512"/>
      <c r="Q731" s="512"/>
      <c r="R731" s="512"/>
      <c r="S731" s="512"/>
      <c r="T731" s="512"/>
      <c r="U731" s="512"/>
      <c r="V731" s="512"/>
      <c r="W731" s="512"/>
      <c r="X731" s="559"/>
      <c r="Y731" s="529"/>
      <c r="Z731" s="558"/>
      <c r="AA731" s="515"/>
      <c r="AB731" s="516"/>
    </row>
    <row r="732" spans="1:29" ht="24.9" hidden="1" customHeight="1">
      <c r="A732" s="600" t="s">
        <v>2055</v>
      </c>
      <c r="B732" s="557" t="s">
        <v>3000</v>
      </c>
      <c r="C732" s="512">
        <f t="shared" si="35"/>
        <v>7533868</v>
      </c>
      <c r="D732" s="512"/>
      <c r="E732" s="512"/>
      <c r="F732" s="512"/>
      <c r="G732" s="512"/>
      <c r="H732" s="512"/>
      <c r="I732" s="512"/>
      <c r="J732" s="512"/>
      <c r="K732" s="514">
        <v>4</v>
      </c>
      <c r="L732" s="512">
        <v>7533868</v>
      </c>
      <c r="M732" s="512"/>
      <c r="N732" s="512"/>
      <c r="O732" s="512"/>
      <c r="P732" s="512"/>
      <c r="Q732" s="512"/>
      <c r="R732" s="512"/>
      <c r="S732" s="512"/>
      <c r="T732" s="512"/>
      <c r="U732" s="512"/>
      <c r="V732" s="512"/>
      <c r="W732" s="512"/>
      <c r="X732" s="559"/>
      <c r="Y732" s="529"/>
      <c r="Z732" s="558"/>
      <c r="AA732" s="515"/>
      <c r="AB732" s="516"/>
    </row>
    <row r="733" spans="1:29" ht="24.9" hidden="1" customHeight="1">
      <c r="A733" s="600" t="s">
        <v>2056</v>
      </c>
      <c r="B733" s="557" t="s">
        <v>3001</v>
      </c>
      <c r="C733" s="512">
        <f t="shared" si="35"/>
        <v>7533868</v>
      </c>
      <c r="D733" s="512"/>
      <c r="E733" s="512"/>
      <c r="F733" s="512"/>
      <c r="G733" s="512"/>
      <c r="H733" s="512"/>
      <c r="I733" s="512"/>
      <c r="J733" s="512"/>
      <c r="K733" s="514">
        <v>4</v>
      </c>
      <c r="L733" s="512">
        <v>7533868</v>
      </c>
      <c r="M733" s="512"/>
      <c r="N733" s="512"/>
      <c r="O733" s="512"/>
      <c r="P733" s="512"/>
      <c r="Q733" s="512"/>
      <c r="R733" s="512"/>
      <c r="S733" s="512"/>
      <c r="T733" s="512"/>
      <c r="U733" s="512"/>
      <c r="V733" s="512"/>
      <c r="W733" s="512"/>
      <c r="X733" s="559"/>
      <c r="Y733" s="529"/>
      <c r="Z733" s="558"/>
      <c r="AA733" s="515"/>
      <c r="AB733" s="516"/>
    </row>
    <row r="734" spans="1:29" ht="24.9" hidden="1" customHeight="1">
      <c r="A734" s="302" t="s">
        <v>2057</v>
      </c>
      <c r="B734" s="591" t="s">
        <v>1586</v>
      </c>
      <c r="C734" s="513">
        <f t="shared" ref="C734:C775" si="36">D734+L734+N734+P734+R734+T734+U734</f>
        <v>2610009</v>
      </c>
      <c r="D734" s="513"/>
      <c r="E734" s="512"/>
      <c r="F734" s="512"/>
      <c r="G734" s="512"/>
      <c r="H734" s="512"/>
      <c r="I734" s="512"/>
      <c r="J734" s="512"/>
      <c r="K734" s="546"/>
      <c r="L734" s="513"/>
      <c r="M734" s="512">
        <v>780</v>
      </c>
      <c r="N734" s="512">
        <v>1492569</v>
      </c>
      <c r="O734" s="512"/>
      <c r="P734" s="512"/>
      <c r="Q734" s="512">
        <v>960</v>
      </c>
      <c r="R734" s="512">
        <v>1117440</v>
      </c>
      <c r="S734" s="512"/>
      <c r="T734" s="512"/>
      <c r="U734" s="513"/>
      <c r="V734" s="513"/>
      <c r="W734" s="513"/>
      <c r="X734" s="521"/>
      <c r="Y734" s="302"/>
      <c r="Z734" s="592"/>
      <c r="AA734" s="515"/>
      <c r="AB734" s="516"/>
    </row>
    <row r="735" spans="1:29" ht="24.9" hidden="1" customHeight="1">
      <c r="A735" s="302" t="s">
        <v>2058</v>
      </c>
      <c r="B735" s="591" t="s">
        <v>1882</v>
      </c>
      <c r="C735" s="513">
        <f t="shared" si="36"/>
        <v>1117440</v>
      </c>
      <c r="D735" s="513"/>
      <c r="E735" s="512"/>
      <c r="F735" s="512"/>
      <c r="G735" s="512"/>
      <c r="H735" s="512"/>
      <c r="I735" s="512"/>
      <c r="J735" s="512"/>
      <c r="K735" s="546"/>
      <c r="L735" s="513"/>
      <c r="M735" s="512"/>
      <c r="N735" s="512"/>
      <c r="O735" s="512"/>
      <c r="P735" s="512"/>
      <c r="Q735" s="512">
        <v>960</v>
      </c>
      <c r="R735" s="512">
        <v>1117440</v>
      </c>
      <c r="S735" s="512"/>
      <c r="T735" s="512"/>
      <c r="U735" s="513"/>
      <c r="V735" s="513"/>
      <c r="W735" s="513"/>
      <c r="X735" s="521"/>
      <c r="Y735" s="302"/>
      <c r="Z735" s="592"/>
      <c r="AA735" s="515"/>
      <c r="AB735" s="516"/>
    </row>
    <row r="736" spans="1:29" ht="24.9" hidden="1" customHeight="1">
      <c r="A736" s="302" t="s">
        <v>2059</v>
      </c>
      <c r="B736" s="591" t="s">
        <v>1883</v>
      </c>
      <c r="C736" s="513">
        <f t="shared" si="36"/>
        <v>1622614</v>
      </c>
      <c r="D736" s="513"/>
      <c r="E736" s="512"/>
      <c r="F736" s="512"/>
      <c r="G736" s="512"/>
      <c r="H736" s="512"/>
      <c r="I736" s="512"/>
      <c r="J736" s="512"/>
      <c r="K736" s="546"/>
      <c r="L736" s="513"/>
      <c r="M736" s="512">
        <v>466</v>
      </c>
      <c r="N736" s="512">
        <v>811306</v>
      </c>
      <c r="O736" s="512"/>
      <c r="P736" s="512"/>
      <c r="Q736" s="512">
        <v>697</v>
      </c>
      <c r="R736" s="512">
        <v>811308</v>
      </c>
      <c r="S736" s="512"/>
      <c r="T736" s="512"/>
      <c r="U736" s="513"/>
      <c r="V736" s="513"/>
      <c r="W736" s="513"/>
      <c r="X736" s="521"/>
      <c r="Y736" s="302"/>
      <c r="Z736" s="592"/>
      <c r="AA736" s="515"/>
      <c r="AB736" s="516"/>
    </row>
    <row r="737" spans="1:28" ht="24.9" hidden="1" customHeight="1">
      <c r="A737" s="302" t="s">
        <v>2060</v>
      </c>
      <c r="B737" s="557" t="s">
        <v>3002</v>
      </c>
      <c r="C737" s="513">
        <f t="shared" si="36"/>
        <v>3766934</v>
      </c>
      <c r="D737" s="513"/>
      <c r="E737" s="512"/>
      <c r="F737" s="512"/>
      <c r="G737" s="512"/>
      <c r="H737" s="512"/>
      <c r="I737" s="512"/>
      <c r="J737" s="512"/>
      <c r="K737" s="546">
        <v>2</v>
      </c>
      <c r="L737" s="512">
        <v>3766934</v>
      </c>
      <c r="M737" s="512"/>
      <c r="N737" s="512"/>
      <c r="O737" s="512"/>
      <c r="P737" s="512"/>
      <c r="Q737" s="512"/>
      <c r="R737" s="512"/>
      <c r="S737" s="512"/>
      <c r="T737" s="512"/>
      <c r="U737" s="513"/>
      <c r="V737" s="513"/>
      <c r="W737" s="513"/>
      <c r="X737" s="521"/>
      <c r="Y737" s="302"/>
      <c r="Z737" s="558"/>
      <c r="AA737" s="515"/>
      <c r="AB737" s="516"/>
    </row>
    <row r="738" spans="1:28" ht="24.9" hidden="1" customHeight="1">
      <c r="A738" s="302" t="s">
        <v>2061</v>
      </c>
      <c r="B738" s="591" t="s">
        <v>277</v>
      </c>
      <c r="C738" s="513">
        <f t="shared" si="36"/>
        <v>1057794</v>
      </c>
      <c r="D738" s="513"/>
      <c r="E738" s="512"/>
      <c r="F738" s="512"/>
      <c r="G738" s="512"/>
      <c r="H738" s="512"/>
      <c r="I738" s="512"/>
      <c r="J738" s="512"/>
      <c r="K738" s="546"/>
      <c r="L738" s="513"/>
      <c r="M738" s="512"/>
      <c r="N738" s="512"/>
      <c r="O738" s="512"/>
      <c r="P738" s="512"/>
      <c r="Q738" s="512">
        <v>801</v>
      </c>
      <c r="R738" s="512">
        <v>932364</v>
      </c>
      <c r="S738" s="512">
        <v>120</v>
      </c>
      <c r="T738" s="512">
        <v>125430</v>
      </c>
      <c r="U738" s="513"/>
      <c r="V738" s="513"/>
      <c r="W738" s="513"/>
      <c r="X738" s="521"/>
      <c r="Y738" s="302"/>
      <c r="Z738" s="592"/>
      <c r="AA738" s="515"/>
      <c r="AB738" s="516"/>
    </row>
    <row r="739" spans="1:28" ht="24.9" hidden="1" customHeight="1">
      <c r="A739" s="302" t="s">
        <v>2062</v>
      </c>
      <c r="B739" s="591" t="s">
        <v>1587</v>
      </c>
      <c r="C739" s="513">
        <f t="shared" si="36"/>
        <v>67210</v>
      </c>
      <c r="D739" s="513"/>
      <c r="E739" s="512"/>
      <c r="F739" s="512"/>
      <c r="G739" s="512"/>
      <c r="H739" s="512"/>
      <c r="I739" s="512"/>
      <c r="J739" s="512"/>
      <c r="K739" s="546"/>
      <c r="L739" s="513"/>
      <c r="M739" s="512"/>
      <c r="N739" s="512"/>
      <c r="O739" s="512"/>
      <c r="P739" s="512"/>
      <c r="Q739" s="512"/>
      <c r="R739" s="512"/>
      <c r="S739" s="512">
        <v>64.3</v>
      </c>
      <c r="T739" s="512">
        <v>67210</v>
      </c>
      <c r="U739" s="513"/>
      <c r="V739" s="513"/>
      <c r="W739" s="513"/>
      <c r="X739" s="521"/>
      <c r="Y739" s="302"/>
      <c r="Z739" s="592"/>
      <c r="AA739" s="515"/>
      <c r="AB739" s="516"/>
    </row>
    <row r="740" spans="1:28" ht="24.9" hidden="1" customHeight="1">
      <c r="A740" s="302" t="s">
        <v>2063</v>
      </c>
      <c r="B740" s="591" t="s">
        <v>278</v>
      </c>
      <c r="C740" s="513">
        <f t="shared" si="36"/>
        <v>287640</v>
      </c>
      <c r="D740" s="513">
        <v>287640</v>
      </c>
      <c r="E740" s="512"/>
      <c r="F740" s="512"/>
      <c r="G740" s="512"/>
      <c r="H740" s="512"/>
      <c r="I740" s="512">
        <v>287640</v>
      </c>
      <c r="J740" s="512"/>
      <c r="K740" s="546"/>
      <c r="L740" s="513"/>
      <c r="M740" s="512"/>
      <c r="N740" s="512"/>
      <c r="O740" s="512"/>
      <c r="P740" s="512"/>
      <c r="Q740" s="512"/>
      <c r="R740" s="512"/>
      <c r="S740" s="512"/>
      <c r="T740" s="512"/>
      <c r="U740" s="513"/>
      <c r="V740" s="513"/>
      <c r="W740" s="513"/>
      <c r="X740" s="521"/>
      <c r="Y740" s="302"/>
      <c r="Z740" s="592"/>
      <c r="AA740" s="515"/>
      <c r="AB740" s="516"/>
    </row>
    <row r="741" spans="1:28" ht="24.9" hidden="1" customHeight="1">
      <c r="A741" s="302" t="s">
        <v>2064</v>
      </c>
      <c r="B741" s="557" t="s">
        <v>3003</v>
      </c>
      <c r="C741" s="513">
        <f t="shared" si="36"/>
        <v>1883467</v>
      </c>
      <c r="D741" s="513"/>
      <c r="E741" s="512"/>
      <c r="F741" s="512"/>
      <c r="G741" s="512"/>
      <c r="H741" s="512"/>
      <c r="I741" s="512"/>
      <c r="J741" s="512"/>
      <c r="K741" s="546">
        <v>1</v>
      </c>
      <c r="L741" s="512">
        <v>1883467</v>
      </c>
      <c r="M741" s="512"/>
      <c r="N741" s="512"/>
      <c r="O741" s="512"/>
      <c r="P741" s="512"/>
      <c r="Q741" s="512"/>
      <c r="R741" s="512"/>
      <c r="S741" s="512"/>
      <c r="T741" s="512"/>
      <c r="U741" s="513"/>
      <c r="V741" s="513"/>
      <c r="W741" s="513"/>
      <c r="X741" s="521"/>
      <c r="Y741" s="302"/>
      <c r="Z741" s="558"/>
      <c r="AA741" s="515"/>
      <c r="AB741" s="516"/>
    </row>
    <row r="742" spans="1:28" ht="24.9" hidden="1" customHeight="1">
      <c r="A742" s="302" t="s">
        <v>2065</v>
      </c>
      <c r="B742" s="591" t="s">
        <v>1588</v>
      </c>
      <c r="C742" s="513">
        <f t="shared" si="36"/>
        <v>1516374</v>
      </c>
      <c r="D742" s="513">
        <v>624659</v>
      </c>
      <c r="E742" s="512"/>
      <c r="F742" s="512">
        <v>137450</v>
      </c>
      <c r="G742" s="512">
        <v>55606</v>
      </c>
      <c r="H742" s="512">
        <v>313822</v>
      </c>
      <c r="I742" s="512">
        <v>117781</v>
      </c>
      <c r="J742" s="512"/>
      <c r="K742" s="546"/>
      <c r="L742" s="513"/>
      <c r="M742" s="512">
        <v>519</v>
      </c>
      <c r="N742" s="512">
        <v>891715</v>
      </c>
      <c r="O742" s="512"/>
      <c r="P742" s="512"/>
      <c r="Q742" s="512"/>
      <c r="R742" s="512"/>
      <c r="S742" s="512"/>
      <c r="T742" s="512"/>
      <c r="U742" s="513"/>
      <c r="V742" s="513"/>
      <c r="W742" s="513"/>
      <c r="X742" s="521"/>
      <c r="Y742" s="302"/>
      <c r="Z742" s="592"/>
      <c r="AA742" s="515"/>
      <c r="AB742" s="516"/>
    </row>
    <row r="743" spans="1:28" ht="24.9" hidden="1" customHeight="1">
      <c r="A743" s="302" t="s">
        <v>2066</v>
      </c>
      <c r="B743" s="591" t="s">
        <v>1589</v>
      </c>
      <c r="C743" s="513">
        <f t="shared" si="36"/>
        <v>1228499</v>
      </c>
      <c r="D743" s="513"/>
      <c r="E743" s="512"/>
      <c r="F743" s="512"/>
      <c r="G743" s="512"/>
      <c r="H743" s="512"/>
      <c r="I743" s="512"/>
      <c r="J743" s="512"/>
      <c r="K743" s="546"/>
      <c r="L743" s="513"/>
      <c r="M743" s="512">
        <v>642</v>
      </c>
      <c r="N743" s="512">
        <v>1228499</v>
      </c>
      <c r="O743" s="512"/>
      <c r="P743" s="512"/>
      <c r="Q743" s="512"/>
      <c r="R743" s="512"/>
      <c r="S743" s="512"/>
      <c r="T743" s="512"/>
      <c r="U743" s="513"/>
      <c r="V743" s="513"/>
      <c r="W743" s="513"/>
      <c r="X743" s="521"/>
      <c r="Y743" s="302"/>
      <c r="Z743" s="592"/>
      <c r="AA743" s="515"/>
      <c r="AB743" s="516"/>
    </row>
    <row r="744" spans="1:28" ht="24.9" hidden="1" customHeight="1">
      <c r="A744" s="302" t="s">
        <v>2067</v>
      </c>
      <c r="B744" s="557" t="s">
        <v>3004</v>
      </c>
      <c r="C744" s="513">
        <f t="shared" si="36"/>
        <v>7533868</v>
      </c>
      <c r="D744" s="513"/>
      <c r="E744" s="512"/>
      <c r="F744" s="512"/>
      <c r="G744" s="512"/>
      <c r="H744" s="512"/>
      <c r="I744" s="512"/>
      <c r="J744" s="512"/>
      <c r="K744" s="546">
        <v>4</v>
      </c>
      <c r="L744" s="512">
        <v>7533868</v>
      </c>
      <c r="M744" s="512"/>
      <c r="N744" s="512"/>
      <c r="O744" s="512"/>
      <c r="P744" s="512"/>
      <c r="Q744" s="512"/>
      <c r="R744" s="512"/>
      <c r="S744" s="512"/>
      <c r="T744" s="512"/>
      <c r="U744" s="513"/>
      <c r="V744" s="513"/>
      <c r="W744" s="513"/>
      <c r="X744" s="521"/>
      <c r="Y744" s="302"/>
      <c r="Z744" s="558"/>
      <c r="AA744" s="515"/>
      <c r="AB744" s="516"/>
    </row>
    <row r="745" spans="1:28" ht="24.9" hidden="1" customHeight="1">
      <c r="A745" s="302" t="s">
        <v>2068</v>
      </c>
      <c r="B745" s="557" t="s">
        <v>3005</v>
      </c>
      <c r="C745" s="513">
        <f t="shared" si="36"/>
        <v>5650401</v>
      </c>
      <c r="D745" s="513"/>
      <c r="E745" s="512"/>
      <c r="F745" s="512"/>
      <c r="G745" s="512"/>
      <c r="H745" s="512"/>
      <c r="I745" s="512"/>
      <c r="J745" s="512"/>
      <c r="K745" s="546">
        <v>3</v>
      </c>
      <c r="L745" s="512">
        <v>5650401</v>
      </c>
      <c r="M745" s="512"/>
      <c r="N745" s="512"/>
      <c r="O745" s="512"/>
      <c r="P745" s="512"/>
      <c r="Q745" s="512"/>
      <c r="R745" s="512"/>
      <c r="S745" s="512"/>
      <c r="T745" s="512"/>
      <c r="U745" s="513"/>
      <c r="V745" s="513"/>
      <c r="W745" s="513"/>
      <c r="X745" s="521"/>
      <c r="Y745" s="302"/>
      <c r="Z745" s="558"/>
      <c r="AA745" s="515"/>
      <c r="AB745" s="516"/>
    </row>
    <row r="746" spans="1:28" ht="24.9" hidden="1" customHeight="1">
      <c r="A746" s="302" t="s">
        <v>2069</v>
      </c>
      <c r="B746" s="557" t="s">
        <v>3006</v>
      </c>
      <c r="C746" s="513">
        <f t="shared" si="36"/>
        <v>3766934</v>
      </c>
      <c r="D746" s="513"/>
      <c r="E746" s="512"/>
      <c r="F746" s="512"/>
      <c r="G746" s="512"/>
      <c r="H746" s="512"/>
      <c r="I746" s="512"/>
      <c r="J746" s="512"/>
      <c r="K746" s="546">
        <v>2</v>
      </c>
      <c r="L746" s="512">
        <v>3766934</v>
      </c>
      <c r="M746" s="512"/>
      <c r="N746" s="512"/>
      <c r="O746" s="512"/>
      <c r="P746" s="512"/>
      <c r="Q746" s="512"/>
      <c r="R746" s="512"/>
      <c r="S746" s="512"/>
      <c r="T746" s="512"/>
      <c r="U746" s="513"/>
      <c r="V746" s="513"/>
      <c r="W746" s="513"/>
      <c r="X746" s="521"/>
      <c r="Y746" s="302"/>
      <c r="Z746" s="558"/>
      <c r="AA746" s="515"/>
      <c r="AB746" s="516"/>
    </row>
    <row r="747" spans="1:28" ht="24.9" hidden="1" customHeight="1">
      <c r="A747" s="302" t="s">
        <v>2070</v>
      </c>
      <c r="B747" s="557" t="s">
        <v>3007</v>
      </c>
      <c r="C747" s="513">
        <f t="shared" si="36"/>
        <v>3766934</v>
      </c>
      <c r="D747" s="513"/>
      <c r="E747" s="512"/>
      <c r="F747" s="512"/>
      <c r="G747" s="512"/>
      <c r="H747" s="512"/>
      <c r="I747" s="512"/>
      <c r="J747" s="512"/>
      <c r="K747" s="546">
        <v>2</v>
      </c>
      <c r="L747" s="512">
        <v>3766934</v>
      </c>
      <c r="M747" s="512"/>
      <c r="N747" s="512"/>
      <c r="O747" s="512"/>
      <c r="P747" s="512"/>
      <c r="Q747" s="512"/>
      <c r="R747" s="512"/>
      <c r="S747" s="512"/>
      <c r="T747" s="512"/>
      <c r="U747" s="513"/>
      <c r="V747" s="513"/>
      <c r="W747" s="513"/>
      <c r="X747" s="521"/>
      <c r="Y747" s="302"/>
      <c r="Z747" s="558"/>
      <c r="AA747" s="515"/>
      <c r="AB747" s="516"/>
    </row>
    <row r="748" spans="1:28" ht="24.9" hidden="1" customHeight="1">
      <c r="A748" s="302" t="s">
        <v>2071</v>
      </c>
      <c r="B748" s="557" t="s">
        <v>3008</v>
      </c>
      <c r="C748" s="513">
        <f t="shared" si="36"/>
        <v>3766934</v>
      </c>
      <c r="D748" s="513"/>
      <c r="E748" s="512"/>
      <c r="F748" s="512"/>
      <c r="G748" s="512"/>
      <c r="H748" s="512"/>
      <c r="I748" s="512"/>
      <c r="J748" s="512"/>
      <c r="K748" s="546">
        <v>2</v>
      </c>
      <c r="L748" s="512">
        <v>3766934</v>
      </c>
      <c r="M748" s="512"/>
      <c r="N748" s="512"/>
      <c r="O748" s="512"/>
      <c r="P748" s="512"/>
      <c r="Q748" s="512"/>
      <c r="R748" s="512"/>
      <c r="S748" s="512"/>
      <c r="T748" s="512"/>
      <c r="U748" s="513"/>
      <c r="V748" s="513"/>
      <c r="W748" s="513"/>
      <c r="X748" s="521"/>
      <c r="Y748" s="302"/>
      <c r="Z748" s="558"/>
      <c r="AA748" s="515"/>
      <c r="AB748" s="516"/>
    </row>
    <row r="749" spans="1:28" ht="24.9" hidden="1" customHeight="1">
      <c r="A749" s="302" t="s">
        <v>2072</v>
      </c>
      <c r="B749" s="557" t="s">
        <v>3009</v>
      </c>
      <c r="C749" s="513">
        <f t="shared" si="36"/>
        <v>1883467</v>
      </c>
      <c r="D749" s="513"/>
      <c r="E749" s="512"/>
      <c r="F749" s="512"/>
      <c r="G749" s="512"/>
      <c r="H749" s="512"/>
      <c r="I749" s="512"/>
      <c r="J749" s="512"/>
      <c r="K749" s="546">
        <v>1</v>
      </c>
      <c r="L749" s="512">
        <v>1883467</v>
      </c>
      <c r="M749" s="512"/>
      <c r="N749" s="512"/>
      <c r="O749" s="512"/>
      <c r="P749" s="512"/>
      <c r="Q749" s="512"/>
      <c r="R749" s="512"/>
      <c r="S749" s="512"/>
      <c r="T749" s="512"/>
      <c r="U749" s="513"/>
      <c r="V749" s="513"/>
      <c r="W749" s="513"/>
      <c r="X749" s="521"/>
      <c r="Y749" s="302"/>
      <c r="Z749" s="558"/>
      <c r="AA749" s="515"/>
      <c r="AB749" s="516"/>
    </row>
    <row r="750" spans="1:28" ht="24.9" hidden="1" customHeight="1">
      <c r="A750" s="302" t="s">
        <v>2073</v>
      </c>
      <c r="B750" s="591" t="s">
        <v>269</v>
      </c>
      <c r="C750" s="513">
        <f t="shared" si="36"/>
        <v>6473908</v>
      </c>
      <c r="D750" s="513"/>
      <c r="E750" s="512"/>
      <c r="F750" s="512"/>
      <c r="G750" s="512"/>
      <c r="H750" s="512"/>
      <c r="I750" s="512"/>
      <c r="J750" s="512"/>
      <c r="K750" s="546"/>
      <c r="L750" s="513"/>
      <c r="M750" s="512">
        <v>2152</v>
      </c>
      <c r="N750" s="512">
        <v>2296261</v>
      </c>
      <c r="O750" s="512"/>
      <c r="P750" s="512"/>
      <c r="Q750" s="512">
        <v>3366</v>
      </c>
      <c r="R750" s="512">
        <v>3918024</v>
      </c>
      <c r="S750" s="512">
        <v>273</v>
      </c>
      <c r="T750" s="512">
        <v>259623</v>
      </c>
      <c r="U750" s="513"/>
      <c r="V750" s="513"/>
      <c r="W750" s="513"/>
      <c r="X750" s="521"/>
      <c r="Y750" s="302"/>
      <c r="Z750" s="592"/>
      <c r="AA750" s="515"/>
      <c r="AB750" s="516"/>
    </row>
    <row r="751" spans="1:28" ht="24.9" hidden="1" customHeight="1">
      <c r="A751" s="302" t="s">
        <v>2074</v>
      </c>
      <c r="B751" s="591" t="s">
        <v>1579</v>
      </c>
      <c r="C751" s="513">
        <f t="shared" si="36"/>
        <v>2672519</v>
      </c>
      <c r="D751" s="513">
        <v>2672519</v>
      </c>
      <c r="E751" s="512"/>
      <c r="F751" s="512"/>
      <c r="G751" s="512"/>
      <c r="H751" s="512">
        <v>2009228</v>
      </c>
      <c r="I751" s="512">
        <v>663291</v>
      </c>
      <c r="J751" s="512"/>
      <c r="K751" s="546"/>
      <c r="L751" s="513"/>
      <c r="M751" s="512"/>
      <c r="N751" s="512"/>
      <c r="O751" s="512"/>
      <c r="P751" s="512"/>
      <c r="Q751" s="512"/>
      <c r="R751" s="512"/>
      <c r="S751" s="512"/>
      <c r="T751" s="512"/>
      <c r="U751" s="513"/>
      <c r="V751" s="513"/>
      <c r="W751" s="513"/>
      <c r="X751" s="521"/>
      <c r="Y751" s="302"/>
      <c r="Z751" s="592"/>
      <c r="AA751" s="515"/>
      <c r="AB751" s="516"/>
    </row>
    <row r="752" spans="1:28" ht="24.9" hidden="1" customHeight="1">
      <c r="A752" s="302" t="s">
        <v>2075</v>
      </c>
      <c r="B752" s="591" t="s">
        <v>1875</v>
      </c>
      <c r="C752" s="513">
        <f t="shared" si="36"/>
        <v>6593775</v>
      </c>
      <c r="D752" s="513"/>
      <c r="E752" s="512"/>
      <c r="F752" s="512"/>
      <c r="G752" s="512"/>
      <c r="H752" s="512"/>
      <c r="I752" s="512"/>
      <c r="J752" s="512"/>
      <c r="K752" s="546"/>
      <c r="L752" s="513"/>
      <c r="M752" s="512">
        <v>1803</v>
      </c>
      <c r="N752" s="512">
        <v>3139023</v>
      </c>
      <c r="O752" s="512"/>
      <c r="P752" s="512"/>
      <c r="Q752" s="512">
        <v>2968</v>
      </c>
      <c r="R752" s="512">
        <v>3454752</v>
      </c>
      <c r="S752" s="512"/>
      <c r="T752" s="512"/>
      <c r="U752" s="513"/>
      <c r="V752" s="513"/>
      <c r="W752" s="513"/>
      <c r="X752" s="521"/>
      <c r="Y752" s="302"/>
      <c r="Z752" s="592"/>
      <c r="AA752" s="515"/>
      <c r="AB752" s="516"/>
    </row>
    <row r="753" spans="1:28" ht="24.9" hidden="1" customHeight="1">
      <c r="A753" s="302" t="s">
        <v>2076</v>
      </c>
      <c r="B753" s="591" t="s">
        <v>1580</v>
      </c>
      <c r="C753" s="513">
        <f t="shared" si="36"/>
        <v>4029997</v>
      </c>
      <c r="D753" s="513"/>
      <c r="E753" s="512"/>
      <c r="F753" s="512"/>
      <c r="G753" s="512"/>
      <c r="H753" s="512"/>
      <c r="I753" s="512"/>
      <c r="J753" s="512"/>
      <c r="K753" s="546"/>
      <c r="L753" s="513"/>
      <c r="M753" s="512"/>
      <c r="N753" s="512"/>
      <c r="O753" s="512"/>
      <c r="P753" s="512"/>
      <c r="Q753" s="512">
        <v>3150</v>
      </c>
      <c r="R753" s="512">
        <v>4029997</v>
      </c>
      <c r="S753" s="512"/>
      <c r="T753" s="512"/>
      <c r="U753" s="513"/>
      <c r="V753" s="513"/>
      <c r="W753" s="513"/>
      <c r="X753" s="521"/>
      <c r="Y753" s="302"/>
      <c r="Z753" s="592"/>
      <c r="AA753" s="515"/>
      <c r="AB753" s="516"/>
    </row>
    <row r="754" spans="1:28" ht="24.9" hidden="1" customHeight="1">
      <c r="A754" s="302" t="s">
        <v>2077</v>
      </c>
      <c r="B754" s="591" t="s">
        <v>1877</v>
      </c>
      <c r="C754" s="513">
        <f t="shared" si="36"/>
        <v>402934</v>
      </c>
      <c r="D754" s="513">
        <v>402934</v>
      </c>
      <c r="E754" s="512"/>
      <c r="F754" s="512"/>
      <c r="G754" s="512"/>
      <c r="H754" s="512"/>
      <c r="I754" s="512">
        <v>402934</v>
      </c>
      <c r="J754" s="512"/>
      <c r="K754" s="546"/>
      <c r="L754" s="513"/>
      <c r="M754" s="512"/>
      <c r="N754" s="512"/>
      <c r="O754" s="512"/>
      <c r="P754" s="512"/>
      <c r="Q754" s="512"/>
      <c r="R754" s="512"/>
      <c r="S754" s="512"/>
      <c r="T754" s="512"/>
      <c r="U754" s="513"/>
      <c r="V754" s="513"/>
      <c r="W754" s="513"/>
      <c r="X754" s="521"/>
      <c r="Y754" s="302"/>
      <c r="Z754" s="592"/>
      <c r="AA754" s="515"/>
      <c r="AB754" s="516"/>
    </row>
    <row r="755" spans="1:28" ht="24.9" hidden="1" customHeight="1">
      <c r="A755" s="302" t="s">
        <v>2078</v>
      </c>
      <c r="B755" s="591" t="s">
        <v>1878</v>
      </c>
      <c r="C755" s="513">
        <f t="shared" si="36"/>
        <v>1008039</v>
      </c>
      <c r="D755" s="513"/>
      <c r="E755" s="512"/>
      <c r="F755" s="512"/>
      <c r="G755" s="512"/>
      <c r="H755" s="512"/>
      <c r="I755" s="512"/>
      <c r="J755" s="512"/>
      <c r="K755" s="546"/>
      <c r="L755" s="513"/>
      <c r="M755" s="512">
        <v>579</v>
      </c>
      <c r="N755" s="512">
        <v>1008039</v>
      </c>
      <c r="O755" s="512"/>
      <c r="P755" s="512"/>
      <c r="Q755" s="512"/>
      <c r="R755" s="512"/>
      <c r="S755" s="512"/>
      <c r="T755" s="512"/>
      <c r="U755" s="513"/>
      <c r="V755" s="513"/>
      <c r="W755" s="513"/>
      <c r="X755" s="521"/>
      <c r="Y755" s="302"/>
      <c r="Z755" s="592"/>
      <c r="AA755" s="515"/>
      <c r="AB755" s="516"/>
    </row>
    <row r="756" spans="1:28" ht="24.9" hidden="1" customHeight="1">
      <c r="A756" s="302" t="s">
        <v>2079</v>
      </c>
      <c r="B756" s="591" t="s">
        <v>1581</v>
      </c>
      <c r="C756" s="513">
        <f t="shared" si="36"/>
        <v>1748618</v>
      </c>
      <c r="D756" s="513">
        <v>1748618</v>
      </c>
      <c r="E756" s="512"/>
      <c r="F756" s="512"/>
      <c r="G756" s="512"/>
      <c r="H756" s="512">
        <v>1339485</v>
      </c>
      <c r="I756" s="512">
        <v>409133</v>
      </c>
      <c r="J756" s="512"/>
      <c r="K756" s="546"/>
      <c r="L756" s="513"/>
      <c r="M756" s="512"/>
      <c r="N756" s="512"/>
      <c r="O756" s="512"/>
      <c r="P756" s="512"/>
      <c r="Q756" s="512"/>
      <c r="R756" s="512"/>
      <c r="S756" s="512"/>
      <c r="T756" s="512"/>
      <c r="U756" s="513"/>
      <c r="V756" s="513"/>
      <c r="W756" s="513"/>
      <c r="X756" s="521"/>
      <c r="Y756" s="302"/>
      <c r="Z756" s="592"/>
      <c r="AA756" s="515"/>
      <c r="AB756" s="516"/>
    </row>
    <row r="757" spans="1:28" ht="24.9" hidden="1" customHeight="1">
      <c r="A757" s="302" t="s">
        <v>2080</v>
      </c>
      <c r="B757" s="591" t="s">
        <v>272</v>
      </c>
      <c r="C757" s="513">
        <f t="shared" si="36"/>
        <v>1396800</v>
      </c>
      <c r="D757" s="512"/>
      <c r="E757" s="512"/>
      <c r="F757" s="512"/>
      <c r="G757" s="512"/>
      <c r="H757" s="512"/>
      <c r="I757" s="512"/>
      <c r="J757" s="512"/>
      <c r="K757" s="514"/>
      <c r="L757" s="512"/>
      <c r="M757" s="512"/>
      <c r="N757" s="512"/>
      <c r="O757" s="512"/>
      <c r="P757" s="512"/>
      <c r="Q757" s="512">
        <v>1200</v>
      </c>
      <c r="R757" s="512">
        <v>1396800</v>
      </c>
      <c r="S757" s="512"/>
      <c r="T757" s="512"/>
      <c r="U757" s="512"/>
      <c r="V757" s="512"/>
      <c r="W757" s="512"/>
      <c r="X757" s="559"/>
      <c r="Y757" s="302"/>
      <c r="Z757" s="592"/>
      <c r="AA757" s="515"/>
      <c r="AB757" s="516"/>
    </row>
    <row r="758" spans="1:28" ht="24.9" hidden="1" customHeight="1">
      <c r="A758" s="302" t="s">
        <v>2081</v>
      </c>
      <c r="B758" s="591" t="s">
        <v>1582</v>
      </c>
      <c r="C758" s="513">
        <f t="shared" si="36"/>
        <v>1306450</v>
      </c>
      <c r="D758" s="513">
        <v>1306450</v>
      </c>
      <c r="E758" s="512"/>
      <c r="F758" s="512"/>
      <c r="G758" s="512"/>
      <c r="H758" s="512">
        <v>1002700</v>
      </c>
      <c r="I758" s="512">
        <v>303750</v>
      </c>
      <c r="J758" s="512"/>
      <c r="K758" s="546"/>
      <c r="L758" s="513"/>
      <c r="M758" s="512"/>
      <c r="N758" s="512"/>
      <c r="O758" s="512"/>
      <c r="P758" s="512"/>
      <c r="Q758" s="512"/>
      <c r="R758" s="512"/>
      <c r="S758" s="512"/>
      <c r="T758" s="512"/>
      <c r="U758" s="513"/>
      <c r="V758" s="513"/>
      <c r="W758" s="513"/>
      <c r="X758" s="521"/>
      <c r="Y758" s="302"/>
      <c r="Z758" s="592"/>
      <c r="AA758" s="515"/>
      <c r="AB758" s="516"/>
    </row>
    <row r="759" spans="1:28" ht="24.9" hidden="1" customHeight="1">
      <c r="A759" s="302" t="s">
        <v>2082</v>
      </c>
      <c r="B759" s="591" t="s">
        <v>1583</v>
      </c>
      <c r="C759" s="513">
        <f t="shared" si="36"/>
        <v>1306450</v>
      </c>
      <c r="D759" s="513">
        <v>1306450</v>
      </c>
      <c r="E759" s="512"/>
      <c r="F759" s="512"/>
      <c r="G759" s="512"/>
      <c r="H759" s="512">
        <v>1002700</v>
      </c>
      <c r="I759" s="512">
        <v>303750</v>
      </c>
      <c r="J759" s="512"/>
      <c r="K759" s="546"/>
      <c r="L759" s="513"/>
      <c r="M759" s="512"/>
      <c r="N759" s="512"/>
      <c r="O759" s="512"/>
      <c r="P759" s="512"/>
      <c r="Q759" s="512"/>
      <c r="R759" s="512"/>
      <c r="S759" s="512"/>
      <c r="T759" s="512"/>
      <c r="U759" s="513"/>
      <c r="V759" s="513"/>
      <c r="W759" s="513"/>
      <c r="X759" s="521"/>
      <c r="Y759" s="302"/>
      <c r="Z759" s="592"/>
      <c r="AA759" s="515"/>
      <c r="AB759" s="516"/>
    </row>
    <row r="760" spans="1:28" ht="24.9" hidden="1" customHeight="1">
      <c r="A760" s="302" t="s">
        <v>2083</v>
      </c>
      <c r="B760" s="591" t="s">
        <v>1584</v>
      </c>
      <c r="C760" s="513">
        <f t="shared" si="36"/>
        <v>3466242</v>
      </c>
      <c r="D760" s="513">
        <v>3466242</v>
      </c>
      <c r="E760" s="512"/>
      <c r="F760" s="512"/>
      <c r="G760" s="512"/>
      <c r="H760" s="512">
        <v>2678971</v>
      </c>
      <c r="I760" s="512">
        <v>787271</v>
      </c>
      <c r="J760" s="512"/>
      <c r="K760" s="546"/>
      <c r="L760" s="513"/>
      <c r="M760" s="512"/>
      <c r="N760" s="512"/>
      <c r="O760" s="512"/>
      <c r="P760" s="512"/>
      <c r="Q760" s="512"/>
      <c r="R760" s="512"/>
      <c r="S760" s="512"/>
      <c r="T760" s="512"/>
      <c r="U760" s="513"/>
      <c r="V760" s="513"/>
      <c r="W760" s="513"/>
      <c r="X760" s="521"/>
      <c r="Y760" s="302"/>
      <c r="Z760" s="592"/>
      <c r="AA760" s="515"/>
      <c r="AB760" s="516"/>
    </row>
    <row r="761" spans="1:28" ht="24.9" hidden="1" customHeight="1">
      <c r="A761" s="302" t="s">
        <v>2084</v>
      </c>
      <c r="B761" s="591" t="s">
        <v>1879</v>
      </c>
      <c r="C761" s="513">
        <f t="shared" si="36"/>
        <v>2028852</v>
      </c>
      <c r="D761" s="513"/>
      <c r="E761" s="512"/>
      <c r="F761" s="512"/>
      <c r="G761" s="512"/>
      <c r="H761" s="512"/>
      <c r="I761" s="512"/>
      <c r="J761" s="512"/>
      <c r="K761" s="546"/>
      <c r="L761" s="513"/>
      <c r="M761" s="512"/>
      <c r="N761" s="512"/>
      <c r="O761" s="512"/>
      <c r="P761" s="512"/>
      <c r="Q761" s="512">
        <v>1743</v>
      </c>
      <c r="R761" s="512">
        <v>2028852</v>
      </c>
      <c r="S761" s="512"/>
      <c r="T761" s="512"/>
      <c r="U761" s="513"/>
      <c r="V761" s="513"/>
      <c r="W761" s="513"/>
      <c r="X761" s="521"/>
      <c r="Y761" s="302"/>
      <c r="Z761" s="592"/>
      <c r="AA761" s="515"/>
      <c r="AB761" s="516"/>
    </row>
    <row r="762" spans="1:28" ht="24.9" hidden="1" customHeight="1">
      <c r="A762" s="302" t="s">
        <v>2085</v>
      </c>
      <c r="B762" s="591" t="s">
        <v>276</v>
      </c>
      <c r="C762" s="513">
        <f t="shared" si="36"/>
        <v>3666600</v>
      </c>
      <c r="D762" s="513"/>
      <c r="E762" s="512"/>
      <c r="F762" s="512"/>
      <c r="G762" s="512"/>
      <c r="H762" s="512"/>
      <c r="I762" s="512"/>
      <c r="J762" s="512"/>
      <c r="K762" s="546"/>
      <c r="L762" s="513"/>
      <c r="M762" s="512"/>
      <c r="N762" s="512"/>
      <c r="O762" s="512"/>
      <c r="P762" s="512"/>
      <c r="Q762" s="512">
        <v>3150</v>
      </c>
      <c r="R762" s="512">
        <v>3666600</v>
      </c>
      <c r="S762" s="512"/>
      <c r="T762" s="512"/>
      <c r="U762" s="513"/>
      <c r="V762" s="513"/>
      <c r="W762" s="513"/>
      <c r="X762" s="521"/>
      <c r="Y762" s="302"/>
      <c r="Z762" s="592"/>
      <c r="AA762" s="515"/>
      <c r="AB762" s="516"/>
    </row>
    <row r="763" spans="1:28" ht="24.9" hidden="1" customHeight="1">
      <c r="A763" s="302" t="s">
        <v>2086</v>
      </c>
      <c r="B763" s="591" t="s">
        <v>1880</v>
      </c>
      <c r="C763" s="513">
        <f t="shared" si="36"/>
        <v>2538684</v>
      </c>
      <c r="D763" s="512"/>
      <c r="E763" s="512"/>
      <c r="F763" s="512"/>
      <c r="G763" s="512"/>
      <c r="H763" s="512"/>
      <c r="I763" s="512"/>
      <c r="J763" s="512"/>
      <c r="K763" s="514"/>
      <c r="L763" s="512"/>
      <c r="M763" s="512"/>
      <c r="N763" s="512"/>
      <c r="O763" s="512"/>
      <c r="P763" s="512"/>
      <c r="Q763" s="512">
        <v>2181</v>
      </c>
      <c r="R763" s="512">
        <v>2538684</v>
      </c>
      <c r="S763" s="512"/>
      <c r="T763" s="512"/>
      <c r="U763" s="512"/>
      <c r="V763" s="512"/>
      <c r="W763" s="512"/>
      <c r="X763" s="559"/>
      <c r="Y763" s="302"/>
      <c r="Z763" s="592"/>
      <c r="AA763" s="515"/>
      <c r="AB763" s="516"/>
    </row>
    <row r="764" spans="1:28" ht="24.9" hidden="1" customHeight="1">
      <c r="A764" s="302" t="s">
        <v>2087</v>
      </c>
      <c r="B764" s="591" t="s">
        <v>1881</v>
      </c>
      <c r="C764" s="513">
        <f t="shared" si="36"/>
        <v>3666600</v>
      </c>
      <c r="D764" s="512"/>
      <c r="E764" s="512"/>
      <c r="F764" s="512"/>
      <c r="G764" s="512"/>
      <c r="H764" s="512"/>
      <c r="I764" s="512"/>
      <c r="J764" s="512"/>
      <c r="K764" s="514"/>
      <c r="L764" s="512"/>
      <c r="M764" s="512"/>
      <c r="N764" s="512"/>
      <c r="O764" s="512"/>
      <c r="P764" s="512"/>
      <c r="Q764" s="512">
        <v>3150</v>
      </c>
      <c r="R764" s="512">
        <v>3666600</v>
      </c>
      <c r="S764" s="512"/>
      <c r="T764" s="512"/>
      <c r="U764" s="512"/>
      <c r="V764" s="512"/>
      <c r="W764" s="512"/>
      <c r="X764" s="559"/>
      <c r="Y764" s="302"/>
      <c r="Z764" s="592"/>
      <c r="AA764" s="515"/>
      <c r="AB764" s="516"/>
    </row>
    <row r="765" spans="1:28" ht="24.9" hidden="1" customHeight="1">
      <c r="A765" s="302" t="s">
        <v>2088</v>
      </c>
      <c r="B765" s="591" t="s">
        <v>1585</v>
      </c>
      <c r="C765" s="513">
        <f t="shared" si="36"/>
        <v>4337421</v>
      </c>
      <c r="D765" s="512"/>
      <c r="E765" s="512"/>
      <c r="F765" s="512"/>
      <c r="G765" s="512"/>
      <c r="H765" s="512"/>
      <c r="I765" s="512"/>
      <c r="J765" s="512"/>
      <c r="K765" s="514"/>
      <c r="L765" s="512"/>
      <c r="M765" s="512">
        <v>1044</v>
      </c>
      <c r="N765" s="512">
        <v>1798737</v>
      </c>
      <c r="O765" s="512"/>
      <c r="P765" s="512"/>
      <c r="Q765" s="512">
        <v>2181</v>
      </c>
      <c r="R765" s="512">
        <v>2538684</v>
      </c>
      <c r="S765" s="512"/>
      <c r="T765" s="512"/>
      <c r="U765" s="512"/>
      <c r="V765" s="512"/>
      <c r="W765" s="512"/>
      <c r="X765" s="559"/>
      <c r="Y765" s="302"/>
      <c r="Z765" s="592"/>
      <c r="AA765" s="515"/>
      <c r="AB765" s="516"/>
    </row>
    <row r="766" spans="1:28" ht="24.9" hidden="1" customHeight="1">
      <c r="A766" s="302" t="s">
        <v>2089</v>
      </c>
      <c r="B766" s="591" t="s">
        <v>1876</v>
      </c>
      <c r="C766" s="513">
        <f t="shared" si="36"/>
        <v>287640</v>
      </c>
      <c r="D766" s="512">
        <v>287640</v>
      </c>
      <c r="E766" s="512"/>
      <c r="F766" s="512"/>
      <c r="G766" s="512"/>
      <c r="H766" s="512"/>
      <c r="I766" s="512">
        <v>287640</v>
      </c>
      <c r="J766" s="512"/>
      <c r="K766" s="514"/>
      <c r="L766" s="512"/>
      <c r="M766" s="512"/>
      <c r="N766" s="512"/>
      <c r="O766" s="512"/>
      <c r="P766" s="512"/>
      <c r="Q766" s="512"/>
      <c r="R766" s="512"/>
      <c r="S766" s="512"/>
      <c r="T766" s="512"/>
      <c r="U766" s="512"/>
      <c r="V766" s="512"/>
      <c r="W766" s="512"/>
      <c r="X766" s="559"/>
      <c r="Y766" s="302"/>
      <c r="Z766" s="592"/>
      <c r="AA766" s="515"/>
      <c r="AB766" s="516"/>
    </row>
    <row r="767" spans="1:28" ht="24.9" hidden="1" customHeight="1">
      <c r="A767" s="302" t="s">
        <v>2090</v>
      </c>
      <c r="B767" s="591" t="s">
        <v>1884</v>
      </c>
      <c r="C767" s="513">
        <f t="shared" si="36"/>
        <v>1694890</v>
      </c>
      <c r="D767" s="512"/>
      <c r="E767" s="512"/>
      <c r="F767" s="512"/>
      <c r="G767" s="512"/>
      <c r="H767" s="512"/>
      <c r="I767" s="512"/>
      <c r="J767" s="512"/>
      <c r="K767" s="514"/>
      <c r="L767" s="512"/>
      <c r="M767" s="512">
        <v>466</v>
      </c>
      <c r="N767" s="512">
        <v>811306</v>
      </c>
      <c r="O767" s="512"/>
      <c r="P767" s="512"/>
      <c r="Q767" s="512">
        <v>697</v>
      </c>
      <c r="R767" s="512">
        <v>811308</v>
      </c>
      <c r="S767" s="512">
        <v>76</v>
      </c>
      <c r="T767" s="512">
        <v>72276</v>
      </c>
      <c r="U767" s="512"/>
      <c r="V767" s="512"/>
      <c r="W767" s="512"/>
      <c r="X767" s="559"/>
      <c r="Y767" s="302"/>
      <c r="Z767" s="592"/>
      <c r="AA767" s="515"/>
      <c r="AB767" s="516"/>
    </row>
    <row r="768" spans="1:28" ht="24.9" hidden="1" customHeight="1">
      <c r="A768" s="302" t="s">
        <v>2091</v>
      </c>
      <c r="B768" s="591" t="s">
        <v>1590</v>
      </c>
      <c r="C768" s="513">
        <f t="shared" si="36"/>
        <v>1556824</v>
      </c>
      <c r="D768" s="512">
        <v>582532</v>
      </c>
      <c r="E768" s="512"/>
      <c r="F768" s="512"/>
      <c r="G768" s="512"/>
      <c r="H768" s="512">
        <v>390364</v>
      </c>
      <c r="I768" s="512">
        <v>192168</v>
      </c>
      <c r="J768" s="512"/>
      <c r="K768" s="514"/>
      <c r="L768" s="512"/>
      <c r="M768" s="512"/>
      <c r="N768" s="512"/>
      <c r="O768" s="512"/>
      <c r="P768" s="512"/>
      <c r="Q768" s="512">
        <v>697</v>
      </c>
      <c r="R768" s="512">
        <v>891717</v>
      </c>
      <c r="S768" s="512">
        <v>79</v>
      </c>
      <c r="T768" s="512">
        <v>82575</v>
      </c>
      <c r="U768" s="512"/>
      <c r="V768" s="512"/>
      <c r="W768" s="512"/>
      <c r="X768" s="559"/>
      <c r="Y768" s="302"/>
      <c r="Z768" s="592"/>
      <c r="AA768" s="515"/>
      <c r="AB768" s="516"/>
    </row>
    <row r="769" spans="1:28" ht="24.9" hidden="1" customHeight="1">
      <c r="A769" s="302" t="s">
        <v>2092</v>
      </c>
      <c r="B769" s="591" t="s">
        <v>1591</v>
      </c>
      <c r="C769" s="513">
        <f t="shared" si="36"/>
        <v>1875279</v>
      </c>
      <c r="D769" s="512"/>
      <c r="E769" s="512"/>
      <c r="F769" s="512"/>
      <c r="G769" s="512"/>
      <c r="H769" s="512"/>
      <c r="I769" s="512"/>
      <c r="J769" s="512"/>
      <c r="K769" s="514"/>
      <c r="L769" s="512"/>
      <c r="M769" s="512">
        <v>1044</v>
      </c>
      <c r="N769" s="512">
        <v>1875279</v>
      </c>
      <c r="O769" s="512"/>
      <c r="P769" s="512"/>
      <c r="Q769" s="512"/>
      <c r="R769" s="512"/>
      <c r="S769" s="512"/>
      <c r="T769" s="512"/>
      <c r="U769" s="512"/>
      <c r="V769" s="512"/>
      <c r="W769" s="512"/>
      <c r="X769" s="559"/>
      <c r="Y769" s="302"/>
      <c r="Z769" s="592"/>
      <c r="AA769" s="515"/>
      <c r="AB769" s="516"/>
    </row>
    <row r="770" spans="1:28" ht="24.9" hidden="1" customHeight="1">
      <c r="A770" s="302" t="s">
        <v>2093</v>
      </c>
      <c r="B770" s="591" t="s">
        <v>1592</v>
      </c>
      <c r="C770" s="513">
        <f t="shared" si="36"/>
        <v>1691579</v>
      </c>
      <c r="D770" s="512"/>
      <c r="E770" s="512"/>
      <c r="F770" s="512"/>
      <c r="G770" s="512"/>
      <c r="H770" s="512"/>
      <c r="I770" s="512"/>
      <c r="J770" s="512"/>
      <c r="K770" s="514"/>
      <c r="L770" s="512"/>
      <c r="M770" s="512">
        <v>1137</v>
      </c>
      <c r="N770" s="512">
        <v>1691579</v>
      </c>
      <c r="O770" s="512"/>
      <c r="P770" s="512"/>
      <c r="Q770" s="512"/>
      <c r="R770" s="512"/>
      <c r="S770" s="512"/>
      <c r="T770" s="512"/>
      <c r="U770" s="512"/>
      <c r="V770" s="512"/>
      <c r="W770" s="512"/>
      <c r="X770" s="559"/>
      <c r="Y770" s="302"/>
      <c r="Z770" s="592"/>
      <c r="AA770" s="515"/>
      <c r="AB770" s="516"/>
    </row>
    <row r="771" spans="1:28" ht="24.9" hidden="1" customHeight="1">
      <c r="A771" s="302" t="s">
        <v>2094</v>
      </c>
      <c r="B771" s="557" t="s">
        <v>3010</v>
      </c>
      <c r="C771" s="513">
        <f t="shared" si="36"/>
        <v>1883467</v>
      </c>
      <c r="D771" s="512"/>
      <c r="E771" s="512"/>
      <c r="F771" s="512"/>
      <c r="G771" s="512"/>
      <c r="H771" s="512"/>
      <c r="I771" s="512"/>
      <c r="J771" s="512"/>
      <c r="K771" s="514">
        <v>1</v>
      </c>
      <c r="L771" s="512">
        <v>1883467</v>
      </c>
      <c r="M771" s="512"/>
      <c r="N771" s="512"/>
      <c r="O771" s="512"/>
      <c r="P771" s="512"/>
      <c r="Q771" s="512"/>
      <c r="R771" s="512"/>
      <c r="S771" s="512"/>
      <c r="T771" s="512"/>
      <c r="U771" s="512"/>
      <c r="V771" s="512"/>
      <c r="W771" s="512"/>
      <c r="X771" s="559"/>
      <c r="Y771" s="302"/>
      <c r="Z771" s="558"/>
      <c r="AA771" s="515"/>
      <c r="AB771" s="516"/>
    </row>
    <row r="772" spans="1:28" ht="24.9" hidden="1" customHeight="1">
      <c r="A772" s="302" t="s">
        <v>2095</v>
      </c>
      <c r="B772" s="557" t="s">
        <v>3011</v>
      </c>
      <c r="C772" s="513">
        <f t="shared" si="36"/>
        <v>3766934</v>
      </c>
      <c r="D772" s="512"/>
      <c r="E772" s="512"/>
      <c r="F772" s="512"/>
      <c r="G772" s="512"/>
      <c r="H772" s="512"/>
      <c r="I772" s="512"/>
      <c r="J772" s="512"/>
      <c r="K772" s="514">
        <v>2</v>
      </c>
      <c r="L772" s="512">
        <v>3766934</v>
      </c>
      <c r="M772" s="512"/>
      <c r="N772" s="512"/>
      <c r="O772" s="512"/>
      <c r="P772" s="512"/>
      <c r="Q772" s="512"/>
      <c r="R772" s="512"/>
      <c r="S772" s="512"/>
      <c r="T772" s="512"/>
      <c r="U772" s="512"/>
      <c r="V772" s="512"/>
      <c r="W772" s="512"/>
      <c r="X772" s="559"/>
      <c r="Y772" s="302"/>
      <c r="Z772" s="558"/>
      <c r="AA772" s="515"/>
      <c r="AB772" s="516"/>
    </row>
    <row r="773" spans="1:28" ht="24.9" hidden="1" customHeight="1">
      <c r="A773" s="302" t="s">
        <v>2096</v>
      </c>
      <c r="B773" s="591" t="s">
        <v>1593</v>
      </c>
      <c r="C773" s="513">
        <f t="shared" si="36"/>
        <v>1628431</v>
      </c>
      <c r="D773" s="512"/>
      <c r="E773" s="512"/>
      <c r="F773" s="512"/>
      <c r="G773" s="512"/>
      <c r="H773" s="512"/>
      <c r="I773" s="512"/>
      <c r="J773" s="512"/>
      <c r="K773" s="514"/>
      <c r="L773" s="512"/>
      <c r="M773" s="512">
        <v>1271</v>
      </c>
      <c r="N773" s="512">
        <v>1628431</v>
      </c>
      <c r="O773" s="512"/>
      <c r="P773" s="512"/>
      <c r="Q773" s="512"/>
      <c r="R773" s="512"/>
      <c r="S773" s="512"/>
      <c r="T773" s="512"/>
      <c r="U773" s="512"/>
      <c r="V773" s="512"/>
      <c r="W773" s="512"/>
      <c r="X773" s="559"/>
      <c r="Y773" s="302"/>
      <c r="Z773" s="592"/>
      <c r="AA773" s="515"/>
      <c r="AB773" s="516"/>
    </row>
    <row r="774" spans="1:28" ht="24.9" hidden="1" customHeight="1">
      <c r="A774" s="302" t="s">
        <v>2097</v>
      </c>
      <c r="B774" s="591" t="s">
        <v>1885</v>
      </c>
      <c r="C774" s="513">
        <f t="shared" si="36"/>
        <v>4088870</v>
      </c>
      <c r="D774" s="512"/>
      <c r="E774" s="512"/>
      <c r="F774" s="512"/>
      <c r="G774" s="512"/>
      <c r="H774" s="512"/>
      <c r="I774" s="512"/>
      <c r="J774" s="512"/>
      <c r="K774" s="514"/>
      <c r="L774" s="512"/>
      <c r="M774" s="512">
        <v>1271</v>
      </c>
      <c r="N774" s="512">
        <v>2212811</v>
      </c>
      <c r="O774" s="512"/>
      <c r="P774" s="512"/>
      <c r="Q774" s="512">
        <v>1490</v>
      </c>
      <c r="R774" s="512">
        <v>1734360</v>
      </c>
      <c r="S774" s="512">
        <v>149</v>
      </c>
      <c r="T774" s="512">
        <v>141699</v>
      </c>
      <c r="U774" s="512"/>
      <c r="V774" s="512"/>
      <c r="W774" s="512"/>
      <c r="X774" s="559"/>
      <c r="Y774" s="302"/>
      <c r="Z774" s="592"/>
      <c r="AA774" s="515"/>
      <c r="AB774" s="516"/>
    </row>
    <row r="775" spans="1:28" ht="24.9" hidden="1" customHeight="1">
      <c r="A775" s="302" t="s">
        <v>2098</v>
      </c>
      <c r="B775" s="591" t="s">
        <v>1594</v>
      </c>
      <c r="C775" s="513">
        <f t="shared" si="36"/>
        <v>1318436</v>
      </c>
      <c r="D775" s="512"/>
      <c r="E775" s="512"/>
      <c r="F775" s="512"/>
      <c r="G775" s="512"/>
      <c r="H775" s="512"/>
      <c r="I775" s="512"/>
      <c r="J775" s="512"/>
      <c r="K775" s="514"/>
      <c r="L775" s="512"/>
      <c r="M775" s="512">
        <v>780</v>
      </c>
      <c r="N775" s="512">
        <v>1318436</v>
      </c>
      <c r="O775" s="512"/>
      <c r="P775" s="512"/>
      <c r="Q775" s="512"/>
      <c r="R775" s="512"/>
      <c r="S775" s="512"/>
      <c r="T775" s="512"/>
      <c r="U775" s="512"/>
      <c r="V775" s="512"/>
      <c r="W775" s="512"/>
      <c r="X775" s="559"/>
      <c r="Y775" s="302"/>
      <c r="Z775" s="592"/>
      <c r="AA775" s="515"/>
      <c r="AB775" s="516"/>
    </row>
    <row r="776" spans="1:28" ht="24.9" hidden="1" customHeight="1">
      <c r="A776" s="302" t="s">
        <v>2099</v>
      </c>
      <c r="B776" s="591" t="s">
        <v>1595</v>
      </c>
      <c r="C776" s="513">
        <f t="shared" ref="C776:C792" si="37">D776+L776+N776+P776+R776+T776+U776</f>
        <v>2977878</v>
      </c>
      <c r="D776" s="512"/>
      <c r="E776" s="512"/>
      <c r="F776" s="512"/>
      <c r="G776" s="512"/>
      <c r="H776" s="512"/>
      <c r="I776" s="512"/>
      <c r="J776" s="512"/>
      <c r="K776" s="514"/>
      <c r="L776" s="512"/>
      <c r="M776" s="512">
        <v>846</v>
      </c>
      <c r="N776" s="512">
        <v>1685838</v>
      </c>
      <c r="O776" s="512"/>
      <c r="P776" s="512"/>
      <c r="Q776" s="512">
        <v>1110</v>
      </c>
      <c r="R776" s="512">
        <v>1292040</v>
      </c>
      <c r="S776" s="512"/>
      <c r="T776" s="512"/>
      <c r="U776" s="512"/>
      <c r="V776" s="512"/>
      <c r="W776" s="512"/>
      <c r="X776" s="559"/>
      <c r="Y776" s="302"/>
      <c r="Z776" s="592"/>
      <c r="AA776" s="515"/>
      <c r="AB776" s="516"/>
    </row>
    <row r="777" spans="1:28" ht="24.9" hidden="1" customHeight="1">
      <c r="A777" s="302" t="s">
        <v>2100</v>
      </c>
      <c r="B777" s="591" t="s">
        <v>1596</v>
      </c>
      <c r="C777" s="513">
        <f t="shared" si="37"/>
        <v>3002040</v>
      </c>
      <c r="D777" s="512">
        <v>673512</v>
      </c>
      <c r="E777" s="512"/>
      <c r="F777" s="512">
        <v>244833</v>
      </c>
      <c r="G777" s="512">
        <v>180720</v>
      </c>
      <c r="H777" s="512"/>
      <c r="I777" s="512">
        <v>247959</v>
      </c>
      <c r="J777" s="512"/>
      <c r="K777" s="514"/>
      <c r="L777" s="512"/>
      <c r="M777" s="512">
        <v>642</v>
      </c>
      <c r="N777" s="512">
        <v>1228499</v>
      </c>
      <c r="O777" s="512"/>
      <c r="P777" s="512"/>
      <c r="Q777" s="512">
        <v>801</v>
      </c>
      <c r="R777" s="512">
        <v>1024771</v>
      </c>
      <c r="S777" s="512">
        <v>72</v>
      </c>
      <c r="T777" s="512">
        <v>75258</v>
      </c>
      <c r="U777" s="512"/>
      <c r="V777" s="512"/>
      <c r="W777" s="512"/>
      <c r="X777" s="559"/>
      <c r="Y777" s="302"/>
      <c r="Z777" s="592"/>
      <c r="AA777" s="515"/>
      <c r="AB777" s="516"/>
    </row>
    <row r="778" spans="1:28" ht="24.9" hidden="1" customHeight="1">
      <c r="A778" s="302" t="s">
        <v>2101</v>
      </c>
      <c r="B778" s="591" t="s">
        <v>1599</v>
      </c>
      <c r="C778" s="513">
        <f t="shared" si="37"/>
        <v>1056222</v>
      </c>
      <c r="D778" s="512">
        <v>1056222</v>
      </c>
      <c r="E778" s="512"/>
      <c r="F778" s="512">
        <v>244833</v>
      </c>
      <c r="G778" s="512">
        <v>180720</v>
      </c>
      <c r="H778" s="512">
        <v>382710</v>
      </c>
      <c r="I778" s="512">
        <v>247959</v>
      </c>
      <c r="J778" s="512"/>
      <c r="K778" s="514"/>
      <c r="L778" s="512"/>
      <c r="M778" s="512"/>
      <c r="N778" s="512"/>
      <c r="O778" s="512"/>
      <c r="P778" s="512"/>
      <c r="Q778" s="512"/>
      <c r="R778" s="512"/>
      <c r="S778" s="512"/>
      <c r="T778" s="512"/>
      <c r="U778" s="512"/>
      <c r="V778" s="512"/>
      <c r="W778" s="512"/>
      <c r="X778" s="559"/>
      <c r="Y778" s="302"/>
      <c r="Z778" s="592"/>
      <c r="AA778" s="515"/>
      <c r="AB778" s="516"/>
    </row>
    <row r="779" spans="1:28" ht="24.9" hidden="1" customHeight="1">
      <c r="A779" s="302" t="s">
        <v>2102</v>
      </c>
      <c r="B779" s="591" t="s">
        <v>1600</v>
      </c>
      <c r="C779" s="513">
        <f t="shared" si="37"/>
        <v>2432123</v>
      </c>
      <c r="D779" s="548"/>
      <c r="E779" s="512"/>
      <c r="F779" s="512"/>
      <c r="G779" s="512"/>
      <c r="H779" s="512"/>
      <c r="I779" s="512"/>
      <c r="J779" s="512"/>
      <c r="K779" s="549"/>
      <c r="L779" s="548"/>
      <c r="M779" s="512">
        <v>1271</v>
      </c>
      <c r="N779" s="512">
        <v>2432123</v>
      </c>
      <c r="O779" s="512"/>
      <c r="P779" s="512"/>
      <c r="Q779" s="512"/>
      <c r="R779" s="512"/>
      <c r="S779" s="512"/>
      <c r="T779" s="512"/>
      <c r="U779" s="548"/>
      <c r="V779" s="548"/>
      <c r="W779" s="548"/>
      <c r="X779" s="550"/>
      <c r="Y779" s="302"/>
      <c r="Z779" s="592"/>
      <c r="AA779" s="515"/>
      <c r="AB779" s="516"/>
    </row>
    <row r="780" spans="1:28" ht="24.9" hidden="1" customHeight="1">
      <c r="A780" s="302" t="s">
        <v>2103</v>
      </c>
      <c r="B780" s="591" t="s">
        <v>1601</v>
      </c>
      <c r="C780" s="513">
        <f t="shared" si="37"/>
        <v>1228499</v>
      </c>
      <c r="D780" s="548"/>
      <c r="E780" s="512"/>
      <c r="F780" s="512"/>
      <c r="G780" s="512"/>
      <c r="H780" s="512"/>
      <c r="I780" s="512"/>
      <c r="J780" s="512"/>
      <c r="K780" s="549"/>
      <c r="L780" s="548"/>
      <c r="M780" s="512">
        <v>642</v>
      </c>
      <c r="N780" s="512">
        <v>1228499</v>
      </c>
      <c r="O780" s="512"/>
      <c r="P780" s="512"/>
      <c r="Q780" s="512"/>
      <c r="R780" s="512"/>
      <c r="S780" s="512"/>
      <c r="T780" s="512"/>
      <c r="U780" s="548"/>
      <c r="V780" s="548"/>
      <c r="W780" s="548"/>
      <c r="X780" s="550"/>
      <c r="Y780" s="302"/>
      <c r="Z780" s="592"/>
      <c r="AA780" s="515"/>
      <c r="AB780" s="516"/>
    </row>
    <row r="781" spans="1:28" ht="24.9" hidden="1" customHeight="1">
      <c r="A781" s="302" t="s">
        <v>2104</v>
      </c>
      <c r="B781" s="591" t="s">
        <v>1887</v>
      </c>
      <c r="C781" s="513">
        <f t="shared" si="37"/>
        <v>4088870</v>
      </c>
      <c r="D781" s="548"/>
      <c r="E781" s="512"/>
      <c r="F781" s="512"/>
      <c r="G781" s="512"/>
      <c r="H781" s="512"/>
      <c r="I781" s="512"/>
      <c r="J781" s="512"/>
      <c r="K781" s="549"/>
      <c r="L781" s="548"/>
      <c r="M781" s="512">
        <v>1271</v>
      </c>
      <c r="N781" s="512">
        <v>2212811</v>
      </c>
      <c r="O781" s="512"/>
      <c r="P781" s="512"/>
      <c r="Q781" s="512">
        <v>1490</v>
      </c>
      <c r="R781" s="512">
        <v>1734360</v>
      </c>
      <c r="S781" s="512">
        <v>149</v>
      </c>
      <c r="T781" s="512">
        <v>141699</v>
      </c>
      <c r="U781" s="548"/>
      <c r="V781" s="548"/>
      <c r="W781" s="548"/>
      <c r="X781" s="550"/>
      <c r="Y781" s="302"/>
      <c r="Z781" s="592"/>
      <c r="AA781" s="515"/>
      <c r="AB781" s="516"/>
    </row>
    <row r="782" spans="1:28" ht="24.9" hidden="1" customHeight="1">
      <c r="A782" s="302" t="s">
        <v>2105</v>
      </c>
      <c r="B782" s="591" t="s">
        <v>1597</v>
      </c>
      <c r="C782" s="513">
        <f t="shared" si="37"/>
        <v>1353929</v>
      </c>
      <c r="D782" s="548"/>
      <c r="E782" s="512"/>
      <c r="F782" s="512"/>
      <c r="G782" s="512"/>
      <c r="H782" s="512"/>
      <c r="I782" s="512"/>
      <c r="J782" s="512"/>
      <c r="K782" s="549"/>
      <c r="L782" s="548"/>
      <c r="M782" s="512">
        <v>513</v>
      </c>
      <c r="N782" s="512">
        <v>1228499</v>
      </c>
      <c r="O782" s="512"/>
      <c r="P782" s="512"/>
      <c r="Q782" s="512"/>
      <c r="R782" s="512"/>
      <c r="S782" s="512">
        <v>120</v>
      </c>
      <c r="T782" s="512">
        <v>125430</v>
      </c>
      <c r="U782" s="548"/>
      <c r="V782" s="548"/>
      <c r="W782" s="548"/>
      <c r="X782" s="550"/>
      <c r="Y782" s="302"/>
      <c r="Z782" s="592"/>
      <c r="AA782" s="515"/>
      <c r="AB782" s="516"/>
    </row>
    <row r="783" spans="1:28" ht="24.9" hidden="1" customHeight="1">
      <c r="A783" s="302" t="s">
        <v>2106</v>
      </c>
      <c r="B783" s="591" t="s">
        <v>1886</v>
      </c>
      <c r="C783" s="513">
        <f t="shared" si="37"/>
        <v>2950894</v>
      </c>
      <c r="D783" s="548"/>
      <c r="E783" s="512"/>
      <c r="F783" s="512"/>
      <c r="G783" s="512"/>
      <c r="H783" s="512"/>
      <c r="I783" s="512"/>
      <c r="J783" s="512"/>
      <c r="K783" s="549"/>
      <c r="L783" s="548"/>
      <c r="M783" s="512">
        <v>910</v>
      </c>
      <c r="N783" s="512">
        <v>1584310</v>
      </c>
      <c r="O783" s="512"/>
      <c r="P783" s="512"/>
      <c r="Q783" s="512">
        <v>1076</v>
      </c>
      <c r="R783" s="512">
        <v>1252464</v>
      </c>
      <c r="S783" s="512">
        <v>120</v>
      </c>
      <c r="T783" s="512">
        <v>114120</v>
      </c>
      <c r="U783" s="548"/>
      <c r="V783" s="548"/>
      <c r="W783" s="548"/>
      <c r="X783" s="550"/>
      <c r="Y783" s="302"/>
      <c r="Z783" s="592"/>
      <c r="AA783" s="515"/>
      <c r="AB783" s="516"/>
    </row>
    <row r="784" spans="1:28" ht="24.9" hidden="1" customHeight="1">
      <c r="A784" s="302" t="s">
        <v>2107</v>
      </c>
      <c r="B784" s="591" t="s">
        <v>1598</v>
      </c>
      <c r="C784" s="513">
        <f t="shared" si="37"/>
        <v>1303757</v>
      </c>
      <c r="D784" s="548"/>
      <c r="E784" s="512"/>
      <c r="F784" s="512"/>
      <c r="G784" s="512"/>
      <c r="H784" s="512"/>
      <c r="I784" s="512"/>
      <c r="J784" s="512"/>
      <c r="K784" s="549"/>
      <c r="L784" s="548"/>
      <c r="M784" s="512">
        <v>642</v>
      </c>
      <c r="N784" s="512">
        <v>1228499</v>
      </c>
      <c r="O784" s="512"/>
      <c r="P784" s="512"/>
      <c r="Q784" s="512"/>
      <c r="R784" s="512"/>
      <c r="S784" s="512">
        <v>72</v>
      </c>
      <c r="T784" s="512">
        <v>75258</v>
      </c>
      <c r="U784" s="548"/>
      <c r="V784" s="548"/>
      <c r="W784" s="548"/>
      <c r="X784" s="550"/>
      <c r="Y784" s="302"/>
      <c r="Z784" s="592"/>
      <c r="AA784" s="515"/>
      <c r="AB784" s="516"/>
    </row>
    <row r="785" spans="1:29" ht="24.9" hidden="1" customHeight="1">
      <c r="A785" s="302" t="s">
        <v>2108</v>
      </c>
      <c r="B785" s="591" t="s">
        <v>271</v>
      </c>
      <c r="C785" s="513">
        <f t="shared" si="37"/>
        <v>1027464</v>
      </c>
      <c r="D785" s="548"/>
      <c r="E785" s="512"/>
      <c r="F785" s="512"/>
      <c r="G785" s="512"/>
      <c r="H785" s="512"/>
      <c r="I785" s="512"/>
      <c r="J785" s="512"/>
      <c r="K785" s="549"/>
      <c r="L785" s="548"/>
      <c r="M785" s="512"/>
      <c r="N785" s="512"/>
      <c r="O785" s="512"/>
      <c r="P785" s="512"/>
      <c r="Q785" s="512">
        <v>801</v>
      </c>
      <c r="R785" s="512">
        <v>932364</v>
      </c>
      <c r="S785" s="512">
        <v>100</v>
      </c>
      <c r="T785" s="512">
        <v>95100</v>
      </c>
      <c r="U785" s="548"/>
      <c r="V785" s="548"/>
      <c r="W785" s="548"/>
      <c r="X785" s="550"/>
      <c r="Y785" s="302"/>
      <c r="Z785" s="592"/>
      <c r="AA785" s="515"/>
      <c r="AB785" s="516"/>
    </row>
    <row r="786" spans="1:29" ht="24.9" hidden="1" customHeight="1">
      <c r="A786" s="302" t="s">
        <v>2109</v>
      </c>
      <c r="B786" s="591" t="s">
        <v>1602</v>
      </c>
      <c r="C786" s="513">
        <f t="shared" si="37"/>
        <v>3504490</v>
      </c>
      <c r="D786" s="548"/>
      <c r="E786" s="512"/>
      <c r="F786" s="512"/>
      <c r="G786" s="512"/>
      <c r="H786" s="512"/>
      <c r="I786" s="512"/>
      <c r="J786" s="512"/>
      <c r="K786" s="549"/>
      <c r="L786" s="548"/>
      <c r="M786" s="512">
        <v>1271</v>
      </c>
      <c r="N786" s="512">
        <v>1628431</v>
      </c>
      <c r="O786" s="512"/>
      <c r="P786" s="512"/>
      <c r="Q786" s="512">
        <v>1490</v>
      </c>
      <c r="R786" s="512">
        <v>1734360</v>
      </c>
      <c r="S786" s="512">
        <v>149</v>
      </c>
      <c r="T786" s="512">
        <v>141699</v>
      </c>
      <c r="U786" s="548"/>
      <c r="V786" s="548"/>
      <c r="W786" s="548"/>
      <c r="X786" s="550"/>
      <c r="Y786" s="302"/>
      <c r="Z786" s="592"/>
      <c r="AA786" s="515"/>
      <c r="AB786" s="516"/>
    </row>
    <row r="787" spans="1:29" ht="24.9" hidden="1" customHeight="1">
      <c r="A787" s="302" t="s">
        <v>2110</v>
      </c>
      <c r="B787" s="591" t="s">
        <v>1603</v>
      </c>
      <c r="C787" s="513">
        <f t="shared" si="37"/>
        <v>1846576</v>
      </c>
      <c r="D787" s="548">
        <v>1846576</v>
      </c>
      <c r="E787" s="512"/>
      <c r="F787" s="512"/>
      <c r="G787" s="512"/>
      <c r="H787" s="512">
        <v>1846576</v>
      </c>
      <c r="I787" s="512"/>
      <c r="J787" s="512"/>
      <c r="K787" s="549"/>
      <c r="L787" s="548"/>
      <c r="M787" s="512"/>
      <c r="N787" s="512"/>
      <c r="O787" s="512"/>
      <c r="P787" s="512"/>
      <c r="Q787" s="512"/>
      <c r="R787" s="512"/>
      <c r="S787" s="512"/>
      <c r="T787" s="512"/>
      <c r="U787" s="548"/>
      <c r="V787" s="548"/>
      <c r="W787" s="548"/>
      <c r="X787" s="550"/>
      <c r="Y787" s="302"/>
      <c r="Z787" s="592"/>
      <c r="AA787" s="515"/>
      <c r="AB787" s="516"/>
    </row>
    <row r="788" spans="1:29" ht="24.9" hidden="1" customHeight="1">
      <c r="A788" s="302" t="s">
        <v>2111</v>
      </c>
      <c r="B788" s="591" t="s">
        <v>1333</v>
      </c>
      <c r="C788" s="513">
        <f t="shared" si="37"/>
        <v>953567</v>
      </c>
      <c r="D788" s="548">
        <v>953567</v>
      </c>
      <c r="E788" s="512"/>
      <c r="F788" s="512">
        <v>152484</v>
      </c>
      <c r="G788" s="512">
        <v>158130</v>
      </c>
      <c r="H788" s="512">
        <v>642953</v>
      </c>
      <c r="I788" s="512"/>
      <c r="J788" s="512"/>
      <c r="K788" s="549"/>
      <c r="L788" s="548"/>
      <c r="M788" s="512"/>
      <c r="N788" s="512"/>
      <c r="O788" s="512"/>
      <c r="P788" s="512"/>
      <c r="Q788" s="512"/>
      <c r="R788" s="512"/>
      <c r="S788" s="512"/>
      <c r="T788" s="512"/>
      <c r="U788" s="548"/>
      <c r="V788" s="548"/>
      <c r="W788" s="548"/>
      <c r="X788" s="550"/>
      <c r="Y788" s="302"/>
      <c r="Z788" s="592"/>
      <c r="AA788" s="515"/>
      <c r="AB788" s="516"/>
    </row>
    <row r="789" spans="1:29" ht="24.9" hidden="1" customHeight="1">
      <c r="A789" s="302" t="s">
        <v>2112</v>
      </c>
      <c r="B789" s="591" t="s">
        <v>1334</v>
      </c>
      <c r="C789" s="513">
        <f t="shared" si="37"/>
        <v>1592739</v>
      </c>
      <c r="D789" s="548">
        <v>1592739</v>
      </c>
      <c r="E789" s="512"/>
      <c r="F789" s="512">
        <v>255572</v>
      </c>
      <c r="G789" s="512">
        <v>211999</v>
      </c>
      <c r="H789" s="512">
        <v>1125168</v>
      </c>
      <c r="I789" s="512"/>
      <c r="J789" s="512"/>
      <c r="K789" s="549"/>
      <c r="L789" s="548"/>
      <c r="M789" s="512"/>
      <c r="N789" s="512"/>
      <c r="O789" s="512"/>
      <c r="P789" s="512"/>
      <c r="Q789" s="512"/>
      <c r="R789" s="512"/>
      <c r="S789" s="512"/>
      <c r="T789" s="512"/>
      <c r="U789" s="548"/>
      <c r="V789" s="548"/>
      <c r="W789" s="548"/>
      <c r="X789" s="550"/>
      <c r="Y789" s="302"/>
      <c r="Z789" s="592"/>
      <c r="AA789" s="515"/>
      <c r="AB789" s="516"/>
    </row>
    <row r="790" spans="1:29" ht="24.9" hidden="1" customHeight="1">
      <c r="A790" s="302" t="s">
        <v>2113</v>
      </c>
      <c r="B790" s="591" t="s">
        <v>1335</v>
      </c>
      <c r="C790" s="512">
        <f t="shared" si="37"/>
        <v>742326</v>
      </c>
      <c r="D790" s="512">
        <v>658706</v>
      </c>
      <c r="E790" s="512">
        <v>191135</v>
      </c>
      <c r="F790" s="512">
        <v>255572</v>
      </c>
      <c r="G790" s="512">
        <v>211999</v>
      </c>
      <c r="H790" s="512"/>
      <c r="I790" s="512"/>
      <c r="J790" s="512"/>
      <c r="K790" s="514"/>
      <c r="L790" s="512"/>
      <c r="M790" s="512"/>
      <c r="N790" s="512"/>
      <c r="O790" s="512"/>
      <c r="P790" s="512"/>
      <c r="Q790" s="512"/>
      <c r="R790" s="512"/>
      <c r="S790" s="512">
        <v>80</v>
      </c>
      <c r="T790" s="512">
        <v>83620</v>
      </c>
      <c r="U790" s="512"/>
      <c r="V790" s="512"/>
      <c r="W790" s="512"/>
      <c r="X790" s="559"/>
      <c r="Y790" s="302"/>
      <c r="Z790" s="592"/>
      <c r="AA790" s="515"/>
      <c r="AB790" s="516"/>
    </row>
    <row r="791" spans="1:29" ht="24.9" hidden="1" customHeight="1">
      <c r="A791" s="302" t="s">
        <v>2114</v>
      </c>
      <c r="B791" s="591" t="s">
        <v>1336</v>
      </c>
      <c r="C791" s="513">
        <f t="shared" si="37"/>
        <v>1003256</v>
      </c>
      <c r="D791" s="548">
        <v>1003256</v>
      </c>
      <c r="E791" s="512"/>
      <c r="F791" s="512">
        <v>199732</v>
      </c>
      <c r="G791" s="512">
        <v>152917</v>
      </c>
      <c r="H791" s="512">
        <v>650607</v>
      </c>
      <c r="I791" s="512"/>
      <c r="J791" s="512"/>
      <c r="K791" s="549"/>
      <c r="L791" s="548"/>
      <c r="M791" s="512"/>
      <c r="N791" s="512"/>
      <c r="O791" s="512"/>
      <c r="P791" s="512"/>
      <c r="Q791" s="512"/>
      <c r="R791" s="512"/>
      <c r="S791" s="512"/>
      <c r="T791" s="512"/>
      <c r="U791" s="548"/>
      <c r="V791" s="548"/>
      <c r="W791" s="548"/>
      <c r="X791" s="550"/>
      <c r="Y791" s="302"/>
      <c r="Z791" s="592"/>
      <c r="AA791" s="515"/>
      <c r="AB791" s="516"/>
    </row>
    <row r="792" spans="1:29" ht="24.9" hidden="1" customHeight="1">
      <c r="A792" s="302" t="s">
        <v>2115</v>
      </c>
      <c r="B792" s="591" t="s">
        <v>1337</v>
      </c>
      <c r="C792" s="513">
        <f t="shared" si="37"/>
        <v>1059696</v>
      </c>
      <c r="D792" s="548">
        <v>944718</v>
      </c>
      <c r="E792" s="512">
        <v>289286</v>
      </c>
      <c r="F792" s="512">
        <v>429532</v>
      </c>
      <c r="G792" s="512">
        <v>225900</v>
      </c>
      <c r="H792" s="512"/>
      <c r="I792" s="512"/>
      <c r="J792" s="512"/>
      <c r="K792" s="549"/>
      <c r="L792" s="548"/>
      <c r="M792" s="512"/>
      <c r="N792" s="512"/>
      <c r="O792" s="512"/>
      <c r="P792" s="512"/>
      <c r="Q792" s="512"/>
      <c r="R792" s="512"/>
      <c r="S792" s="512">
        <v>110</v>
      </c>
      <c r="T792" s="512">
        <v>114978</v>
      </c>
      <c r="U792" s="548"/>
      <c r="V792" s="548"/>
      <c r="W792" s="548"/>
      <c r="X792" s="550"/>
      <c r="Y792" s="302"/>
      <c r="Z792" s="592"/>
      <c r="AA792" s="515"/>
      <c r="AB792" s="516"/>
    </row>
    <row r="793" spans="1:29" ht="24.9" hidden="1" customHeight="1">
      <c r="A793" s="551" t="s">
        <v>79</v>
      </c>
      <c r="B793" s="601"/>
      <c r="C793" s="512">
        <f>SUM(C725:C792)</f>
        <v>190940693</v>
      </c>
      <c r="D793" s="512">
        <f t="shared" ref="D793:T793" si="38">SUM(D734:D792)</f>
        <v>21414980</v>
      </c>
      <c r="E793" s="512">
        <f t="shared" si="38"/>
        <v>480421</v>
      </c>
      <c r="F793" s="512">
        <f t="shared" si="38"/>
        <v>1920008</v>
      </c>
      <c r="G793" s="512">
        <f t="shared" si="38"/>
        <v>1377991</v>
      </c>
      <c r="H793" s="512">
        <f t="shared" si="38"/>
        <v>13385284</v>
      </c>
      <c r="I793" s="512">
        <f t="shared" si="38"/>
        <v>4251276</v>
      </c>
      <c r="J793" s="512">
        <f t="shared" si="38"/>
        <v>0</v>
      </c>
      <c r="K793" s="514">
        <f>SUM(K725:K792)</f>
        <v>47</v>
      </c>
      <c r="L793" s="512">
        <f>SUM(L725:L792)</f>
        <v>88522949</v>
      </c>
      <c r="M793" s="512">
        <f t="shared" si="38"/>
        <v>21962</v>
      </c>
      <c r="N793" s="512">
        <f t="shared" si="38"/>
        <v>36661500</v>
      </c>
      <c r="O793" s="512">
        <f t="shared" si="38"/>
        <v>0</v>
      </c>
      <c r="P793" s="512">
        <f t="shared" si="38"/>
        <v>0</v>
      </c>
      <c r="Q793" s="512">
        <f t="shared" si="38"/>
        <v>36159</v>
      </c>
      <c r="R793" s="512">
        <f t="shared" si="38"/>
        <v>42625289</v>
      </c>
      <c r="S793" s="512">
        <f t="shared" si="38"/>
        <v>1733.3</v>
      </c>
      <c r="T793" s="512">
        <f t="shared" si="38"/>
        <v>1715975</v>
      </c>
      <c r="U793" s="512"/>
      <c r="V793" s="512"/>
      <c r="W793" s="512"/>
      <c r="X793" s="512"/>
      <c r="Y793" s="551"/>
      <c r="Z793" s="602"/>
      <c r="AA793" s="515"/>
      <c r="AB793" s="516"/>
      <c r="AC793" s="517">
        <f>D793+L793+N793+P793+R793+T793</f>
        <v>190940693</v>
      </c>
    </row>
    <row r="794" spans="1:29" ht="24.9" hidden="1" customHeight="1">
      <c r="A794" s="529" t="s">
        <v>36</v>
      </c>
      <c r="B794" s="603"/>
      <c r="C794" s="552"/>
      <c r="D794" s="552"/>
      <c r="E794" s="552"/>
      <c r="F794" s="552"/>
      <c r="G794" s="552"/>
      <c r="H794" s="552"/>
      <c r="I794" s="552"/>
      <c r="J794" s="553"/>
      <c r="K794" s="554"/>
      <c r="L794" s="552"/>
      <c r="M794" s="552"/>
      <c r="N794" s="552"/>
      <c r="O794" s="552"/>
      <c r="P794" s="552"/>
      <c r="Q794" s="552"/>
      <c r="R794" s="552"/>
      <c r="S794" s="552"/>
      <c r="T794" s="552"/>
      <c r="U794" s="552"/>
      <c r="V794" s="552"/>
      <c r="W794" s="552"/>
      <c r="X794" s="555"/>
      <c r="Y794" s="529"/>
      <c r="Z794" s="596"/>
      <c r="AA794" s="515"/>
      <c r="AB794" s="516"/>
    </row>
    <row r="795" spans="1:29" ht="24.9" hidden="1" customHeight="1">
      <c r="A795" s="302" t="s">
        <v>2116</v>
      </c>
      <c r="B795" s="557" t="s">
        <v>1675</v>
      </c>
      <c r="C795" s="604">
        <f t="shared" ref="C795:C836" si="39">D795+L795+N795+P795+R795+T795+U795</f>
        <v>5414652</v>
      </c>
      <c r="D795" s="512"/>
      <c r="E795" s="605"/>
      <c r="F795" s="605"/>
      <c r="G795" s="605"/>
      <c r="H795" s="605"/>
      <c r="I795" s="604"/>
      <c r="J795" s="512"/>
      <c r="K795" s="539"/>
      <c r="L795" s="512"/>
      <c r="M795" s="512">
        <v>1250</v>
      </c>
      <c r="N795" s="512">
        <v>2176250</v>
      </c>
      <c r="O795" s="512">
        <v>692</v>
      </c>
      <c r="P795" s="512">
        <v>399457</v>
      </c>
      <c r="Q795" s="512">
        <v>2345</v>
      </c>
      <c r="R795" s="512">
        <v>2729580</v>
      </c>
      <c r="S795" s="512">
        <v>115</v>
      </c>
      <c r="T795" s="512">
        <v>109365</v>
      </c>
      <c r="U795" s="512"/>
      <c r="V795" s="512"/>
      <c r="W795" s="512"/>
      <c r="X795" s="559"/>
      <c r="Y795" s="302"/>
      <c r="Z795" s="558"/>
      <c r="AA795" s="515"/>
      <c r="AB795" s="516"/>
    </row>
    <row r="796" spans="1:29" ht="24.9" hidden="1" customHeight="1">
      <c r="A796" s="302" t="s">
        <v>2117</v>
      </c>
      <c r="B796" s="557" t="s">
        <v>1683</v>
      </c>
      <c r="C796" s="604">
        <f t="shared" si="39"/>
        <v>5929043</v>
      </c>
      <c r="D796" s="512">
        <f>E796+F796+G796+H796+I796+J796</f>
        <v>2532405</v>
      </c>
      <c r="E796" s="512"/>
      <c r="F796" s="606">
        <v>663627</v>
      </c>
      <c r="G796" s="606">
        <v>536947</v>
      </c>
      <c r="H796" s="606">
        <v>1331831</v>
      </c>
      <c r="I796" s="607"/>
      <c r="J796" s="608"/>
      <c r="K796" s="514"/>
      <c r="L796" s="512"/>
      <c r="M796" s="609"/>
      <c r="N796" s="609"/>
      <c r="O796" s="512">
        <v>790</v>
      </c>
      <c r="P796" s="609">
        <v>455980</v>
      </c>
      <c r="Q796" s="512">
        <v>2451</v>
      </c>
      <c r="R796" s="609">
        <v>2852982</v>
      </c>
      <c r="S796" s="512">
        <v>92</v>
      </c>
      <c r="T796" s="609">
        <v>87676</v>
      </c>
      <c r="U796" s="512"/>
      <c r="V796" s="512"/>
      <c r="W796" s="512"/>
      <c r="X796" s="559"/>
      <c r="Y796" s="302"/>
      <c r="Z796" s="558"/>
      <c r="AA796" s="515"/>
      <c r="AB796" s="516"/>
    </row>
    <row r="797" spans="1:29" ht="24.9" hidden="1" customHeight="1">
      <c r="A797" s="302" t="s">
        <v>2118</v>
      </c>
      <c r="B797" s="557" t="s">
        <v>1684</v>
      </c>
      <c r="C797" s="553">
        <f t="shared" si="39"/>
        <v>5261444</v>
      </c>
      <c r="D797" s="513"/>
      <c r="E797" s="605"/>
      <c r="F797" s="606"/>
      <c r="G797" s="606"/>
      <c r="H797" s="606"/>
      <c r="I797" s="610"/>
      <c r="J797" s="611"/>
      <c r="K797" s="546"/>
      <c r="L797" s="513"/>
      <c r="M797" s="609">
        <v>1214</v>
      </c>
      <c r="N797" s="612">
        <v>2114444</v>
      </c>
      <c r="O797" s="512">
        <v>600</v>
      </c>
      <c r="P797" s="612">
        <v>346200</v>
      </c>
      <c r="Q797" s="512">
        <v>2282</v>
      </c>
      <c r="R797" s="612">
        <v>2656248</v>
      </c>
      <c r="S797" s="512">
        <v>152</v>
      </c>
      <c r="T797" s="612">
        <v>144552</v>
      </c>
      <c r="U797" s="513"/>
      <c r="V797" s="513"/>
      <c r="W797" s="513"/>
      <c r="X797" s="521"/>
      <c r="Y797" s="302"/>
      <c r="Z797" s="558"/>
      <c r="AA797" s="515"/>
      <c r="AB797" s="516"/>
    </row>
    <row r="798" spans="1:29" ht="24.9" hidden="1" customHeight="1">
      <c r="A798" s="302" t="s">
        <v>2119</v>
      </c>
      <c r="B798" s="557" t="s">
        <v>1685</v>
      </c>
      <c r="C798" s="553">
        <f t="shared" si="39"/>
        <v>4279239</v>
      </c>
      <c r="D798" s="512">
        <f>E798+F798+G798+H798+I798+J798</f>
        <v>1697910</v>
      </c>
      <c r="E798" s="520">
        <v>38227</v>
      </c>
      <c r="F798" s="520">
        <v>446713</v>
      </c>
      <c r="G798" s="520">
        <v>361440</v>
      </c>
      <c r="H798" s="520">
        <v>851530</v>
      </c>
      <c r="I798" s="607"/>
      <c r="J798" s="608"/>
      <c r="K798" s="514"/>
      <c r="L798" s="512"/>
      <c r="M798" s="609">
        <v>528</v>
      </c>
      <c r="N798" s="609">
        <v>918696</v>
      </c>
      <c r="O798" s="512">
        <v>363</v>
      </c>
      <c r="P798" s="609">
        <v>209282</v>
      </c>
      <c r="Q798" s="512">
        <v>1175</v>
      </c>
      <c r="R798" s="609">
        <v>1367640</v>
      </c>
      <c r="S798" s="512">
        <v>90</v>
      </c>
      <c r="T798" s="609">
        <v>85711</v>
      </c>
      <c r="U798" s="512"/>
      <c r="V798" s="512"/>
      <c r="W798" s="512"/>
      <c r="X798" s="559"/>
      <c r="Y798" s="302"/>
      <c r="Z798" s="558"/>
      <c r="AA798" s="515"/>
      <c r="AB798" s="516"/>
    </row>
    <row r="799" spans="1:29" ht="24.9" hidden="1" customHeight="1">
      <c r="A799" s="302" t="s">
        <v>2120</v>
      </c>
      <c r="B799" s="557" t="s">
        <v>1676</v>
      </c>
      <c r="C799" s="553">
        <f t="shared" si="39"/>
        <v>5350079</v>
      </c>
      <c r="D799" s="512"/>
      <c r="E799" s="605"/>
      <c r="F799" s="605"/>
      <c r="G799" s="605"/>
      <c r="H799" s="605"/>
      <c r="I799" s="604"/>
      <c r="J799" s="512"/>
      <c r="K799" s="539"/>
      <c r="L799" s="512"/>
      <c r="M799" s="512">
        <v>1230</v>
      </c>
      <c r="N799" s="512">
        <v>2141430</v>
      </c>
      <c r="O799" s="512">
        <v>675</v>
      </c>
      <c r="P799" s="512">
        <v>389590</v>
      </c>
      <c r="Q799" s="512">
        <v>2282</v>
      </c>
      <c r="R799" s="512">
        <v>2656248</v>
      </c>
      <c r="S799" s="512">
        <v>171</v>
      </c>
      <c r="T799" s="512">
        <v>162811</v>
      </c>
      <c r="U799" s="512"/>
      <c r="V799" s="512"/>
      <c r="W799" s="512"/>
      <c r="X799" s="559"/>
      <c r="Y799" s="302"/>
      <c r="Z799" s="558"/>
      <c r="AA799" s="515"/>
      <c r="AB799" s="516"/>
    </row>
    <row r="800" spans="1:29" ht="24.9" hidden="1" customHeight="1">
      <c r="A800" s="302" t="s">
        <v>2121</v>
      </c>
      <c r="B800" s="557" t="s">
        <v>1677</v>
      </c>
      <c r="C800" s="553">
        <f t="shared" si="39"/>
        <v>5263559</v>
      </c>
      <c r="D800" s="512"/>
      <c r="E800" s="605"/>
      <c r="F800" s="605"/>
      <c r="G800" s="605"/>
      <c r="H800" s="605"/>
      <c r="I800" s="607"/>
      <c r="J800" s="608"/>
      <c r="K800" s="514"/>
      <c r="L800" s="512"/>
      <c r="M800" s="512">
        <v>1250</v>
      </c>
      <c r="N800" s="609">
        <v>2176250</v>
      </c>
      <c r="O800" s="512">
        <v>416</v>
      </c>
      <c r="P800" s="609">
        <v>240090</v>
      </c>
      <c r="Q800" s="512">
        <v>2345</v>
      </c>
      <c r="R800" s="609">
        <v>2729580</v>
      </c>
      <c r="S800" s="512">
        <v>124</v>
      </c>
      <c r="T800" s="609">
        <v>117639</v>
      </c>
      <c r="U800" s="512"/>
      <c r="V800" s="512"/>
      <c r="W800" s="512"/>
      <c r="X800" s="559"/>
      <c r="Y800" s="302"/>
      <c r="Z800" s="558"/>
      <c r="AA800" s="515"/>
      <c r="AB800" s="516"/>
    </row>
    <row r="801" spans="1:28" ht="24.9" hidden="1" customHeight="1">
      <c r="A801" s="302" t="s">
        <v>2122</v>
      </c>
      <c r="B801" s="557" t="s">
        <v>1678</v>
      </c>
      <c r="C801" s="553">
        <f t="shared" si="39"/>
        <v>7060404</v>
      </c>
      <c r="D801" s="512">
        <f t="shared" ref="D801:D806" si="40">E801+F801+G801+H801+I801+J801</f>
        <v>1331831</v>
      </c>
      <c r="E801" s="605"/>
      <c r="F801" s="605"/>
      <c r="G801" s="605"/>
      <c r="H801" s="606">
        <v>1331831</v>
      </c>
      <c r="I801" s="607"/>
      <c r="J801" s="608"/>
      <c r="K801" s="514"/>
      <c r="L801" s="512"/>
      <c r="M801" s="512">
        <v>1326</v>
      </c>
      <c r="N801" s="609">
        <v>2307742</v>
      </c>
      <c r="O801" s="512">
        <v>778</v>
      </c>
      <c r="P801" s="609">
        <v>449004</v>
      </c>
      <c r="Q801" s="512">
        <v>2451</v>
      </c>
      <c r="R801" s="609">
        <v>2852982</v>
      </c>
      <c r="S801" s="512">
        <v>125</v>
      </c>
      <c r="T801" s="609">
        <v>118845</v>
      </c>
      <c r="U801" s="512"/>
      <c r="V801" s="512"/>
      <c r="W801" s="512"/>
      <c r="X801" s="559"/>
      <c r="Y801" s="302"/>
      <c r="Z801" s="558"/>
      <c r="AA801" s="515"/>
      <c r="AB801" s="516"/>
    </row>
    <row r="802" spans="1:28" ht="24.9" hidden="1" customHeight="1">
      <c r="A802" s="302" t="s">
        <v>2123</v>
      </c>
      <c r="B802" s="557" t="s">
        <v>1679</v>
      </c>
      <c r="C802" s="553">
        <f t="shared" si="39"/>
        <v>6525119</v>
      </c>
      <c r="D802" s="512">
        <f t="shared" si="40"/>
        <v>1331831</v>
      </c>
      <c r="E802" s="605"/>
      <c r="F802" s="605"/>
      <c r="G802" s="605"/>
      <c r="H802" s="606">
        <v>1331831</v>
      </c>
      <c r="I802" s="607"/>
      <c r="J802" s="608"/>
      <c r="K802" s="514"/>
      <c r="L802" s="512"/>
      <c r="M802" s="512">
        <v>1222</v>
      </c>
      <c r="N802" s="609">
        <v>2127868</v>
      </c>
      <c r="O802" s="512">
        <v>728</v>
      </c>
      <c r="P802" s="609">
        <v>419768</v>
      </c>
      <c r="Q802" s="512">
        <v>2160</v>
      </c>
      <c r="R802" s="609">
        <v>2513950</v>
      </c>
      <c r="S802" s="512">
        <v>138</v>
      </c>
      <c r="T802" s="609">
        <v>131702</v>
      </c>
      <c r="U802" s="512"/>
      <c r="V802" s="512"/>
      <c r="W802" s="512"/>
      <c r="X802" s="559"/>
      <c r="Y802" s="302"/>
      <c r="Z802" s="558"/>
      <c r="AA802" s="515"/>
      <c r="AB802" s="516"/>
    </row>
    <row r="803" spans="1:28" ht="24.9" hidden="1" customHeight="1">
      <c r="A803" s="302" t="s">
        <v>2124</v>
      </c>
      <c r="B803" s="557" t="s">
        <v>1680</v>
      </c>
      <c r="C803" s="553">
        <f t="shared" si="39"/>
        <v>6487013</v>
      </c>
      <c r="D803" s="512">
        <f t="shared" si="40"/>
        <v>1331831</v>
      </c>
      <c r="E803" s="605"/>
      <c r="F803" s="605"/>
      <c r="G803" s="605"/>
      <c r="H803" s="606">
        <v>1331831</v>
      </c>
      <c r="I803" s="607"/>
      <c r="J803" s="608"/>
      <c r="K803" s="514"/>
      <c r="L803" s="512"/>
      <c r="M803" s="512">
        <v>1222</v>
      </c>
      <c r="N803" s="609">
        <v>2127868</v>
      </c>
      <c r="O803" s="512">
        <v>650</v>
      </c>
      <c r="P803" s="609">
        <v>374868</v>
      </c>
      <c r="Q803" s="512">
        <v>2160</v>
      </c>
      <c r="R803" s="609">
        <v>2513950</v>
      </c>
      <c r="S803" s="512">
        <v>146</v>
      </c>
      <c r="T803" s="609">
        <v>138496</v>
      </c>
      <c r="U803" s="512"/>
      <c r="V803" s="512"/>
      <c r="W803" s="512"/>
      <c r="X803" s="559"/>
      <c r="Y803" s="302"/>
      <c r="Z803" s="558"/>
      <c r="AA803" s="515"/>
      <c r="AB803" s="516"/>
    </row>
    <row r="804" spans="1:28" ht="24.9" hidden="1" customHeight="1">
      <c r="A804" s="302" t="s">
        <v>2125</v>
      </c>
      <c r="B804" s="557" t="s">
        <v>1681</v>
      </c>
      <c r="C804" s="553">
        <f t="shared" si="39"/>
        <v>7638912</v>
      </c>
      <c r="D804" s="512">
        <f t="shared" si="40"/>
        <v>2515610</v>
      </c>
      <c r="E804" s="606">
        <v>76454</v>
      </c>
      <c r="F804" s="606">
        <v>612083</v>
      </c>
      <c r="G804" s="606">
        <v>495242</v>
      </c>
      <c r="H804" s="606">
        <v>1331831</v>
      </c>
      <c r="I804" s="607"/>
      <c r="J804" s="608"/>
      <c r="K804" s="514"/>
      <c r="L804" s="512"/>
      <c r="M804" s="512">
        <v>1222</v>
      </c>
      <c r="N804" s="609">
        <v>2127868</v>
      </c>
      <c r="O804" s="512">
        <v>650</v>
      </c>
      <c r="P804" s="609">
        <v>374868</v>
      </c>
      <c r="Q804" s="512">
        <v>2160</v>
      </c>
      <c r="R804" s="609">
        <v>2513950</v>
      </c>
      <c r="S804" s="512">
        <v>112</v>
      </c>
      <c r="T804" s="609">
        <v>106616</v>
      </c>
      <c r="U804" s="512"/>
      <c r="V804" s="512"/>
      <c r="W804" s="512"/>
      <c r="X804" s="559"/>
      <c r="Y804" s="302"/>
      <c r="Z804" s="558"/>
      <c r="AA804" s="515"/>
      <c r="AB804" s="516"/>
    </row>
    <row r="805" spans="1:28" ht="24.9" hidden="1" customHeight="1">
      <c r="A805" s="302" t="s">
        <v>2126</v>
      </c>
      <c r="B805" s="557" t="s">
        <v>1682</v>
      </c>
      <c r="C805" s="553">
        <f t="shared" si="39"/>
        <v>7184415</v>
      </c>
      <c r="D805" s="512">
        <f t="shared" si="40"/>
        <v>1738194</v>
      </c>
      <c r="E805" s="512">
        <v>76454</v>
      </c>
      <c r="F805" s="606">
        <v>663627</v>
      </c>
      <c r="G805" s="606">
        <v>536947</v>
      </c>
      <c r="H805" s="606">
        <v>461166</v>
      </c>
      <c r="I805" s="607"/>
      <c r="J805" s="608"/>
      <c r="K805" s="514"/>
      <c r="L805" s="512"/>
      <c r="M805" s="512">
        <v>1326</v>
      </c>
      <c r="N805" s="609">
        <v>2307742</v>
      </c>
      <c r="O805" s="512">
        <v>254</v>
      </c>
      <c r="P805" s="609">
        <v>146687</v>
      </c>
      <c r="Q805" s="512">
        <v>2451</v>
      </c>
      <c r="R805" s="609">
        <v>2852982</v>
      </c>
      <c r="S805" s="512">
        <v>146</v>
      </c>
      <c r="T805" s="609">
        <v>138810</v>
      </c>
      <c r="U805" s="512"/>
      <c r="V805" s="512"/>
      <c r="W805" s="512"/>
      <c r="X805" s="559"/>
      <c r="Y805" s="302"/>
      <c r="Z805" s="558"/>
      <c r="AA805" s="515"/>
      <c r="AB805" s="516"/>
    </row>
    <row r="806" spans="1:28" ht="24.9" hidden="1" customHeight="1">
      <c r="A806" s="302" t="s">
        <v>2127</v>
      </c>
      <c r="B806" s="557" t="s">
        <v>1688</v>
      </c>
      <c r="C806" s="553">
        <f t="shared" si="39"/>
        <v>7810437</v>
      </c>
      <c r="D806" s="513">
        <f t="shared" si="40"/>
        <v>2666909</v>
      </c>
      <c r="E806" s="520">
        <v>76454</v>
      </c>
      <c r="F806" s="520">
        <v>697990</v>
      </c>
      <c r="G806" s="520">
        <v>560634</v>
      </c>
      <c r="H806" s="520">
        <v>1331831</v>
      </c>
      <c r="I806" s="607"/>
      <c r="J806" s="608"/>
      <c r="K806" s="514"/>
      <c r="L806" s="512"/>
      <c r="M806" s="609">
        <v>1222</v>
      </c>
      <c r="N806" s="609">
        <v>2127868</v>
      </c>
      <c r="O806" s="512">
        <v>687</v>
      </c>
      <c r="P806" s="609">
        <v>396557</v>
      </c>
      <c r="Q806" s="512">
        <v>2160</v>
      </c>
      <c r="R806" s="609">
        <v>2513950</v>
      </c>
      <c r="S806" s="512">
        <v>111</v>
      </c>
      <c r="T806" s="609">
        <v>105153</v>
      </c>
      <c r="U806" s="512"/>
      <c r="V806" s="512"/>
      <c r="W806" s="512"/>
      <c r="X806" s="559"/>
      <c r="Y806" s="302"/>
      <c r="Z806" s="558"/>
      <c r="AA806" s="515"/>
      <c r="AB806" s="516"/>
    </row>
    <row r="807" spans="1:28" ht="24.9" hidden="1" customHeight="1">
      <c r="A807" s="302" t="s">
        <v>2128</v>
      </c>
      <c r="B807" s="557" t="s">
        <v>1689</v>
      </c>
      <c r="C807" s="553">
        <f t="shared" si="39"/>
        <v>5462406</v>
      </c>
      <c r="D807" s="512"/>
      <c r="E807" s="606"/>
      <c r="F807" s="606"/>
      <c r="G807" s="606"/>
      <c r="H807" s="606"/>
      <c r="I807" s="607"/>
      <c r="J807" s="608"/>
      <c r="K807" s="514"/>
      <c r="L807" s="512"/>
      <c r="M807" s="609">
        <v>1222</v>
      </c>
      <c r="N807" s="609">
        <v>2127868</v>
      </c>
      <c r="O807" s="512">
        <v>625</v>
      </c>
      <c r="P807" s="609">
        <v>360725</v>
      </c>
      <c r="Q807" s="512">
        <v>2451</v>
      </c>
      <c r="R807" s="609">
        <v>2852982</v>
      </c>
      <c r="S807" s="512">
        <v>127</v>
      </c>
      <c r="T807" s="609">
        <v>120831</v>
      </c>
      <c r="U807" s="512"/>
      <c r="V807" s="512"/>
      <c r="W807" s="512"/>
      <c r="X807" s="559"/>
      <c r="Y807" s="302"/>
      <c r="Z807" s="558"/>
      <c r="AA807" s="515"/>
      <c r="AB807" s="516"/>
    </row>
    <row r="808" spans="1:28" ht="24.9" hidden="1" customHeight="1">
      <c r="A808" s="302" t="s">
        <v>2129</v>
      </c>
      <c r="B808" s="557" t="s">
        <v>1686</v>
      </c>
      <c r="C808" s="553">
        <f t="shared" si="39"/>
        <v>4581652</v>
      </c>
      <c r="D808" s="512"/>
      <c r="E808" s="606"/>
      <c r="F808" s="606"/>
      <c r="G808" s="606"/>
      <c r="H808" s="606"/>
      <c r="I808" s="607"/>
      <c r="J808" s="608"/>
      <c r="K808" s="514"/>
      <c r="L808" s="512"/>
      <c r="M808" s="609">
        <v>1214</v>
      </c>
      <c r="N808" s="609">
        <v>2113574</v>
      </c>
      <c r="O808" s="512">
        <v>90</v>
      </c>
      <c r="P808" s="609">
        <v>52045</v>
      </c>
      <c r="Q808" s="512">
        <v>1982</v>
      </c>
      <c r="R808" s="609">
        <v>2307048</v>
      </c>
      <c r="S808" s="512">
        <v>115</v>
      </c>
      <c r="T808" s="609">
        <v>108985</v>
      </c>
      <c r="U808" s="512"/>
      <c r="V808" s="512"/>
      <c r="W808" s="512"/>
      <c r="X808" s="559"/>
      <c r="Y808" s="302"/>
      <c r="Z808" s="558"/>
      <c r="AA808" s="515"/>
      <c r="AB808" s="516"/>
    </row>
    <row r="809" spans="1:28" ht="24.9" hidden="1" customHeight="1">
      <c r="A809" s="302" t="s">
        <v>2130</v>
      </c>
      <c r="B809" s="557" t="s">
        <v>1687</v>
      </c>
      <c r="C809" s="553">
        <f t="shared" si="39"/>
        <v>4473159</v>
      </c>
      <c r="D809" s="512"/>
      <c r="E809" s="605"/>
      <c r="F809" s="605"/>
      <c r="G809" s="605"/>
      <c r="H809" s="605"/>
      <c r="I809" s="607"/>
      <c r="J809" s="608"/>
      <c r="K809" s="514"/>
      <c r="L809" s="512"/>
      <c r="M809" s="609">
        <v>1147</v>
      </c>
      <c r="N809" s="609">
        <v>1997797</v>
      </c>
      <c r="O809" s="512">
        <v>49</v>
      </c>
      <c r="P809" s="609">
        <v>28042</v>
      </c>
      <c r="Q809" s="512">
        <v>1982</v>
      </c>
      <c r="R809" s="609">
        <v>2307048</v>
      </c>
      <c r="S809" s="512">
        <v>147</v>
      </c>
      <c r="T809" s="609">
        <v>140272</v>
      </c>
      <c r="U809" s="512"/>
      <c r="V809" s="512"/>
      <c r="W809" s="512"/>
      <c r="X809" s="559"/>
      <c r="Y809" s="302"/>
      <c r="Z809" s="558"/>
      <c r="AA809" s="515"/>
      <c r="AB809" s="516"/>
    </row>
    <row r="810" spans="1:28" ht="24.9" hidden="1" customHeight="1">
      <c r="A810" s="302" t="s">
        <v>2131</v>
      </c>
      <c r="B810" s="557" t="s">
        <v>3160</v>
      </c>
      <c r="C810" s="553">
        <f t="shared" si="39"/>
        <v>1883467</v>
      </c>
      <c r="D810" s="512"/>
      <c r="E810" s="605"/>
      <c r="F810" s="605"/>
      <c r="G810" s="605"/>
      <c r="H810" s="605"/>
      <c r="I810" s="607"/>
      <c r="J810" s="608"/>
      <c r="K810" s="514">
        <v>1</v>
      </c>
      <c r="L810" s="512">
        <v>1883467</v>
      </c>
      <c r="M810" s="609"/>
      <c r="N810" s="609"/>
      <c r="O810" s="512"/>
      <c r="P810" s="609"/>
      <c r="Q810" s="512"/>
      <c r="R810" s="609"/>
      <c r="S810" s="512"/>
      <c r="T810" s="609"/>
      <c r="U810" s="512"/>
      <c r="V810" s="512"/>
      <c r="W810" s="512"/>
      <c r="X810" s="559"/>
      <c r="Y810" s="329"/>
      <c r="Z810" s="558"/>
      <c r="AA810" s="515"/>
      <c r="AB810" s="516"/>
    </row>
    <row r="811" spans="1:28" ht="24.9" hidden="1" customHeight="1">
      <c r="A811" s="302" t="s">
        <v>2132</v>
      </c>
      <c r="B811" s="557" t="s">
        <v>3161</v>
      </c>
      <c r="C811" s="553">
        <f t="shared" si="39"/>
        <v>5650401</v>
      </c>
      <c r="D811" s="512"/>
      <c r="E811" s="605"/>
      <c r="F811" s="605"/>
      <c r="G811" s="605"/>
      <c r="H811" s="605"/>
      <c r="I811" s="607"/>
      <c r="J811" s="608"/>
      <c r="K811" s="514">
        <v>3</v>
      </c>
      <c r="L811" s="512">
        <v>5650401</v>
      </c>
      <c r="M811" s="609"/>
      <c r="N811" s="609"/>
      <c r="O811" s="512"/>
      <c r="P811" s="609"/>
      <c r="Q811" s="512"/>
      <c r="R811" s="609"/>
      <c r="S811" s="512"/>
      <c r="T811" s="609"/>
      <c r="U811" s="512"/>
      <c r="V811" s="512"/>
      <c r="W811" s="512"/>
      <c r="X811" s="559"/>
      <c r="Y811" s="329"/>
      <c r="Z811" s="558"/>
      <c r="AA811" s="515"/>
      <c r="AB811" s="516"/>
    </row>
    <row r="812" spans="1:28" ht="31.5" hidden="1" customHeight="1">
      <c r="A812" s="302" t="s">
        <v>2133</v>
      </c>
      <c r="B812" s="557" t="s">
        <v>3162</v>
      </c>
      <c r="C812" s="553">
        <f t="shared" si="39"/>
        <v>1883467</v>
      </c>
      <c r="D812" s="512"/>
      <c r="E812" s="605"/>
      <c r="F812" s="605"/>
      <c r="G812" s="605"/>
      <c r="H812" s="605"/>
      <c r="I812" s="607"/>
      <c r="J812" s="608"/>
      <c r="K812" s="514">
        <v>1</v>
      </c>
      <c r="L812" s="512">
        <v>1883467</v>
      </c>
      <c r="M812" s="609"/>
      <c r="N812" s="609"/>
      <c r="O812" s="512"/>
      <c r="P812" s="609"/>
      <c r="Q812" s="512"/>
      <c r="R812" s="609"/>
      <c r="S812" s="512"/>
      <c r="T812" s="609"/>
      <c r="U812" s="512"/>
      <c r="V812" s="512"/>
      <c r="W812" s="512"/>
      <c r="X812" s="559"/>
      <c r="Y812" s="329"/>
      <c r="Z812" s="558"/>
      <c r="AA812" s="515"/>
      <c r="AB812" s="516"/>
    </row>
    <row r="813" spans="1:28" ht="30" hidden="1" customHeight="1">
      <c r="A813" s="302" t="s">
        <v>2134</v>
      </c>
      <c r="B813" s="557" t="s">
        <v>3163</v>
      </c>
      <c r="C813" s="553">
        <f t="shared" si="39"/>
        <v>1883467</v>
      </c>
      <c r="D813" s="512"/>
      <c r="E813" s="605"/>
      <c r="F813" s="605"/>
      <c r="G813" s="605"/>
      <c r="H813" s="605"/>
      <c r="I813" s="607"/>
      <c r="J813" s="608"/>
      <c r="K813" s="514">
        <v>1</v>
      </c>
      <c r="L813" s="512">
        <v>1883467</v>
      </c>
      <c r="M813" s="609"/>
      <c r="N813" s="609"/>
      <c r="O813" s="512"/>
      <c r="P813" s="609"/>
      <c r="Q813" s="512"/>
      <c r="R813" s="609"/>
      <c r="S813" s="512"/>
      <c r="T813" s="609"/>
      <c r="U813" s="512"/>
      <c r="V813" s="512"/>
      <c r="W813" s="512"/>
      <c r="X813" s="559"/>
      <c r="Y813" s="329"/>
      <c r="Z813" s="558"/>
      <c r="AA813" s="515"/>
      <c r="AB813" s="516"/>
    </row>
    <row r="814" spans="1:28" ht="35.25" hidden="1" customHeight="1">
      <c r="A814" s="302" t="s">
        <v>2135</v>
      </c>
      <c r="B814" s="557" t="s">
        <v>3164</v>
      </c>
      <c r="C814" s="553">
        <f t="shared" si="39"/>
        <v>1883467</v>
      </c>
      <c r="D814" s="512"/>
      <c r="E814" s="605"/>
      <c r="F814" s="605"/>
      <c r="G814" s="605"/>
      <c r="H814" s="605"/>
      <c r="I814" s="607"/>
      <c r="J814" s="608"/>
      <c r="K814" s="514">
        <v>1</v>
      </c>
      <c r="L814" s="512">
        <v>1883467</v>
      </c>
      <c r="M814" s="609"/>
      <c r="N814" s="609"/>
      <c r="O814" s="512"/>
      <c r="P814" s="609"/>
      <c r="Q814" s="512"/>
      <c r="R814" s="609"/>
      <c r="S814" s="512"/>
      <c r="T814" s="609"/>
      <c r="U814" s="512"/>
      <c r="V814" s="512"/>
      <c r="W814" s="512"/>
      <c r="X814" s="559"/>
      <c r="Y814" s="329"/>
      <c r="Z814" s="558"/>
      <c r="AA814" s="515"/>
      <c r="AB814" s="516"/>
    </row>
    <row r="815" spans="1:28" ht="36" hidden="1" customHeight="1">
      <c r="A815" s="302" t="s">
        <v>2136</v>
      </c>
      <c r="B815" s="557" t="s">
        <v>3165</v>
      </c>
      <c r="C815" s="553">
        <f t="shared" si="39"/>
        <v>3766934</v>
      </c>
      <c r="D815" s="512"/>
      <c r="E815" s="605"/>
      <c r="F815" s="605"/>
      <c r="G815" s="605"/>
      <c r="H815" s="605"/>
      <c r="I815" s="607"/>
      <c r="J815" s="608"/>
      <c r="K815" s="514">
        <v>2</v>
      </c>
      <c r="L815" s="512">
        <v>3766934</v>
      </c>
      <c r="M815" s="609"/>
      <c r="N815" s="609"/>
      <c r="O815" s="512"/>
      <c r="P815" s="609"/>
      <c r="Q815" s="512"/>
      <c r="R815" s="609"/>
      <c r="S815" s="512"/>
      <c r="T815" s="609"/>
      <c r="U815" s="512"/>
      <c r="V815" s="512"/>
      <c r="W815" s="512"/>
      <c r="X815" s="559"/>
      <c r="Y815" s="329"/>
      <c r="Z815" s="558"/>
      <c r="AA815" s="515"/>
      <c r="AB815" s="516"/>
    </row>
    <row r="816" spans="1:28" ht="33.75" hidden="1" customHeight="1">
      <c r="A816" s="302" t="s">
        <v>2137</v>
      </c>
      <c r="B816" s="557" t="s">
        <v>3166</v>
      </c>
      <c r="C816" s="553">
        <f t="shared" si="39"/>
        <v>3766934</v>
      </c>
      <c r="D816" s="512"/>
      <c r="E816" s="605"/>
      <c r="F816" s="605"/>
      <c r="G816" s="605"/>
      <c r="H816" s="605"/>
      <c r="I816" s="607"/>
      <c r="J816" s="608"/>
      <c r="K816" s="514">
        <v>2</v>
      </c>
      <c r="L816" s="512">
        <v>3766934</v>
      </c>
      <c r="M816" s="609"/>
      <c r="N816" s="609"/>
      <c r="O816" s="512"/>
      <c r="P816" s="609"/>
      <c r="Q816" s="512"/>
      <c r="R816" s="609"/>
      <c r="S816" s="512"/>
      <c r="T816" s="609"/>
      <c r="U816" s="512"/>
      <c r="V816" s="512"/>
      <c r="W816" s="512"/>
      <c r="X816" s="559"/>
      <c r="Y816" s="329"/>
      <c r="Z816" s="558"/>
      <c r="AA816" s="515"/>
      <c r="AB816" s="516"/>
    </row>
    <row r="817" spans="1:28" ht="24.9" hidden="1" customHeight="1">
      <c r="A817" s="302" t="s">
        <v>2138</v>
      </c>
      <c r="B817" s="557" t="s">
        <v>1690</v>
      </c>
      <c r="C817" s="553">
        <f t="shared" si="39"/>
        <v>2842231</v>
      </c>
      <c r="D817" s="512">
        <f>E817+F817+G817+H817+I817+J817</f>
        <v>619497</v>
      </c>
      <c r="E817" s="520">
        <v>15497</v>
      </c>
      <c r="F817" s="520">
        <v>115974</v>
      </c>
      <c r="G817" s="520">
        <v>93835</v>
      </c>
      <c r="H817" s="520">
        <v>394191</v>
      </c>
      <c r="I817" s="607"/>
      <c r="J817" s="608"/>
      <c r="K817" s="514"/>
      <c r="L817" s="512"/>
      <c r="M817" s="609">
        <v>462</v>
      </c>
      <c r="N817" s="609">
        <v>803691</v>
      </c>
      <c r="O817" s="512"/>
      <c r="P817" s="609"/>
      <c r="Q817" s="512">
        <v>1162</v>
      </c>
      <c r="R817" s="609">
        <v>1352356</v>
      </c>
      <c r="S817" s="512">
        <v>70</v>
      </c>
      <c r="T817" s="609">
        <v>66687</v>
      </c>
      <c r="U817" s="512"/>
      <c r="V817" s="512"/>
      <c r="W817" s="512"/>
      <c r="X817" s="559"/>
      <c r="Y817" s="302"/>
      <c r="Z817" s="558"/>
      <c r="AA817" s="515"/>
      <c r="AB817" s="516"/>
    </row>
    <row r="818" spans="1:28" ht="24.9" hidden="1" customHeight="1">
      <c r="A818" s="302" t="s">
        <v>2139</v>
      </c>
      <c r="B818" s="557" t="s">
        <v>1691</v>
      </c>
      <c r="C818" s="553">
        <f t="shared" si="39"/>
        <v>4974106</v>
      </c>
      <c r="D818" s="512"/>
      <c r="E818" s="606"/>
      <c r="F818" s="606"/>
      <c r="G818" s="606"/>
      <c r="H818" s="606"/>
      <c r="I818" s="607"/>
      <c r="J818" s="608"/>
      <c r="K818" s="514"/>
      <c r="L818" s="512"/>
      <c r="M818" s="609">
        <v>1112</v>
      </c>
      <c r="N818" s="609">
        <v>1935992</v>
      </c>
      <c r="O818" s="512">
        <v>372</v>
      </c>
      <c r="P818" s="609">
        <v>214644</v>
      </c>
      <c r="Q818" s="512">
        <v>2367</v>
      </c>
      <c r="R818" s="609">
        <v>2755188</v>
      </c>
      <c r="S818" s="512">
        <v>72</v>
      </c>
      <c r="T818" s="609">
        <v>68282</v>
      </c>
      <c r="U818" s="512"/>
      <c r="V818" s="512"/>
      <c r="W818" s="512"/>
      <c r="X818" s="559"/>
      <c r="Y818" s="302"/>
      <c r="Z818" s="558"/>
      <c r="AA818" s="515"/>
      <c r="AB818" s="516"/>
    </row>
    <row r="819" spans="1:28" ht="31.5" hidden="1" customHeight="1">
      <c r="A819" s="302" t="s">
        <v>2140</v>
      </c>
      <c r="B819" s="557" t="s">
        <v>3167</v>
      </c>
      <c r="C819" s="553">
        <f t="shared" si="39"/>
        <v>3766934</v>
      </c>
      <c r="D819" s="512"/>
      <c r="E819" s="606"/>
      <c r="F819" s="606"/>
      <c r="G819" s="606"/>
      <c r="H819" s="606"/>
      <c r="I819" s="607"/>
      <c r="J819" s="608"/>
      <c r="K819" s="514">
        <v>2</v>
      </c>
      <c r="L819" s="512">
        <v>3766934</v>
      </c>
      <c r="M819" s="609"/>
      <c r="N819" s="609"/>
      <c r="O819" s="512"/>
      <c r="P819" s="609"/>
      <c r="Q819" s="512"/>
      <c r="R819" s="609"/>
      <c r="S819" s="512"/>
      <c r="T819" s="609"/>
      <c r="U819" s="512"/>
      <c r="V819" s="512"/>
      <c r="W819" s="512"/>
      <c r="X819" s="559"/>
      <c r="Y819" s="302"/>
      <c r="Z819" s="558"/>
      <c r="AA819" s="515"/>
      <c r="AB819" s="516"/>
    </row>
    <row r="820" spans="1:28" ht="33" hidden="1" customHeight="1">
      <c r="A820" s="302" t="s">
        <v>2141</v>
      </c>
      <c r="B820" s="557" t="s">
        <v>3168</v>
      </c>
      <c r="C820" s="553">
        <f t="shared" si="39"/>
        <v>3766934</v>
      </c>
      <c r="D820" s="512"/>
      <c r="E820" s="606"/>
      <c r="F820" s="606"/>
      <c r="G820" s="606"/>
      <c r="H820" s="606"/>
      <c r="I820" s="607"/>
      <c r="J820" s="608"/>
      <c r="K820" s="514">
        <v>2</v>
      </c>
      <c r="L820" s="512">
        <v>3766934</v>
      </c>
      <c r="M820" s="609"/>
      <c r="N820" s="609"/>
      <c r="O820" s="512"/>
      <c r="P820" s="609"/>
      <c r="Q820" s="512"/>
      <c r="R820" s="609"/>
      <c r="S820" s="512"/>
      <c r="T820" s="609"/>
      <c r="U820" s="512"/>
      <c r="V820" s="512"/>
      <c r="W820" s="512"/>
      <c r="X820" s="559"/>
      <c r="Y820" s="302"/>
      <c r="Z820" s="558"/>
      <c r="AA820" s="515"/>
      <c r="AB820" s="516"/>
    </row>
    <row r="821" spans="1:28" ht="33" hidden="1" customHeight="1">
      <c r="A821" s="302" t="s">
        <v>2142</v>
      </c>
      <c r="B821" s="557" t="s">
        <v>3169</v>
      </c>
      <c r="C821" s="553">
        <f t="shared" si="39"/>
        <v>11300802</v>
      </c>
      <c r="D821" s="512"/>
      <c r="E821" s="606"/>
      <c r="F821" s="606"/>
      <c r="G821" s="606"/>
      <c r="H821" s="606"/>
      <c r="I821" s="607"/>
      <c r="J821" s="608"/>
      <c r="K821" s="514">
        <v>6</v>
      </c>
      <c r="L821" s="512">
        <v>11300802</v>
      </c>
      <c r="M821" s="609"/>
      <c r="N821" s="609"/>
      <c r="O821" s="512"/>
      <c r="P821" s="609"/>
      <c r="Q821" s="512"/>
      <c r="R821" s="609"/>
      <c r="S821" s="512"/>
      <c r="T821" s="609"/>
      <c r="U821" s="512"/>
      <c r="V821" s="512"/>
      <c r="W821" s="512"/>
      <c r="X821" s="559"/>
      <c r="Y821" s="302"/>
      <c r="Z821" s="558"/>
      <c r="AA821" s="515"/>
      <c r="AB821" s="516"/>
    </row>
    <row r="822" spans="1:28" ht="31.5" hidden="1" customHeight="1">
      <c r="A822" s="302" t="s">
        <v>2143</v>
      </c>
      <c r="B822" s="557" t="s">
        <v>3170</v>
      </c>
      <c r="C822" s="553">
        <f t="shared" si="39"/>
        <v>5650401</v>
      </c>
      <c r="D822" s="512"/>
      <c r="E822" s="606"/>
      <c r="F822" s="606"/>
      <c r="G822" s="606"/>
      <c r="H822" s="606"/>
      <c r="I822" s="607"/>
      <c r="J822" s="608"/>
      <c r="K822" s="514">
        <v>3</v>
      </c>
      <c r="L822" s="512">
        <v>5650401</v>
      </c>
      <c r="M822" s="609"/>
      <c r="N822" s="609"/>
      <c r="O822" s="512"/>
      <c r="P822" s="609"/>
      <c r="Q822" s="512"/>
      <c r="R822" s="609"/>
      <c r="S822" s="512"/>
      <c r="T822" s="609"/>
      <c r="U822" s="512"/>
      <c r="V822" s="512"/>
      <c r="W822" s="512"/>
      <c r="X822" s="559"/>
      <c r="Y822" s="302"/>
      <c r="Z822" s="558"/>
      <c r="AA822" s="515"/>
      <c r="AB822" s="516"/>
    </row>
    <row r="823" spans="1:28" ht="30.75" hidden="1" customHeight="1">
      <c r="A823" s="302" t="s">
        <v>2144</v>
      </c>
      <c r="B823" s="557" t="s">
        <v>3171</v>
      </c>
      <c r="C823" s="553">
        <f t="shared" si="39"/>
        <v>7533868</v>
      </c>
      <c r="D823" s="512"/>
      <c r="E823" s="606"/>
      <c r="F823" s="606"/>
      <c r="G823" s="606"/>
      <c r="H823" s="606"/>
      <c r="I823" s="607"/>
      <c r="J823" s="608"/>
      <c r="K823" s="514">
        <v>4</v>
      </c>
      <c r="L823" s="512">
        <v>7533868</v>
      </c>
      <c r="M823" s="609"/>
      <c r="N823" s="609"/>
      <c r="O823" s="512"/>
      <c r="P823" s="609"/>
      <c r="Q823" s="512"/>
      <c r="R823" s="609"/>
      <c r="S823" s="512"/>
      <c r="T823" s="609"/>
      <c r="U823" s="512"/>
      <c r="V823" s="512"/>
      <c r="W823" s="512"/>
      <c r="X823" s="559"/>
      <c r="Y823" s="302"/>
      <c r="Z823" s="558"/>
      <c r="AA823" s="515"/>
      <c r="AB823" s="516"/>
    </row>
    <row r="824" spans="1:28" ht="33" hidden="1" customHeight="1">
      <c r="A824" s="302" t="s">
        <v>2145</v>
      </c>
      <c r="B824" s="557" t="s">
        <v>3172</v>
      </c>
      <c r="C824" s="553">
        <f t="shared" si="39"/>
        <v>5650401</v>
      </c>
      <c r="D824" s="512"/>
      <c r="E824" s="606"/>
      <c r="F824" s="606"/>
      <c r="G824" s="606"/>
      <c r="H824" s="606"/>
      <c r="I824" s="607"/>
      <c r="J824" s="608"/>
      <c r="K824" s="514">
        <v>3</v>
      </c>
      <c r="L824" s="512">
        <v>5650401</v>
      </c>
      <c r="M824" s="609"/>
      <c r="N824" s="609"/>
      <c r="O824" s="512"/>
      <c r="P824" s="609"/>
      <c r="Q824" s="512"/>
      <c r="R824" s="609"/>
      <c r="S824" s="512"/>
      <c r="T824" s="609"/>
      <c r="U824" s="512"/>
      <c r="V824" s="512"/>
      <c r="W824" s="512"/>
      <c r="X824" s="559"/>
      <c r="Y824" s="302"/>
      <c r="Z824" s="558"/>
      <c r="AA824" s="515"/>
      <c r="AB824" s="516"/>
    </row>
    <row r="825" spans="1:28" ht="24.9" hidden="1" customHeight="1">
      <c r="A825" s="302" t="s">
        <v>2146</v>
      </c>
      <c r="B825" s="557" t="s">
        <v>3173</v>
      </c>
      <c r="C825" s="553">
        <f t="shared" si="39"/>
        <v>3766934</v>
      </c>
      <c r="D825" s="512"/>
      <c r="E825" s="606"/>
      <c r="F825" s="606"/>
      <c r="G825" s="606"/>
      <c r="H825" s="606"/>
      <c r="I825" s="607"/>
      <c r="J825" s="608"/>
      <c r="K825" s="514">
        <v>2</v>
      </c>
      <c r="L825" s="512">
        <v>3766934</v>
      </c>
      <c r="M825" s="609"/>
      <c r="N825" s="609"/>
      <c r="O825" s="512"/>
      <c r="P825" s="609"/>
      <c r="Q825" s="512"/>
      <c r="R825" s="609"/>
      <c r="S825" s="512"/>
      <c r="T825" s="609"/>
      <c r="U825" s="512"/>
      <c r="V825" s="512"/>
      <c r="W825" s="512"/>
      <c r="X825" s="559"/>
      <c r="Y825" s="302"/>
      <c r="Z825" s="558"/>
      <c r="AA825" s="515"/>
      <c r="AB825" s="516"/>
    </row>
    <row r="826" spans="1:28" ht="24.9" hidden="1" customHeight="1">
      <c r="A826" s="302" t="s">
        <v>2147</v>
      </c>
      <c r="B826" s="557" t="s">
        <v>3174</v>
      </c>
      <c r="C826" s="553">
        <f t="shared" si="39"/>
        <v>3766934</v>
      </c>
      <c r="D826" s="512"/>
      <c r="E826" s="606"/>
      <c r="F826" s="606"/>
      <c r="G826" s="606"/>
      <c r="H826" s="606"/>
      <c r="I826" s="607"/>
      <c r="J826" s="608"/>
      <c r="K826" s="514">
        <v>2</v>
      </c>
      <c r="L826" s="512">
        <v>3766934</v>
      </c>
      <c r="M826" s="609"/>
      <c r="N826" s="609"/>
      <c r="O826" s="512"/>
      <c r="P826" s="609"/>
      <c r="Q826" s="512"/>
      <c r="R826" s="609"/>
      <c r="S826" s="512"/>
      <c r="T826" s="609"/>
      <c r="U826" s="512"/>
      <c r="V826" s="512"/>
      <c r="W826" s="512"/>
      <c r="X826" s="559"/>
      <c r="Y826" s="302"/>
      <c r="Z826" s="558"/>
      <c r="AA826" s="515"/>
      <c r="AB826" s="516"/>
    </row>
    <row r="827" spans="1:28" ht="24.9" hidden="1" customHeight="1">
      <c r="A827" s="302" t="s">
        <v>2148</v>
      </c>
      <c r="B827" s="557" t="s">
        <v>3175</v>
      </c>
      <c r="C827" s="553">
        <f t="shared" si="39"/>
        <v>3766934</v>
      </c>
      <c r="D827" s="512"/>
      <c r="E827" s="606"/>
      <c r="F827" s="606"/>
      <c r="G827" s="606"/>
      <c r="H827" s="606"/>
      <c r="I827" s="607"/>
      <c r="J827" s="608"/>
      <c r="K827" s="514">
        <v>2</v>
      </c>
      <c r="L827" s="512">
        <v>3766934</v>
      </c>
      <c r="M827" s="609"/>
      <c r="N827" s="609"/>
      <c r="O827" s="512"/>
      <c r="P827" s="609"/>
      <c r="Q827" s="512"/>
      <c r="R827" s="609"/>
      <c r="S827" s="512"/>
      <c r="T827" s="609"/>
      <c r="U827" s="512"/>
      <c r="V827" s="512"/>
      <c r="W827" s="512"/>
      <c r="X827" s="559"/>
      <c r="Y827" s="302"/>
      <c r="Z827" s="558"/>
      <c r="AA827" s="515"/>
      <c r="AB827" s="516"/>
    </row>
    <row r="828" spans="1:28" ht="24.9" hidden="1" customHeight="1">
      <c r="A828" s="302" t="s">
        <v>2149</v>
      </c>
      <c r="B828" s="557" t="s">
        <v>1693</v>
      </c>
      <c r="C828" s="553">
        <f t="shared" si="39"/>
        <v>2911773</v>
      </c>
      <c r="D828" s="512">
        <f>E828+F828+G828+H828+I828+J828</f>
        <v>559526</v>
      </c>
      <c r="E828" s="520">
        <v>27308</v>
      </c>
      <c r="F828" s="520">
        <v>102219</v>
      </c>
      <c r="G828" s="520">
        <v>82669</v>
      </c>
      <c r="H828" s="520">
        <v>347330</v>
      </c>
      <c r="I828" s="607"/>
      <c r="J828" s="608"/>
      <c r="K828" s="514"/>
      <c r="L828" s="512"/>
      <c r="M828" s="609">
        <v>490</v>
      </c>
      <c r="N828" s="609">
        <v>853090</v>
      </c>
      <c r="O828" s="512"/>
      <c r="P828" s="609"/>
      <c r="Q828" s="512">
        <v>1238</v>
      </c>
      <c r="R828" s="609">
        <v>1440480</v>
      </c>
      <c r="S828" s="512">
        <v>62</v>
      </c>
      <c r="T828" s="609">
        <v>58677</v>
      </c>
      <c r="U828" s="512"/>
      <c r="V828" s="512"/>
      <c r="W828" s="512"/>
      <c r="X828" s="559"/>
      <c r="Y828" s="302"/>
      <c r="Z828" s="558"/>
      <c r="AA828" s="515"/>
      <c r="AB828" s="516"/>
    </row>
    <row r="829" spans="1:28" ht="24.9" hidden="1" customHeight="1">
      <c r="A829" s="302" t="s">
        <v>2150</v>
      </c>
      <c r="B829" s="557" t="s">
        <v>1692</v>
      </c>
      <c r="C829" s="513">
        <f t="shared" si="39"/>
        <v>2213459</v>
      </c>
      <c r="D829" s="512"/>
      <c r="E829" s="605"/>
      <c r="F829" s="605"/>
      <c r="G829" s="605"/>
      <c r="H829" s="605"/>
      <c r="I829" s="607"/>
      <c r="J829" s="608"/>
      <c r="K829" s="514"/>
      <c r="L829" s="512"/>
      <c r="M829" s="609">
        <v>458</v>
      </c>
      <c r="N829" s="609">
        <v>796611</v>
      </c>
      <c r="O829" s="512"/>
      <c r="P829" s="609"/>
      <c r="Q829" s="512">
        <v>1162</v>
      </c>
      <c r="R829" s="609">
        <v>1352356</v>
      </c>
      <c r="S829" s="512">
        <v>68</v>
      </c>
      <c r="T829" s="609">
        <v>64492</v>
      </c>
      <c r="U829" s="512"/>
      <c r="V829" s="512"/>
      <c r="W829" s="512"/>
      <c r="X829" s="559"/>
      <c r="Y829" s="302"/>
      <c r="Z829" s="558"/>
      <c r="AA829" s="515"/>
      <c r="AB829" s="516"/>
    </row>
    <row r="830" spans="1:28" ht="24.9" hidden="1" customHeight="1">
      <c r="A830" s="302" t="s">
        <v>2151</v>
      </c>
      <c r="B830" s="557" t="s">
        <v>1694</v>
      </c>
      <c r="C830" s="513">
        <f t="shared" si="39"/>
        <v>2352247</v>
      </c>
      <c r="D830" s="513"/>
      <c r="E830" s="606"/>
      <c r="F830" s="606"/>
      <c r="G830" s="606"/>
      <c r="H830" s="606"/>
      <c r="I830" s="607"/>
      <c r="J830" s="608"/>
      <c r="K830" s="514"/>
      <c r="L830" s="512"/>
      <c r="M830" s="609">
        <v>490</v>
      </c>
      <c r="N830" s="609">
        <v>853090</v>
      </c>
      <c r="O830" s="512"/>
      <c r="P830" s="609"/>
      <c r="Q830" s="512">
        <v>1238</v>
      </c>
      <c r="R830" s="609">
        <v>1440480</v>
      </c>
      <c r="S830" s="512">
        <v>62</v>
      </c>
      <c r="T830" s="609">
        <v>58677</v>
      </c>
      <c r="U830" s="512"/>
      <c r="V830" s="512"/>
      <c r="W830" s="512"/>
      <c r="X830" s="559"/>
      <c r="Y830" s="302"/>
      <c r="Z830" s="558"/>
      <c r="AA830" s="515"/>
      <c r="AB830" s="516"/>
    </row>
    <row r="831" spans="1:28" ht="24.9" hidden="1" customHeight="1">
      <c r="A831" s="302" t="s">
        <v>2152</v>
      </c>
      <c r="B831" s="557" t="s">
        <v>1695</v>
      </c>
      <c r="C831" s="513">
        <f t="shared" si="39"/>
        <v>2357572</v>
      </c>
      <c r="D831" s="512"/>
      <c r="E831" s="605"/>
      <c r="F831" s="605"/>
      <c r="G831" s="605"/>
      <c r="H831" s="605"/>
      <c r="I831" s="607"/>
      <c r="J831" s="608"/>
      <c r="K831" s="514"/>
      <c r="L831" s="512"/>
      <c r="M831" s="609">
        <v>490</v>
      </c>
      <c r="N831" s="609">
        <v>853090</v>
      </c>
      <c r="O831" s="512"/>
      <c r="P831" s="609"/>
      <c r="Q831" s="512">
        <v>1238</v>
      </c>
      <c r="R831" s="609">
        <v>1440480</v>
      </c>
      <c r="S831" s="512">
        <v>67</v>
      </c>
      <c r="T831" s="609">
        <v>64002</v>
      </c>
      <c r="U831" s="512"/>
      <c r="V831" s="512"/>
      <c r="W831" s="512"/>
      <c r="X831" s="559"/>
      <c r="Y831" s="302"/>
      <c r="Z831" s="558"/>
      <c r="AA831" s="515"/>
      <c r="AB831" s="516"/>
    </row>
    <row r="832" spans="1:28" ht="24.9" hidden="1" customHeight="1">
      <c r="A832" s="302" t="s">
        <v>2153</v>
      </c>
      <c r="B832" s="557" t="s">
        <v>1696</v>
      </c>
      <c r="C832" s="513">
        <f t="shared" si="39"/>
        <v>2358523</v>
      </c>
      <c r="D832" s="512"/>
      <c r="E832" s="605"/>
      <c r="F832" s="605"/>
      <c r="G832" s="605"/>
      <c r="H832" s="605"/>
      <c r="I832" s="613"/>
      <c r="J832" s="614"/>
      <c r="K832" s="549"/>
      <c r="L832" s="548"/>
      <c r="M832" s="609">
        <v>490</v>
      </c>
      <c r="N832" s="615">
        <v>853090</v>
      </c>
      <c r="O832" s="512"/>
      <c r="P832" s="615"/>
      <c r="Q832" s="512">
        <v>1238</v>
      </c>
      <c r="R832" s="615">
        <v>1440480</v>
      </c>
      <c r="S832" s="512">
        <v>68</v>
      </c>
      <c r="T832" s="615">
        <v>64953</v>
      </c>
      <c r="U832" s="548"/>
      <c r="V832" s="548"/>
      <c r="W832" s="548"/>
      <c r="X832" s="550"/>
      <c r="Y832" s="302"/>
      <c r="Z832" s="558"/>
      <c r="AA832" s="515"/>
      <c r="AB832" s="516"/>
    </row>
    <row r="833" spans="1:29" ht="24.9" hidden="1" customHeight="1">
      <c r="A833" s="302" t="s">
        <v>2154</v>
      </c>
      <c r="B833" s="557" t="s">
        <v>1697</v>
      </c>
      <c r="C833" s="512">
        <f t="shared" si="39"/>
        <v>2015497</v>
      </c>
      <c r="D833" s="512"/>
      <c r="E833" s="605"/>
      <c r="F833" s="605"/>
      <c r="G833" s="605"/>
      <c r="H833" s="605"/>
      <c r="I833" s="608"/>
      <c r="J833" s="608"/>
      <c r="K833" s="514"/>
      <c r="L833" s="512"/>
      <c r="M833" s="609">
        <v>400</v>
      </c>
      <c r="N833" s="609">
        <v>696400</v>
      </c>
      <c r="O833" s="512"/>
      <c r="P833" s="609"/>
      <c r="Q833" s="512">
        <v>1083</v>
      </c>
      <c r="R833" s="609">
        <v>1260420</v>
      </c>
      <c r="S833" s="512">
        <v>62</v>
      </c>
      <c r="T833" s="609">
        <v>58677</v>
      </c>
      <c r="U833" s="512"/>
      <c r="V833" s="512"/>
      <c r="W833" s="512"/>
      <c r="X833" s="559"/>
      <c r="Y833" s="302"/>
      <c r="Z833" s="558"/>
      <c r="AA833" s="515"/>
      <c r="AB833" s="516"/>
    </row>
    <row r="834" spans="1:29" ht="24.9" hidden="1" customHeight="1">
      <c r="A834" s="302" t="s">
        <v>2155</v>
      </c>
      <c r="B834" s="557" t="s">
        <v>1698</v>
      </c>
      <c r="C834" s="513">
        <f t="shared" si="39"/>
        <v>2352247</v>
      </c>
      <c r="D834" s="512"/>
      <c r="E834" s="605"/>
      <c r="F834" s="605"/>
      <c r="G834" s="605"/>
      <c r="H834" s="605"/>
      <c r="I834" s="613"/>
      <c r="J834" s="614"/>
      <c r="K834" s="549"/>
      <c r="L834" s="548"/>
      <c r="M834" s="609">
        <v>490</v>
      </c>
      <c r="N834" s="615">
        <v>853090</v>
      </c>
      <c r="O834" s="512"/>
      <c r="P834" s="615"/>
      <c r="Q834" s="512">
        <v>1283</v>
      </c>
      <c r="R834" s="615">
        <v>1440480</v>
      </c>
      <c r="S834" s="512">
        <v>62</v>
      </c>
      <c r="T834" s="615">
        <v>58677</v>
      </c>
      <c r="U834" s="548"/>
      <c r="V834" s="548"/>
      <c r="W834" s="548"/>
      <c r="X834" s="550"/>
      <c r="Y834" s="302"/>
      <c r="Z834" s="558"/>
      <c r="AA834" s="515"/>
      <c r="AB834" s="516"/>
    </row>
    <row r="835" spans="1:29" ht="24.9" hidden="1" customHeight="1">
      <c r="A835" s="302" t="s">
        <v>2156</v>
      </c>
      <c r="B835" s="557" t="s">
        <v>1699</v>
      </c>
      <c r="C835" s="513">
        <f t="shared" si="39"/>
        <v>1756974</v>
      </c>
      <c r="D835" s="512">
        <f>E835+F835+G835+H835+I835+J835</f>
        <v>604000</v>
      </c>
      <c r="E835" s="528"/>
      <c r="F835" s="520">
        <v>115974</v>
      </c>
      <c r="G835" s="520">
        <v>93835</v>
      </c>
      <c r="H835" s="520">
        <v>394191</v>
      </c>
      <c r="I835" s="613"/>
      <c r="J835" s="614"/>
      <c r="K835" s="549"/>
      <c r="L835" s="548"/>
      <c r="M835" s="609"/>
      <c r="N835" s="615"/>
      <c r="O835" s="512"/>
      <c r="P835" s="615"/>
      <c r="Q835" s="512">
        <v>935</v>
      </c>
      <c r="R835" s="615">
        <v>1088482</v>
      </c>
      <c r="S835" s="512">
        <v>68</v>
      </c>
      <c r="T835" s="615">
        <v>64492</v>
      </c>
      <c r="U835" s="548"/>
      <c r="V835" s="548"/>
      <c r="W835" s="548"/>
      <c r="X835" s="550"/>
      <c r="Y835" s="302"/>
      <c r="Z835" s="558"/>
      <c r="AA835" s="515"/>
      <c r="AB835" s="516"/>
    </row>
    <row r="836" spans="1:29" ht="24.9" hidden="1" customHeight="1">
      <c r="A836" s="302" t="s">
        <v>2157</v>
      </c>
      <c r="B836" s="557" t="s">
        <v>1700</v>
      </c>
      <c r="C836" s="513">
        <f t="shared" si="39"/>
        <v>2462056</v>
      </c>
      <c r="D836" s="512">
        <f>E836+F836+G836+H836+I836+J836</f>
        <v>619497</v>
      </c>
      <c r="E836" s="520">
        <v>15497</v>
      </c>
      <c r="F836" s="520">
        <v>115974</v>
      </c>
      <c r="G836" s="520">
        <v>93835</v>
      </c>
      <c r="H836" s="520">
        <v>394191</v>
      </c>
      <c r="I836" s="613"/>
      <c r="J836" s="614"/>
      <c r="K836" s="549"/>
      <c r="L836" s="548"/>
      <c r="M836" s="609">
        <v>351</v>
      </c>
      <c r="N836" s="615">
        <v>610423</v>
      </c>
      <c r="O836" s="512"/>
      <c r="P836" s="615"/>
      <c r="Q836" s="512">
        <v>1003</v>
      </c>
      <c r="R836" s="615">
        <v>1167644</v>
      </c>
      <c r="S836" s="512">
        <v>68</v>
      </c>
      <c r="T836" s="615">
        <v>64492</v>
      </c>
      <c r="U836" s="548"/>
      <c r="V836" s="548"/>
      <c r="W836" s="548"/>
      <c r="X836" s="550"/>
      <c r="Y836" s="302"/>
      <c r="Z836" s="558"/>
      <c r="AA836" s="515"/>
      <c r="AB836" s="516"/>
    </row>
    <row r="837" spans="1:29" ht="24.9" hidden="1" customHeight="1">
      <c r="A837" s="551" t="s">
        <v>80</v>
      </c>
      <c r="B837" s="601"/>
      <c r="C837" s="512">
        <f>SUM(C795:C836)</f>
        <v>187006497</v>
      </c>
      <c r="D837" s="512">
        <f t="shared" ref="D837:U837" si="41">SUM(D795:D836)</f>
        <v>17549041</v>
      </c>
      <c r="E837" s="512">
        <f t="shared" si="41"/>
        <v>325891</v>
      </c>
      <c r="F837" s="512">
        <f t="shared" si="41"/>
        <v>3534181</v>
      </c>
      <c r="G837" s="512">
        <f t="shared" si="41"/>
        <v>2855384</v>
      </c>
      <c r="H837" s="512">
        <f t="shared" si="41"/>
        <v>10833585</v>
      </c>
      <c r="I837" s="512">
        <f t="shared" si="41"/>
        <v>0</v>
      </c>
      <c r="J837" s="512">
        <f t="shared" si="41"/>
        <v>0</v>
      </c>
      <c r="K837" s="514">
        <f t="shared" si="41"/>
        <v>37</v>
      </c>
      <c r="L837" s="512">
        <f t="shared" si="41"/>
        <v>69688279</v>
      </c>
      <c r="M837" s="512">
        <f t="shared" si="41"/>
        <v>21828</v>
      </c>
      <c r="N837" s="512">
        <f t="shared" si="41"/>
        <v>38001832</v>
      </c>
      <c r="O837" s="512">
        <f t="shared" si="41"/>
        <v>8419</v>
      </c>
      <c r="P837" s="512">
        <f t="shared" si="41"/>
        <v>4857807</v>
      </c>
      <c r="Q837" s="512">
        <f t="shared" si="41"/>
        <v>46784</v>
      </c>
      <c r="R837" s="512">
        <f t="shared" si="41"/>
        <v>54399966</v>
      </c>
      <c r="S837" s="512">
        <f t="shared" si="41"/>
        <v>2640</v>
      </c>
      <c r="T837" s="512">
        <f t="shared" si="41"/>
        <v>2509572</v>
      </c>
      <c r="U837" s="512">
        <f t="shared" si="41"/>
        <v>0</v>
      </c>
      <c r="V837" s="512">
        <f t="shared" ref="V837:X837" si="42">V795+V796+V797+V798+V799+V800+V801+V802+V803+V804+V805+V806+V807+V808+V809+V817+V818+V828+V829+V830+V831+V832+V833+V834+V835+V836</f>
        <v>0</v>
      </c>
      <c r="W837" s="512">
        <f t="shared" si="42"/>
        <v>0</v>
      </c>
      <c r="X837" s="512">
        <f t="shared" si="42"/>
        <v>0</v>
      </c>
      <c r="Y837" s="551"/>
      <c r="Z837" s="602"/>
      <c r="AA837" s="515"/>
      <c r="AB837" s="516"/>
      <c r="AC837" s="517">
        <f>D837+L837+N837+P837+R837+T837</f>
        <v>187006497</v>
      </c>
    </row>
    <row r="838" spans="1:29" ht="24.9" hidden="1" customHeight="1">
      <c r="A838" s="529" t="s">
        <v>298</v>
      </c>
      <c r="B838" s="595"/>
      <c r="C838" s="552"/>
      <c r="D838" s="552"/>
      <c r="E838" s="552"/>
      <c r="F838" s="552"/>
      <c r="G838" s="552"/>
      <c r="H838" s="552"/>
      <c r="I838" s="552"/>
      <c r="J838" s="553"/>
      <c r="K838" s="616"/>
      <c r="L838" s="552"/>
      <c r="M838" s="552"/>
      <c r="N838" s="552"/>
      <c r="O838" s="552"/>
      <c r="P838" s="552"/>
      <c r="Q838" s="552"/>
      <c r="R838" s="552"/>
      <c r="S838" s="552"/>
      <c r="T838" s="552"/>
      <c r="U838" s="552"/>
      <c r="V838" s="552"/>
      <c r="W838" s="552"/>
      <c r="X838" s="555"/>
      <c r="Y838" s="529"/>
      <c r="Z838" s="531"/>
      <c r="AA838" s="515"/>
      <c r="AB838" s="516"/>
    </row>
    <row r="839" spans="1:29" ht="24.9" hidden="1" customHeight="1">
      <c r="A839" s="617" t="s">
        <v>2158</v>
      </c>
      <c r="B839" s="557" t="s">
        <v>3012</v>
      </c>
      <c r="C839" s="512">
        <f t="shared" ref="C839:C863" si="43">D839+L839+N839+P839+R839+T839+U839</f>
        <v>9417335</v>
      </c>
      <c r="D839" s="512"/>
      <c r="E839" s="512"/>
      <c r="F839" s="512"/>
      <c r="G839" s="512"/>
      <c r="H839" s="512"/>
      <c r="I839" s="512"/>
      <c r="J839" s="512"/>
      <c r="K839" s="514">
        <v>5</v>
      </c>
      <c r="L839" s="512">
        <v>9417335</v>
      </c>
      <c r="M839" s="512"/>
      <c r="N839" s="512"/>
      <c r="O839" s="512"/>
      <c r="P839" s="512"/>
      <c r="Q839" s="512"/>
      <c r="R839" s="512"/>
      <c r="S839" s="512"/>
      <c r="T839" s="512"/>
      <c r="U839" s="512"/>
      <c r="V839" s="512"/>
      <c r="W839" s="512"/>
      <c r="X839" s="559"/>
      <c r="Y839" s="529"/>
      <c r="Z839" s="558"/>
      <c r="AA839" s="515"/>
      <c r="AB839" s="516"/>
    </row>
    <row r="840" spans="1:29" ht="24.9" hidden="1" customHeight="1">
      <c r="A840" s="302" t="s">
        <v>2159</v>
      </c>
      <c r="B840" s="618" t="s">
        <v>1711</v>
      </c>
      <c r="C840" s="512">
        <f t="shared" si="43"/>
        <v>6357873</v>
      </c>
      <c r="D840" s="512">
        <v>2642940</v>
      </c>
      <c r="E840" s="619"/>
      <c r="F840" s="620">
        <v>1408250</v>
      </c>
      <c r="G840" s="620">
        <v>1234690</v>
      </c>
      <c r="H840" s="620"/>
      <c r="I840" s="619"/>
      <c r="J840" s="619"/>
      <c r="K840" s="619"/>
      <c r="L840" s="619"/>
      <c r="M840" s="512"/>
      <c r="N840" s="512"/>
      <c r="O840" s="512"/>
      <c r="P840" s="512"/>
      <c r="Q840" s="512">
        <v>2900.04</v>
      </c>
      <c r="R840" s="512">
        <v>3714933</v>
      </c>
      <c r="S840" s="619"/>
      <c r="T840" s="619"/>
      <c r="U840" s="619"/>
      <c r="V840" s="513"/>
      <c r="W840" s="513"/>
      <c r="X840" s="521"/>
      <c r="Y840" s="302"/>
      <c r="Z840" s="618"/>
      <c r="AA840" s="515"/>
      <c r="AB840" s="516"/>
    </row>
    <row r="841" spans="1:29" ht="24.9" hidden="1" customHeight="1">
      <c r="A841" s="302" t="s">
        <v>2160</v>
      </c>
      <c r="B841" s="621" t="s">
        <v>1710</v>
      </c>
      <c r="C841" s="512">
        <f t="shared" si="43"/>
        <v>1959413</v>
      </c>
      <c r="D841" s="512"/>
      <c r="E841" s="619"/>
      <c r="F841" s="620"/>
      <c r="G841" s="620"/>
      <c r="H841" s="620"/>
      <c r="I841" s="619"/>
      <c r="J841" s="619"/>
      <c r="K841" s="619"/>
      <c r="L841" s="619"/>
      <c r="M841" s="512">
        <v>1023</v>
      </c>
      <c r="N841" s="512">
        <v>1959413</v>
      </c>
      <c r="O841" s="512"/>
      <c r="P841" s="512"/>
      <c r="Q841" s="512"/>
      <c r="R841" s="512"/>
      <c r="S841" s="540"/>
      <c r="T841" s="619"/>
      <c r="U841" s="619"/>
      <c r="V841" s="513"/>
      <c r="W841" s="513"/>
      <c r="X841" s="521"/>
      <c r="Y841" s="302"/>
      <c r="Z841" s="601"/>
      <c r="AA841" s="515"/>
      <c r="AB841" s="516"/>
    </row>
    <row r="842" spans="1:29" ht="24.9" hidden="1" customHeight="1">
      <c r="A842" s="302" t="s">
        <v>2161</v>
      </c>
      <c r="B842" s="621" t="s">
        <v>1713</v>
      </c>
      <c r="C842" s="512">
        <f t="shared" si="43"/>
        <v>2181595</v>
      </c>
      <c r="D842" s="512"/>
      <c r="E842" s="619"/>
      <c r="F842" s="619"/>
      <c r="G842" s="619"/>
      <c r="H842" s="620"/>
      <c r="I842" s="619"/>
      <c r="J842" s="619"/>
      <c r="K842" s="619"/>
      <c r="L842" s="619"/>
      <c r="M842" s="512">
        <v>1139</v>
      </c>
      <c r="N842" s="512">
        <v>2181595</v>
      </c>
      <c r="O842" s="512"/>
      <c r="P842" s="512"/>
      <c r="Q842" s="512"/>
      <c r="R842" s="512"/>
      <c r="S842" s="619"/>
      <c r="T842" s="619"/>
      <c r="U842" s="619"/>
      <c r="V842" s="513"/>
      <c r="W842" s="513"/>
      <c r="X842" s="521"/>
      <c r="Y842" s="302"/>
      <c r="Z842" s="601"/>
      <c r="AA842" s="515"/>
      <c r="AB842" s="516"/>
    </row>
    <row r="843" spans="1:29" ht="24.9" hidden="1" customHeight="1">
      <c r="A843" s="302" t="s">
        <v>2162</v>
      </c>
      <c r="B843" s="621" t="s">
        <v>1712</v>
      </c>
      <c r="C843" s="512">
        <f t="shared" si="43"/>
        <v>1256435</v>
      </c>
      <c r="D843" s="512"/>
      <c r="E843" s="619"/>
      <c r="F843" s="620"/>
      <c r="G843" s="620"/>
      <c r="H843" s="620"/>
      <c r="I843" s="619"/>
      <c r="J843" s="619"/>
      <c r="K843" s="619"/>
      <c r="L843" s="619"/>
      <c r="M843" s="512"/>
      <c r="N843" s="512"/>
      <c r="O843" s="512"/>
      <c r="P843" s="512"/>
      <c r="Q843" s="512">
        <v>980.82</v>
      </c>
      <c r="R843" s="512">
        <v>1256435</v>
      </c>
      <c r="S843" s="540"/>
      <c r="T843" s="619"/>
      <c r="U843" s="619"/>
      <c r="V843" s="513"/>
      <c r="W843" s="513"/>
      <c r="X843" s="521"/>
      <c r="Y843" s="302"/>
      <c r="Z843" s="601"/>
      <c r="AA843" s="515"/>
      <c r="AB843" s="516"/>
    </row>
    <row r="844" spans="1:29" ht="24.9" hidden="1" customHeight="1">
      <c r="A844" s="302" t="s">
        <v>2163</v>
      </c>
      <c r="B844" s="621" t="s">
        <v>2836</v>
      </c>
      <c r="C844" s="512">
        <f t="shared" si="43"/>
        <v>1728666</v>
      </c>
      <c r="D844" s="512"/>
      <c r="E844" s="619"/>
      <c r="F844" s="620"/>
      <c r="G844" s="620"/>
      <c r="H844" s="620"/>
      <c r="I844" s="619"/>
      <c r="J844" s="619"/>
      <c r="K844" s="619"/>
      <c r="L844" s="619"/>
      <c r="M844" s="512"/>
      <c r="N844" s="512"/>
      <c r="O844" s="512"/>
      <c r="P844" s="512"/>
      <c r="Q844" s="512">
        <v>1349.47</v>
      </c>
      <c r="R844" s="512">
        <v>1728666</v>
      </c>
      <c r="S844" s="619"/>
      <c r="T844" s="619"/>
      <c r="U844" s="619"/>
      <c r="V844" s="513"/>
      <c r="W844" s="513"/>
      <c r="X844" s="521"/>
      <c r="Y844" s="302"/>
      <c r="Z844" s="601"/>
      <c r="AA844" s="515"/>
      <c r="AB844" s="516"/>
    </row>
    <row r="845" spans="1:29" ht="24.9" hidden="1" customHeight="1">
      <c r="A845" s="302" t="s">
        <v>2164</v>
      </c>
      <c r="B845" s="621" t="s">
        <v>1701</v>
      </c>
      <c r="C845" s="512">
        <f t="shared" si="43"/>
        <v>2056784</v>
      </c>
      <c r="D845" s="512">
        <v>2056784</v>
      </c>
      <c r="E845" s="619"/>
      <c r="F845" s="620">
        <v>421400</v>
      </c>
      <c r="G845" s="620">
        <v>340844</v>
      </c>
      <c r="H845" s="620">
        <v>1294540</v>
      </c>
      <c r="I845" s="619"/>
      <c r="J845" s="619"/>
      <c r="K845" s="619"/>
      <c r="L845" s="619"/>
      <c r="M845" s="512"/>
      <c r="N845" s="512"/>
      <c r="O845" s="512"/>
      <c r="P845" s="512"/>
      <c r="Q845" s="512"/>
      <c r="R845" s="512"/>
      <c r="S845" s="540"/>
      <c r="T845" s="619"/>
      <c r="U845" s="619"/>
      <c r="V845" s="513"/>
      <c r="W845" s="513"/>
      <c r="X845" s="521"/>
      <c r="Y845" s="302"/>
      <c r="Z845" s="601"/>
      <c r="AA845" s="515"/>
      <c r="AB845" s="516"/>
    </row>
    <row r="846" spans="1:29" ht="24.9" hidden="1" customHeight="1">
      <c r="A846" s="302" t="s">
        <v>2165</v>
      </c>
      <c r="B846" s="621" t="s">
        <v>1702</v>
      </c>
      <c r="C846" s="512">
        <f t="shared" si="43"/>
        <v>1728666</v>
      </c>
      <c r="D846" s="512"/>
      <c r="E846" s="619"/>
      <c r="F846" s="620"/>
      <c r="G846" s="620"/>
      <c r="H846" s="620"/>
      <c r="I846" s="619"/>
      <c r="J846" s="619"/>
      <c r="K846" s="619"/>
      <c r="L846" s="619"/>
      <c r="M846" s="512"/>
      <c r="N846" s="512"/>
      <c r="O846" s="512"/>
      <c r="P846" s="512"/>
      <c r="Q846" s="512">
        <v>1349.47</v>
      </c>
      <c r="R846" s="512">
        <v>1728666</v>
      </c>
      <c r="S846" s="619"/>
      <c r="T846" s="619"/>
      <c r="U846" s="619"/>
      <c r="V846" s="513"/>
      <c r="W846" s="513"/>
      <c r="X846" s="521"/>
      <c r="Y846" s="302"/>
      <c r="Z846" s="601"/>
      <c r="AA846" s="515"/>
      <c r="AB846" s="516"/>
    </row>
    <row r="847" spans="1:29" ht="24.9" hidden="1" customHeight="1">
      <c r="A847" s="302" t="s">
        <v>2166</v>
      </c>
      <c r="B847" s="621" t="s">
        <v>1703</v>
      </c>
      <c r="C847" s="512">
        <f t="shared" si="43"/>
        <v>1390551</v>
      </c>
      <c r="D847" s="512"/>
      <c r="E847" s="619"/>
      <c r="F847" s="620"/>
      <c r="G847" s="620"/>
      <c r="H847" s="620"/>
      <c r="I847" s="619"/>
      <c r="J847" s="619"/>
      <c r="K847" s="619"/>
      <c r="L847" s="619"/>
      <c r="M847" s="512">
        <v>726</v>
      </c>
      <c r="N847" s="512">
        <v>1390551</v>
      </c>
      <c r="O847" s="512"/>
      <c r="P847" s="512"/>
      <c r="Q847" s="512"/>
      <c r="R847" s="512"/>
      <c r="S847" s="540"/>
      <c r="T847" s="619"/>
      <c r="U847" s="619"/>
      <c r="V847" s="513"/>
      <c r="W847" s="513"/>
      <c r="X847" s="521"/>
      <c r="Y847" s="302"/>
      <c r="Z847" s="601"/>
      <c r="AA847" s="515"/>
      <c r="AB847" s="516"/>
    </row>
    <row r="848" spans="1:29" ht="24.9" hidden="1" customHeight="1">
      <c r="A848" s="302" t="s">
        <v>2167</v>
      </c>
      <c r="B848" s="621" t="s">
        <v>1704</v>
      </c>
      <c r="C848" s="512">
        <f t="shared" si="43"/>
        <v>2550587</v>
      </c>
      <c r="D848" s="512"/>
      <c r="E848" s="619"/>
      <c r="F848" s="620"/>
      <c r="G848" s="620"/>
      <c r="H848" s="620"/>
      <c r="I848" s="619"/>
      <c r="J848" s="619"/>
      <c r="K848" s="619"/>
      <c r="L848" s="619"/>
      <c r="M848" s="512"/>
      <c r="N848" s="512"/>
      <c r="O848" s="512"/>
      <c r="P848" s="512"/>
      <c r="Q848" s="512">
        <v>1991.1</v>
      </c>
      <c r="R848" s="512">
        <v>2550587</v>
      </c>
      <c r="S848" s="619"/>
      <c r="T848" s="619"/>
      <c r="U848" s="619"/>
      <c r="V848" s="513"/>
      <c r="W848" s="513"/>
      <c r="X848" s="521"/>
      <c r="Y848" s="302"/>
      <c r="Z848" s="601"/>
      <c r="AA848" s="515"/>
      <c r="AB848" s="516"/>
    </row>
    <row r="849" spans="1:29" ht="24.9" hidden="1" customHeight="1">
      <c r="A849" s="302" t="s">
        <v>2168</v>
      </c>
      <c r="B849" s="621" t="s">
        <v>1706</v>
      </c>
      <c r="C849" s="512">
        <f t="shared" si="43"/>
        <v>1728666</v>
      </c>
      <c r="D849" s="512"/>
      <c r="E849" s="619"/>
      <c r="F849" s="620"/>
      <c r="G849" s="620"/>
      <c r="H849" s="620"/>
      <c r="I849" s="619"/>
      <c r="J849" s="619"/>
      <c r="K849" s="619"/>
      <c r="L849" s="619"/>
      <c r="M849" s="512"/>
      <c r="N849" s="512"/>
      <c r="O849" s="512"/>
      <c r="P849" s="512"/>
      <c r="Q849" s="512">
        <v>1349.47</v>
      </c>
      <c r="R849" s="512">
        <v>1728666</v>
      </c>
      <c r="S849" s="619"/>
      <c r="T849" s="619"/>
      <c r="U849" s="619"/>
      <c r="V849" s="513"/>
      <c r="W849" s="513"/>
      <c r="X849" s="521"/>
      <c r="Y849" s="302"/>
      <c r="Z849" s="601"/>
      <c r="AA849" s="515"/>
      <c r="AB849" s="516"/>
    </row>
    <row r="850" spans="1:29" ht="24.9" hidden="1" customHeight="1">
      <c r="A850" s="302" t="s">
        <v>2169</v>
      </c>
      <c r="B850" s="621" t="s">
        <v>1707</v>
      </c>
      <c r="C850" s="512">
        <f t="shared" si="43"/>
        <v>1604113</v>
      </c>
      <c r="D850" s="512">
        <v>1075060</v>
      </c>
      <c r="E850" s="619"/>
      <c r="F850" s="620">
        <v>236500</v>
      </c>
      <c r="G850" s="620">
        <v>191290</v>
      </c>
      <c r="H850" s="620">
        <v>647270</v>
      </c>
      <c r="I850" s="619"/>
      <c r="J850" s="619"/>
      <c r="K850" s="619"/>
      <c r="L850" s="619"/>
      <c r="M850" s="512"/>
      <c r="N850" s="512"/>
      <c r="O850" s="512"/>
      <c r="P850" s="512"/>
      <c r="Q850" s="512">
        <v>576</v>
      </c>
      <c r="R850" s="512">
        <v>529053</v>
      </c>
      <c r="S850" s="540"/>
      <c r="T850" s="619"/>
      <c r="U850" s="619"/>
      <c r="V850" s="513"/>
      <c r="W850" s="513"/>
      <c r="X850" s="521"/>
      <c r="Y850" s="302"/>
      <c r="Z850" s="601"/>
      <c r="AA850" s="515"/>
      <c r="AB850" s="516"/>
    </row>
    <row r="851" spans="1:29" ht="24.9" hidden="1" customHeight="1">
      <c r="A851" s="302" t="s">
        <v>2170</v>
      </c>
      <c r="B851" s="621" t="s">
        <v>1705</v>
      </c>
      <c r="C851" s="512">
        <f t="shared" si="43"/>
        <v>2233309</v>
      </c>
      <c r="D851" s="512"/>
      <c r="E851" s="619"/>
      <c r="F851" s="620"/>
      <c r="G851" s="620"/>
      <c r="H851" s="620"/>
      <c r="I851" s="619"/>
      <c r="J851" s="619"/>
      <c r="K851" s="619"/>
      <c r="L851" s="619"/>
      <c r="M851" s="512">
        <v>1166</v>
      </c>
      <c r="N851" s="512">
        <v>2233309</v>
      </c>
      <c r="O851" s="512"/>
      <c r="P851" s="512"/>
      <c r="Q851" s="512"/>
      <c r="R851" s="512"/>
      <c r="S851" s="540"/>
      <c r="T851" s="619"/>
      <c r="U851" s="619"/>
      <c r="V851" s="513"/>
      <c r="W851" s="513"/>
      <c r="X851" s="521"/>
      <c r="Y851" s="302"/>
      <c r="Z851" s="601"/>
      <c r="AA851" s="515"/>
      <c r="AB851" s="516"/>
    </row>
    <row r="852" spans="1:29" ht="24.9" hidden="1" customHeight="1">
      <c r="A852" s="302" t="s">
        <v>2171</v>
      </c>
      <c r="B852" s="557" t="s">
        <v>3013</v>
      </c>
      <c r="C852" s="512">
        <f t="shared" si="43"/>
        <v>9417335</v>
      </c>
      <c r="D852" s="512"/>
      <c r="E852" s="619"/>
      <c r="F852" s="620"/>
      <c r="G852" s="620"/>
      <c r="H852" s="620"/>
      <c r="I852" s="619"/>
      <c r="J852" s="619"/>
      <c r="K852" s="622">
        <v>5</v>
      </c>
      <c r="L852" s="512">
        <v>9417335</v>
      </c>
      <c r="M852" s="512"/>
      <c r="N852" s="512"/>
      <c r="O852" s="512"/>
      <c r="P852" s="512"/>
      <c r="Q852" s="512"/>
      <c r="R852" s="512"/>
      <c r="S852" s="540"/>
      <c r="T852" s="619"/>
      <c r="U852" s="619"/>
      <c r="V852" s="513"/>
      <c r="W852" s="513"/>
      <c r="X852" s="521"/>
      <c r="Y852" s="302"/>
      <c r="Z852" s="558"/>
      <c r="AA852" s="515"/>
      <c r="AB852" s="516"/>
    </row>
    <row r="853" spans="1:29" ht="24.9" hidden="1" customHeight="1">
      <c r="A853" s="302" t="s">
        <v>2172</v>
      </c>
      <c r="B853" s="621" t="s">
        <v>1708</v>
      </c>
      <c r="C853" s="512">
        <f t="shared" si="43"/>
        <v>2840478</v>
      </c>
      <c r="D853" s="512"/>
      <c r="E853" s="619"/>
      <c r="F853" s="620"/>
      <c r="G853" s="620"/>
      <c r="H853" s="620"/>
      <c r="I853" s="619"/>
      <c r="J853" s="619"/>
      <c r="K853" s="619"/>
      <c r="L853" s="619"/>
      <c r="M853" s="512">
        <v>1483</v>
      </c>
      <c r="N853" s="512">
        <v>2840478</v>
      </c>
      <c r="O853" s="512"/>
      <c r="P853" s="512"/>
      <c r="Q853" s="512"/>
      <c r="R853" s="512"/>
      <c r="S853" s="540"/>
      <c r="T853" s="619"/>
      <c r="U853" s="619"/>
      <c r="V853" s="513"/>
      <c r="W853" s="513"/>
      <c r="X853" s="521"/>
      <c r="Y853" s="302"/>
      <c r="Z853" s="601"/>
      <c r="AA853" s="515"/>
      <c r="AB853" s="516"/>
    </row>
    <row r="854" spans="1:29" ht="24.9" hidden="1" customHeight="1">
      <c r="A854" s="302" t="s">
        <v>2173</v>
      </c>
      <c r="B854" s="621" t="s">
        <v>1709</v>
      </c>
      <c r="C854" s="512">
        <f t="shared" si="43"/>
        <v>1999635</v>
      </c>
      <c r="D854" s="512"/>
      <c r="E854" s="619"/>
      <c r="F854" s="620"/>
      <c r="G854" s="620"/>
      <c r="H854" s="620"/>
      <c r="I854" s="619"/>
      <c r="J854" s="619"/>
      <c r="K854" s="619"/>
      <c r="L854" s="619"/>
      <c r="M854" s="512">
        <v>1044</v>
      </c>
      <c r="N854" s="512">
        <v>1999635</v>
      </c>
      <c r="O854" s="512"/>
      <c r="P854" s="512"/>
      <c r="Q854" s="512"/>
      <c r="R854" s="512"/>
      <c r="S854" s="619"/>
      <c r="T854" s="619"/>
      <c r="U854" s="619"/>
      <c r="V854" s="513"/>
      <c r="W854" s="513"/>
      <c r="X854" s="521"/>
      <c r="Y854" s="302"/>
      <c r="Z854" s="601"/>
      <c r="AA854" s="515"/>
      <c r="AB854" s="516"/>
    </row>
    <row r="855" spans="1:29" ht="24.9" hidden="1" customHeight="1">
      <c r="A855" s="302" t="s">
        <v>2174</v>
      </c>
      <c r="B855" s="621" t="s">
        <v>513</v>
      </c>
      <c r="C855" s="512">
        <f t="shared" si="43"/>
        <v>1991974</v>
      </c>
      <c r="D855" s="512"/>
      <c r="E855" s="619"/>
      <c r="F855" s="620"/>
      <c r="G855" s="620"/>
      <c r="H855" s="620"/>
      <c r="I855" s="619"/>
      <c r="J855" s="619"/>
      <c r="K855" s="619"/>
      <c r="L855" s="619"/>
      <c r="M855" s="512">
        <v>1040</v>
      </c>
      <c r="N855" s="512">
        <v>1991974</v>
      </c>
      <c r="O855" s="512"/>
      <c r="P855" s="512"/>
      <c r="Q855" s="512"/>
      <c r="R855" s="512"/>
      <c r="S855" s="619"/>
      <c r="T855" s="619"/>
      <c r="U855" s="619"/>
      <c r="V855" s="513"/>
      <c r="W855" s="513"/>
      <c r="X855" s="521"/>
      <c r="Y855" s="302"/>
      <c r="Z855" s="601"/>
      <c r="AA855" s="515"/>
      <c r="AB855" s="516"/>
    </row>
    <row r="856" spans="1:29" ht="24.9" hidden="1" customHeight="1">
      <c r="A856" s="302" t="s">
        <v>2175</v>
      </c>
      <c r="B856" s="557" t="s">
        <v>3014</v>
      </c>
      <c r="C856" s="512">
        <f t="shared" si="43"/>
        <v>1883467</v>
      </c>
      <c r="D856" s="512"/>
      <c r="E856" s="619"/>
      <c r="F856" s="620"/>
      <c r="G856" s="620"/>
      <c r="H856" s="620"/>
      <c r="I856" s="619"/>
      <c r="J856" s="619"/>
      <c r="K856" s="622">
        <v>1</v>
      </c>
      <c r="L856" s="512">
        <v>1883467</v>
      </c>
      <c r="M856" s="512"/>
      <c r="N856" s="512"/>
      <c r="O856" s="512"/>
      <c r="P856" s="512"/>
      <c r="Q856" s="512"/>
      <c r="R856" s="512"/>
      <c r="S856" s="619"/>
      <c r="T856" s="619"/>
      <c r="U856" s="619"/>
      <c r="V856" s="513"/>
      <c r="W856" s="513"/>
      <c r="X856" s="521"/>
      <c r="Y856" s="302"/>
      <c r="Z856" s="558"/>
      <c r="AA856" s="515"/>
      <c r="AB856" s="516"/>
    </row>
    <row r="857" spans="1:29" ht="24.9" hidden="1" customHeight="1">
      <c r="A857" s="302" t="s">
        <v>2176</v>
      </c>
      <c r="B857" s="557" t="s">
        <v>3015</v>
      </c>
      <c r="C857" s="512">
        <f t="shared" si="43"/>
        <v>3766934</v>
      </c>
      <c r="D857" s="512"/>
      <c r="E857" s="619"/>
      <c r="F857" s="620"/>
      <c r="G857" s="620"/>
      <c r="H857" s="620"/>
      <c r="I857" s="619"/>
      <c r="J857" s="619"/>
      <c r="K857" s="622">
        <v>2</v>
      </c>
      <c r="L857" s="512">
        <v>3766934</v>
      </c>
      <c r="M857" s="512"/>
      <c r="N857" s="512"/>
      <c r="O857" s="512"/>
      <c r="P857" s="512"/>
      <c r="Q857" s="512"/>
      <c r="R857" s="512"/>
      <c r="S857" s="619"/>
      <c r="T857" s="619"/>
      <c r="U857" s="619"/>
      <c r="V857" s="513"/>
      <c r="W857" s="513"/>
      <c r="X857" s="521"/>
      <c r="Y857" s="302"/>
      <c r="Z857" s="558"/>
      <c r="AA857" s="515"/>
      <c r="AB857" s="516"/>
    </row>
    <row r="858" spans="1:29" ht="24.9" hidden="1" customHeight="1">
      <c r="A858" s="302" t="s">
        <v>2177</v>
      </c>
      <c r="B858" s="557" t="s">
        <v>3016</v>
      </c>
      <c r="C858" s="512">
        <f t="shared" si="43"/>
        <v>11300802</v>
      </c>
      <c r="D858" s="512"/>
      <c r="E858" s="619"/>
      <c r="F858" s="620"/>
      <c r="G858" s="620"/>
      <c r="H858" s="620"/>
      <c r="I858" s="619"/>
      <c r="J858" s="619"/>
      <c r="K858" s="622">
        <v>6</v>
      </c>
      <c r="L858" s="512">
        <v>11300802</v>
      </c>
      <c r="M858" s="512"/>
      <c r="N858" s="512"/>
      <c r="O858" s="512"/>
      <c r="P858" s="512"/>
      <c r="Q858" s="512"/>
      <c r="R858" s="512"/>
      <c r="S858" s="619"/>
      <c r="T858" s="619"/>
      <c r="U858" s="619"/>
      <c r="V858" s="513"/>
      <c r="W858" s="513"/>
      <c r="X858" s="521"/>
      <c r="Y858" s="302"/>
      <c r="Z858" s="558"/>
      <c r="AA858" s="515"/>
      <c r="AB858" s="516"/>
    </row>
    <row r="859" spans="1:29" ht="24.9" hidden="1" customHeight="1">
      <c r="A859" s="302" t="s">
        <v>2178</v>
      </c>
      <c r="B859" s="557" t="s">
        <v>3017</v>
      </c>
      <c r="C859" s="512">
        <f t="shared" si="43"/>
        <v>11300802</v>
      </c>
      <c r="D859" s="512"/>
      <c r="E859" s="619"/>
      <c r="F859" s="620"/>
      <c r="G859" s="620"/>
      <c r="H859" s="620"/>
      <c r="I859" s="619"/>
      <c r="J859" s="619"/>
      <c r="K859" s="622">
        <v>6</v>
      </c>
      <c r="L859" s="512">
        <v>11300802</v>
      </c>
      <c r="M859" s="512"/>
      <c r="N859" s="512"/>
      <c r="O859" s="512"/>
      <c r="P859" s="512"/>
      <c r="Q859" s="512"/>
      <c r="R859" s="512"/>
      <c r="S859" s="619"/>
      <c r="T859" s="619"/>
      <c r="U859" s="619"/>
      <c r="V859" s="513"/>
      <c r="W859" s="513"/>
      <c r="X859" s="521"/>
      <c r="Y859" s="302"/>
      <c r="Z859" s="558"/>
      <c r="AA859" s="515"/>
      <c r="AB859" s="516"/>
    </row>
    <row r="860" spans="1:29" ht="24.9" hidden="1" customHeight="1">
      <c r="A860" s="302" t="s">
        <v>2179</v>
      </c>
      <c r="B860" s="557" t="s">
        <v>3018</v>
      </c>
      <c r="C860" s="512">
        <f t="shared" si="43"/>
        <v>1883467</v>
      </c>
      <c r="D860" s="512"/>
      <c r="E860" s="619"/>
      <c r="F860" s="620"/>
      <c r="G860" s="620"/>
      <c r="H860" s="620"/>
      <c r="I860" s="619"/>
      <c r="J860" s="619"/>
      <c r="K860" s="622">
        <v>1</v>
      </c>
      <c r="L860" s="512">
        <v>1883467</v>
      </c>
      <c r="M860" s="512"/>
      <c r="N860" s="512"/>
      <c r="O860" s="512"/>
      <c r="P860" s="512"/>
      <c r="Q860" s="512"/>
      <c r="R860" s="512"/>
      <c r="S860" s="619"/>
      <c r="T860" s="619"/>
      <c r="U860" s="619"/>
      <c r="V860" s="513"/>
      <c r="W860" s="513"/>
      <c r="X860" s="521"/>
      <c r="Y860" s="302"/>
      <c r="Z860" s="558"/>
      <c r="AA860" s="515"/>
      <c r="AB860" s="516"/>
    </row>
    <row r="861" spans="1:29" ht="24.9" hidden="1" customHeight="1">
      <c r="A861" s="302" t="s">
        <v>2180</v>
      </c>
      <c r="B861" s="621" t="s">
        <v>1714</v>
      </c>
      <c r="C861" s="512">
        <f t="shared" si="43"/>
        <v>113030</v>
      </c>
      <c r="D861" s="512"/>
      <c r="E861" s="619"/>
      <c r="F861" s="619"/>
      <c r="G861" s="619"/>
      <c r="H861" s="620"/>
      <c r="I861" s="619"/>
      <c r="J861" s="619"/>
      <c r="K861" s="622"/>
      <c r="L861" s="619"/>
      <c r="M861" s="512"/>
      <c r="N861" s="512"/>
      <c r="O861" s="512">
        <v>178</v>
      </c>
      <c r="P861" s="512">
        <v>113030</v>
      </c>
      <c r="Q861" s="512"/>
      <c r="R861" s="512"/>
      <c r="S861" s="540"/>
      <c r="T861" s="619"/>
      <c r="U861" s="619"/>
      <c r="V861" s="513"/>
      <c r="W861" s="513"/>
      <c r="X861" s="521"/>
      <c r="Y861" s="302"/>
      <c r="Z861" s="601"/>
      <c r="AA861" s="515"/>
      <c r="AB861" s="516"/>
    </row>
    <row r="862" spans="1:29" ht="24.9" hidden="1" customHeight="1">
      <c r="A862" s="302" t="s">
        <v>2181</v>
      </c>
      <c r="B862" s="557" t="s">
        <v>3019</v>
      </c>
      <c r="C862" s="512">
        <f t="shared" si="43"/>
        <v>11300802</v>
      </c>
      <c r="D862" s="512"/>
      <c r="E862" s="619"/>
      <c r="F862" s="619"/>
      <c r="G862" s="619"/>
      <c r="H862" s="620"/>
      <c r="I862" s="619"/>
      <c r="J862" s="619"/>
      <c r="K862" s="622">
        <v>6</v>
      </c>
      <c r="L862" s="512">
        <v>11300802</v>
      </c>
      <c r="M862" s="512"/>
      <c r="N862" s="512"/>
      <c r="O862" s="512"/>
      <c r="P862" s="512"/>
      <c r="Q862" s="512"/>
      <c r="R862" s="512"/>
      <c r="S862" s="540"/>
      <c r="T862" s="619"/>
      <c r="U862" s="619"/>
      <c r="V862" s="513"/>
      <c r="W862" s="513"/>
      <c r="X862" s="521"/>
      <c r="Y862" s="302"/>
      <c r="Z862" s="558"/>
      <c r="AA862" s="515"/>
      <c r="AB862" s="516"/>
    </row>
    <row r="863" spans="1:29" ht="24.9" hidden="1" customHeight="1">
      <c r="A863" s="302" t="s">
        <v>2182</v>
      </c>
      <c r="B863" s="557" t="s">
        <v>3020</v>
      </c>
      <c r="C863" s="512">
        <f t="shared" si="43"/>
        <v>5650401</v>
      </c>
      <c r="D863" s="512"/>
      <c r="E863" s="619"/>
      <c r="F863" s="619"/>
      <c r="G863" s="619"/>
      <c r="H863" s="620"/>
      <c r="I863" s="619"/>
      <c r="J863" s="619"/>
      <c r="K863" s="622">
        <v>3</v>
      </c>
      <c r="L863" s="512">
        <v>5650401</v>
      </c>
      <c r="M863" s="512"/>
      <c r="N863" s="512"/>
      <c r="O863" s="512"/>
      <c r="P863" s="512"/>
      <c r="Q863" s="512"/>
      <c r="R863" s="512"/>
      <c r="S863" s="540"/>
      <c r="T863" s="619"/>
      <c r="U863" s="619"/>
      <c r="V863" s="513"/>
      <c r="W863" s="513"/>
      <c r="X863" s="521"/>
      <c r="Y863" s="302"/>
      <c r="Z863" s="558"/>
      <c r="AA863" s="515"/>
      <c r="AB863" s="516"/>
    </row>
    <row r="864" spans="1:29" ht="24.9" hidden="1" customHeight="1">
      <c r="A864" s="551" t="s">
        <v>82</v>
      </c>
      <c r="B864" s="595"/>
      <c r="C864" s="512">
        <f>SUM(C839:C863)</f>
        <v>99643120</v>
      </c>
      <c r="D864" s="512">
        <f t="shared" ref="D864:J864" si="44">SUM(D840:D861)</f>
        <v>5774784</v>
      </c>
      <c r="E864" s="512">
        <f t="shared" si="44"/>
        <v>0</v>
      </c>
      <c r="F864" s="512">
        <f t="shared" si="44"/>
        <v>2066150</v>
      </c>
      <c r="G864" s="512">
        <f t="shared" si="44"/>
        <v>1766824</v>
      </c>
      <c r="H864" s="512">
        <f t="shared" si="44"/>
        <v>1941810</v>
      </c>
      <c r="I864" s="512">
        <f t="shared" si="44"/>
        <v>0</v>
      </c>
      <c r="J864" s="512">
        <f t="shared" si="44"/>
        <v>0</v>
      </c>
      <c r="K864" s="514">
        <f>SUM(K839:K863)</f>
        <v>35</v>
      </c>
      <c r="L864" s="512">
        <f>SUM(L839:L863)</f>
        <v>65921345</v>
      </c>
      <c r="M864" s="512">
        <f t="shared" ref="M864:R864" si="45">SUM(M840:M861)</f>
        <v>7621</v>
      </c>
      <c r="N864" s="512">
        <f t="shared" si="45"/>
        <v>14596955</v>
      </c>
      <c r="O864" s="512">
        <f t="shared" si="45"/>
        <v>178</v>
      </c>
      <c r="P864" s="512">
        <f t="shared" si="45"/>
        <v>113030</v>
      </c>
      <c r="Q864" s="512">
        <f t="shared" si="45"/>
        <v>10496.369999999999</v>
      </c>
      <c r="R864" s="512">
        <f t="shared" si="45"/>
        <v>13237006</v>
      </c>
      <c r="S864" s="512"/>
      <c r="T864" s="512"/>
      <c r="U864" s="512"/>
      <c r="V864" s="512"/>
      <c r="W864" s="512"/>
      <c r="X864" s="559"/>
      <c r="Y864" s="551"/>
      <c r="Z864" s="531"/>
      <c r="AA864" s="515"/>
      <c r="AB864" s="516"/>
      <c r="AC864" s="517">
        <f>D864+L864+N864+P864+R864+T864</f>
        <v>99643120</v>
      </c>
    </row>
    <row r="865" spans="1:28" ht="24.9" hidden="1" customHeight="1">
      <c r="A865" s="529" t="s">
        <v>37</v>
      </c>
      <c r="B865" s="595"/>
      <c r="C865" s="552"/>
      <c r="D865" s="552"/>
      <c r="E865" s="552"/>
      <c r="F865" s="552"/>
      <c r="G865" s="552"/>
      <c r="H865" s="552"/>
      <c r="I865" s="552"/>
      <c r="J865" s="553"/>
      <c r="K865" s="616"/>
      <c r="L865" s="552"/>
      <c r="M865" s="552"/>
      <c r="N865" s="552"/>
      <c r="O865" s="552"/>
      <c r="P865" s="552"/>
      <c r="Q865" s="552"/>
      <c r="R865" s="552"/>
      <c r="S865" s="552"/>
      <c r="T865" s="552"/>
      <c r="U865" s="552"/>
      <c r="V865" s="552"/>
      <c r="W865" s="552"/>
      <c r="X865" s="555"/>
      <c r="Y865" s="529"/>
      <c r="Z865" s="531"/>
      <c r="AA865" s="515"/>
      <c r="AB865" s="516"/>
    </row>
    <row r="866" spans="1:28" ht="24.9" hidden="1" customHeight="1">
      <c r="A866" s="302" t="s">
        <v>2183</v>
      </c>
      <c r="B866" s="557" t="s">
        <v>2850</v>
      </c>
      <c r="C866" s="597">
        <f t="shared" ref="C866:C888" si="46">D866+L866+N866+P866+R866+T866+U866</f>
        <v>1309240</v>
      </c>
      <c r="D866" s="597"/>
      <c r="E866" s="619"/>
      <c r="F866" s="619"/>
      <c r="G866" s="619"/>
      <c r="H866" s="619"/>
      <c r="I866" s="619"/>
      <c r="J866" s="619"/>
      <c r="K866" s="622"/>
      <c r="L866" s="619"/>
      <c r="M866" s="540">
        <v>701</v>
      </c>
      <c r="N866" s="619">
        <v>1220329</v>
      </c>
      <c r="O866" s="619"/>
      <c r="P866" s="619"/>
      <c r="Q866" s="540">
        <v>225</v>
      </c>
      <c r="R866" s="619">
        <v>88911</v>
      </c>
      <c r="S866" s="619"/>
      <c r="T866" s="619"/>
      <c r="U866" s="619"/>
      <c r="V866" s="513"/>
      <c r="W866" s="513"/>
      <c r="X866" s="521"/>
      <c r="Y866" s="302"/>
      <c r="Z866" s="558"/>
      <c r="AA866" s="515"/>
      <c r="AB866" s="516"/>
    </row>
    <row r="867" spans="1:28" ht="24.9" hidden="1" customHeight="1">
      <c r="A867" s="302" t="s">
        <v>2184</v>
      </c>
      <c r="B867" s="621" t="s">
        <v>1716</v>
      </c>
      <c r="C867" s="597">
        <f t="shared" si="46"/>
        <v>1504888</v>
      </c>
      <c r="D867" s="597"/>
      <c r="E867" s="619"/>
      <c r="F867" s="619"/>
      <c r="G867" s="619"/>
      <c r="H867" s="619"/>
      <c r="I867" s="619"/>
      <c r="J867" s="619"/>
      <c r="K867" s="622"/>
      <c r="L867" s="619"/>
      <c r="M867" s="540">
        <v>605</v>
      </c>
      <c r="N867" s="619">
        <v>1053209</v>
      </c>
      <c r="O867" s="619"/>
      <c r="P867" s="619"/>
      <c r="Q867" s="540">
        <v>388</v>
      </c>
      <c r="R867" s="619">
        <v>451679</v>
      </c>
      <c r="S867" s="619"/>
      <c r="T867" s="619"/>
      <c r="U867" s="619"/>
      <c r="V867" s="513"/>
      <c r="W867" s="513"/>
      <c r="X867" s="521"/>
      <c r="Y867" s="302"/>
      <c r="Z867" s="601"/>
      <c r="AA867" s="515"/>
      <c r="AB867" s="516"/>
    </row>
    <row r="868" spans="1:28" ht="24.9" hidden="1" customHeight="1">
      <c r="A868" s="302" t="s">
        <v>2185</v>
      </c>
      <c r="B868" s="557" t="s">
        <v>1717</v>
      </c>
      <c r="C868" s="597">
        <f t="shared" si="46"/>
        <v>3195011</v>
      </c>
      <c r="D868" s="597">
        <f>E868+F868+G868+H868+I868+J868</f>
        <v>1735886</v>
      </c>
      <c r="E868" s="619">
        <v>75188</v>
      </c>
      <c r="F868" s="619">
        <v>195444</v>
      </c>
      <c r="G868" s="619">
        <v>207064</v>
      </c>
      <c r="H868" s="619">
        <v>863457</v>
      </c>
      <c r="I868" s="619">
        <v>394733</v>
      </c>
      <c r="J868" s="619"/>
      <c r="K868" s="622"/>
      <c r="L868" s="619"/>
      <c r="M868" s="540">
        <v>582</v>
      </c>
      <c r="N868" s="619">
        <v>1013169</v>
      </c>
      <c r="O868" s="540">
        <v>96</v>
      </c>
      <c r="P868" s="540">
        <v>55366</v>
      </c>
      <c r="Q868" s="540">
        <v>280</v>
      </c>
      <c r="R868" s="619">
        <v>325954</v>
      </c>
      <c r="S868" s="540">
        <v>68</v>
      </c>
      <c r="T868" s="619">
        <v>64636</v>
      </c>
      <c r="U868" s="619"/>
      <c r="V868" s="513"/>
      <c r="W868" s="513"/>
      <c r="X868" s="521"/>
      <c r="Y868" s="302"/>
      <c r="Z868" s="558"/>
      <c r="AA868" s="515"/>
      <c r="AB868" s="516"/>
    </row>
    <row r="869" spans="1:28" ht="24.9" hidden="1" customHeight="1">
      <c r="A869" s="302" t="s">
        <v>2186</v>
      </c>
      <c r="B869" s="557" t="s">
        <v>1718</v>
      </c>
      <c r="C869" s="597">
        <f t="shared" si="46"/>
        <v>2230288</v>
      </c>
      <c r="D869" s="597">
        <f>E869+F869+G869+H869+I869+J869</f>
        <v>850216</v>
      </c>
      <c r="E869" s="619">
        <v>75188</v>
      </c>
      <c r="F869" s="619">
        <v>105540</v>
      </c>
      <c r="G869" s="619">
        <v>120129</v>
      </c>
      <c r="H869" s="619">
        <v>323797</v>
      </c>
      <c r="I869" s="619">
        <v>225562</v>
      </c>
      <c r="J869" s="619"/>
      <c r="K869" s="622"/>
      <c r="L869" s="619"/>
      <c r="M869" s="540">
        <v>404</v>
      </c>
      <c r="N869" s="619">
        <v>703300</v>
      </c>
      <c r="O869" s="540">
        <v>65</v>
      </c>
      <c r="P869" s="540">
        <v>37487</v>
      </c>
      <c r="Q869" s="540">
        <v>492</v>
      </c>
      <c r="R869" s="619">
        <v>572748</v>
      </c>
      <c r="S869" s="540">
        <v>70</v>
      </c>
      <c r="T869" s="619">
        <v>66537</v>
      </c>
      <c r="U869" s="619"/>
      <c r="V869" s="513"/>
      <c r="W869" s="513"/>
      <c r="X869" s="521"/>
      <c r="Y869" s="302"/>
      <c r="Z869" s="558"/>
      <c r="AA869" s="515"/>
      <c r="AB869" s="516"/>
    </row>
    <row r="870" spans="1:28" ht="24.9" hidden="1" customHeight="1">
      <c r="A870" s="302" t="s">
        <v>2187</v>
      </c>
      <c r="B870" s="557" t="s">
        <v>1719</v>
      </c>
      <c r="C870" s="597">
        <f t="shared" si="46"/>
        <v>1276048</v>
      </c>
      <c r="D870" s="597"/>
      <c r="E870" s="619"/>
      <c r="F870" s="619"/>
      <c r="G870" s="619"/>
      <c r="H870" s="619"/>
      <c r="I870" s="619"/>
      <c r="J870" s="619"/>
      <c r="K870" s="622"/>
      <c r="L870" s="619"/>
      <c r="M870" s="540">
        <v>404</v>
      </c>
      <c r="N870" s="619">
        <v>703300</v>
      </c>
      <c r="O870" s="619"/>
      <c r="P870" s="619"/>
      <c r="Q870" s="540">
        <v>492</v>
      </c>
      <c r="R870" s="619">
        <v>572748</v>
      </c>
      <c r="S870" s="619">
        <v>0</v>
      </c>
      <c r="T870" s="619">
        <v>0</v>
      </c>
      <c r="U870" s="619"/>
      <c r="V870" s="513"/>
      <c r="W870" s="513"/>
      <c r="X870" s="521"/>
      <c r="Y870" s="302"/>
      <c r="Z870" s="558"/>
      <c r="AA870" s="515"/>
      <c r="AB870" s="516"/>
    </row>
    <row r="871" spans="1:28" ht="24.9" hidden="1" customHeight="1">
      <c r="A871" s="302" t="s">
        <v>2188</v>
      </c>
      <c r="B871" s="557" t="s">
        <v>1720</v>
      </c>
      <c r="C871" s="597">
        <f t="shared" si="46"/>
        <v>655999</v>
      </c>
      <c r="D871" s="597"/>
      <c r="E871" s="619"/>
      <c r="F871" s="619"/>
      <c r="G871" s="619"/>
      <c r="H871" s="619"/>
      <c r="I871" s="619"/>
      <c r="J871" s="619"/>
      <c r="K871" s="622"/>
      <c r="L871" s="619"/>
      <c r="M871" s="540">
        <v>215</v>
      </c>
      <c r="N871" s="619">
        <v>374281</v>
      </c>
      <c r="O871" s="619"/>
      <c r="P871" s="619"/>
      <c r="Q871" s="540">
        <v>242</v>
      </c>
      <c r="R871" s="619">
        <v>281718</v>
      </c>
      <c r="S871" s="619">
        <v>0</v>
      </c>
      <c r="T871" s="619">
        <v>0</v>
      </c>
      <c r="U871" s="619"/>
      <c r="V871" s="513"/>
      <c r="W871" s="513"/>
      <c r="X871" s="521"/>
      <c r="Y871" s="302"/>
      <c r="Z871" s="558"/>
      <c r="AA871" s="515"/>
      <c r="AB871" s="516"/>
    </row>
    <row r="872" spans="1:28" ht="24.9" hidden="1" customHeight="1">
      <c r="A872" s="302" t="s">
        <v>2189</v>
      </c>
      <c r="B872" s="557" t="s">
        <v>2374</v>
      </c>
      <c r="C872" s="597">
        <f t="shared" si="46"/>
        <v>1756423</v>
      </c>
      <c r="D872" s="597"/>
      <c r="E872" s="619"/>
      <c r="F872" s="619"/>
      <c r="G872" s="619"/>
      <c r="H872" s="619"/>
      <c r="I872" s="619"/>
      <c r="J872" s="619"/>
      <c r="K872" s="622"/>
      <c r="L872" s="619"/>
      <c r="M872" s="540">
        <v>589</v>
      </c>
      <c r="N872" s="619">
        <v>1025355</v>
      </c>
      <c r="O872" s="619"/>
      <c r="P872" s="619"/>
      <c r="Q872" s="540">
        <v>628</v>
      </c>
      <c r="R872" s="619">
        <v>731068</v>
      </c>
      <c r="S872" s="619">
        <v>0</v>
      </c>
      <c r="T872" s="619">
        <v>0</v>
      </c>
      <c r="U872" s="619"/>
      <c r="V872" s="513"/>
      <c r="W872" s="513"/>
      <c r="X872" s="521"/>
      <c r="Y872" s="302"/>
      <c r="Z872" s="558"/>
      <c r="AA872" s="515"/>
      <c r="AB872" s="516"/>
    </row>
    <row r="873" spans="1:28" ht="24.9" hidden="1" customHeight="1">
      <c r="A873" s="302" t="s">
        <v>2190</v>
      </c>
      <c r="B873" s="557" t="s">
        <v>2375</v>
      </c>
      <c r="C873" s="597">
        <f t="shared" si="46"/>
        <v>1756423</v>
      </c>
      <c r="D873" s="597"/>
      <c r="E873" s="619"/>
      <c r="F873" s="619"/>
      <c r="G873" s="619"/>
      <c r="H873" s="619"/>
      <c r="I873" s="619"/>
      <c r="J873" s="619"/>
      <c r="K873" s="622"/>
      <c r="L873" s="619"/>
      <c r="M873" s="540">
        <v>589</v>
      </c>
      <c r="N873" s="619">
        <v>1025355</v>
      </c>
      <c r="O873" s="619"/>
      <c r="P873" s="619"/>
      <c r="Q873" s="540">
        <v>628</v>
      </c>
      <c r="R873" s="619">
        <v>731068</v>
      </c>
      <c r="S873" s="619">
        <v>0</v>
      </c>
      <c r="T873" s="619">
        <v>0</v>
      </c>
      <c r="U873" s="619"/>
      <c r="V873" s="513"/>
      <c r="W873" s="513"/>
      <c r="X873" s="521"/>
      <c r="Y873" s="302"/>
      <c r="Z873" s="558"/>
      <c r="AA873" s="515"/>
      <c r="AB873" s="516"/>
    </row>
    <row r="874" spans="1:28" ht="24.9" hidden="1" customHeight="1">
      <c r="A874" s="302" t="s">
        <v>2191</v>
      </c>
      <c r="B874" s="557" t="s">
        <v>2376</v>
      </c>
      <c r="C874" s="597">
        <f t="shared" si="46"/>
        <v>384726</v>
      </c>
      <c r="D874" s="597"/>
      <c r="E874" s="619"/>
      <c r="F874" s="619"/>
      <c r="G874" s="619"/>
      <c r="H874" s="619"/>
      <c r="I874" s="619"/>
      <c r="J874" s="619"/>
      <c r="K874" s="622"/>
      <c r="L874" s="619"/>
      <c r="M874" s="540">
        <v>221</v>
      </c>
      <c r="N874" s="619">
        <v>384726</v>
      </c>
      <c r="O874" s="619"/>
      <c r="P874" s="619"/>
      <c r="Q874" s="619"/>
      <c r="R874" s="619"/>
      <c r="S874" s="619"/>
      <c r="T874" s="619">
        <v>0</v>
      </c>
      <c r="U874" s="619"/>
      <c r="V874" s="513"/>
      <c r="W874" s="513"/>
      <c r="X874" s="521"/>
      <c r="Y874" s="302"/>
      <c r="Z874" s="558"/>
      <c r="AA874" s="515"/>
      <c r="AB874" s="516"/>
    </row>
    <row r="875" spans="1:28" ht="24.9" hidden="1" customHeight="1">
      <c r="A875" s="302" t="s">
        <v>2192</v>
      </c>
      <c r="B875" s="557" t="s">
        <v>2377</v>
      </c>
      <c r="C875" s="597">
        <f t="shared" si="46"/>
        <v>1756423</v>
      </c>
      <c r="D875" s="597"/>
      <c r="E875" s="619"/>
      <c r="F875" s="619"/>
      <c r="G875" s="619"/>
      <c r="H875" s="619"/>
      <c r="I875" s="619"/>
      <c r="J875" s="619"/>
      <c r="K875" s="622"/>
      <c r="L875" s="619"/>
      <c r="M875" s="540">
        <v>589</v>
      </c>
      <c r="N875" s="619">
        <v>1025355</v>
      </c>
      <c r="O875" s="619"/>
      <c r="P875" s="619"/>
      <c r="Q875" s="540">
        <v>628</v>
      </c>
      <c r="R875" s="619">
        <v>731068</v>
      </c>
      <c r="S875" s="619"/>
      <c r="T875" s="619">
        <v>0</v>
      </c>
      <c r="U875" s="619"/>
      <c r="V875" s="513"/>
      <c r="W875" s="513"/>
      <c r="X875" s="521"/>
      <c r="Y875" s="302"/>
      <c r="Z875" s="558"/>
      <c r="AA875" s="515"/>
      <c r="AB875" s="516"/>
    </row>
    <row r="876" spans="1:28" ht="24.9" hidden="1" customHeight="1">
      <c r="A876" s="302" t="s">
        <v>2193</v>
      </c>
      <c r="B876" s="557" t="s">
        <v>2378</v>
      </c>
      <c r="C876" s="597">
        <f t="shared" si="46"/>
        <v>1788901</v>
      </c>
      <c r="D876" s="597"/>
      <c r="E876" s="619"/>
      <c r="F876" s="619"/>
      <c r="G876" s="619"/>
      <c r="H876" s="619"/>
      <c r="I876" s="619"/>
      <c r="J876" s="619"/>
      <c r="K876" s="622"/>
      <c r="L876" s="619"/>
      <c r="M876" s="540">
        <v>720</v>
      </c>
      <c r="N876" s="619">
        <v>1253405</v>
      </c>
      <c r="O876" s="619"/>
      <c r="P876" s="619"/>
      <c r="Q876" s="540">
        <v>460</v>
      </c>
      <c r="R876" s="619">
        <v>535496</v>
      </c>
      <c r="S876" s="619"/>
      <c r="T876" s="619"/>
      <c r="U876" s="619"/>
      <c r="V876" s="513"/>
      <c r="W876" s="513"/>
      <c r="X876" s="521"/>
      <c r="Y876" s="302"/>
      <c r="Z876" s="558"/>
      <c r="AA876" s="515"/>
      <c r="AB876" s="516"/>
    </row>
    <row r="877" spans="1:28" ht="24.9" hidden="1" customHeight="1">
      <c r="A877" s="302" t="s">
        <v>2194</v>
      </c>
      <c r="B877" s="557" t="s">
        <v>2379</v>
      </c>
      <c r="C877" s="597">
        <f t="shared" si="46"/>
        <v>7329064</v>
      </c>
      <c r="D877" s="597">
        <f>E877+F877+G877+H877+I877+J877</f>
        <v>2574874</v>
      </c>
      <c r="E877" s="619">
        <v>187968</v>
      </c>
      <c r="F877" s="619">
        <v>326392</v>
      </c>
      <c r="G877" s="619">
        <v>263967</v>
      </c>
      <c r="H877" s="619">
        <v>1796547</v>
      </c>
      <c r="I877" s="619"/>
      <c r="J877" s="619"/>
      <c r="K877" s="622"/>
      <c r="L877" s="619"/>
      <c r="M877" s="540">
        <v>1342</v>
      </c>
      <c r="N877" s="619">
        <v>2336208</v>
      </c>
      <c r="O877" s="540">
        <v>317.89999999999998</v>
      </c>
      <c r="P877" s="619">
        <v>183340</v>
      </c>
      <c r="Q877" s="540">
        <v>1811</v>
      </c>
      <c r="R877" s="619">
        <v>2108222</v>
      </c>
      <c r="S877" s="540">
        <v>133</v>
      </c>
      <c r="T877" s="619">
        <v>126420</v>
      </c>
      <c r="U877" s="619"/>
      <c r="V877" s="512"/>
      <c r="W877" s="512"/>
      <c r="X877" s="559"/>
      <c r="Y877" s="302"/>
      <c r="Z877" s="558"/>
      <c r="AA877" s="515"/>
      <c r="AB877" s="516"/>
    </row>
    <row r="878" spans="1:28" ht="24.9" hidden="1" customHeight="1">
      <c r="A878" s="302" t="s">
        <v>2195</v>
      </c>
      <c r="B878" s="557" t="s">
        <v>2380</v>
      </c>
      <c r="C878" s="597">
        <f t="shared" si="46"/>
        <v>2978875</v>
      </c>
      <c r="D878" s="597">
        <f>E878+F878+G878+H878+I878+J878</f>
        <v>1112181</v>
      </c>
      <c r="E878" s="619">
        <v>50845</v>
      </c>
      <c r="F878" s="619">
        <v>488610</v>
      </c>
      <c r="G878" s="619">
        <v>395160</v>
      </c>
      <c r="H878" s="619">
        <v>177566</v>
      </c>
      <c r="I878" s="619"/>
      <c r="J878" s="619"/>
      <c r="K878" s="622"/>
      <c r="L878" s="619"/>
      <c r="M878" s="540">
        <v>496</v>
      </c>
      <c r="N878" s="619">
        <v>863457</v>
      </c>
      <c r="O878" s="619"/>
      <c r="P878" s="619"/>
      <c r="Q878" s="540">
        <v>600</v>
      </c>
      <c r="R878" s="619">
        <v>698472</v>
      </c>
      <c r="S878" s="540">
        <v>250</v>
      </c>
      <c r="T878" s="619">
        <v>237630</v>
      </c>
      <c r="U878" s="619">
        <v>67135</v>
      </c>
      <c r="V878" s="512"/>
      <c r="W878" s="512"/>
      <c r="X878" s="559"/>
      <c r="Y878" s="302"/>
      <c r="Z878" s="558"/>
      <c r="AA878" s="515"/>
      <c r="AB878" s="516"/>
    </row>
    <row r="879" spans="1:28" ht="24.9" hidden="1" customHeight="1">
      <c r="A879" s="302" t="s">
        <v>2196</v>
      </c>
      <c r="B879" s="557" t="s">
        <v>2381</v>
      </c>
      <c r="C879" s="597">
        <f t="shared" si="46"/>
        <v>6162260</v>
      </c>
      <c r="D879" s="597">
        <f>E879+F879+G879+H879+I879+J879</f>
        <v>1895116</v>
      </c>
      <c r="E879" s="619">
        <v>211464</v>
      </c>
      <c r="F879" s="619">
        <v>354145</v>
      </c>
      <c r="G879" s="619">
        <v>300322</v>
      </c>
      <c r="H879" s="619">
        <v>1029185</v>
      </c>
      <c r="I879" s="619"/>
      <c r="J879" s="619"/>
      <c r="K879" s="622"/>
      <c r="L879" s="619"/>
      <c r="M879" s="540">
        <v>996</v>
      </c>
      <c r="N879" s="619">
        <v>1733877</v>
      </c>
      <c r="O879" s="619"/>
      <c r="P879" s="619"/>
      <c r="Q879" s="540">
        <v>1807</v>
      </c>
      <c r="R879" s="619">
        <v>2103565</v>
      </c>
      <c r="S879" s="540">
        <v>182.9</v>
      </c>
      <c r="T879" s="619">
        <v>173851</v>
      </c>
      <c r="U879" s="619">
        <v>255851</v>
      </c>
      <c r="V879" s="512"/>
      <c r="W879" s="512"/>
      <c r="X879" s="559"/>
      <c r="Y879" s="302"/>
      <c r="Z879" s="558"/>
      <c r="AA879" s="515"/>
      <c r="AB879" s="516"/>
    </row>
    <row r="880" spans="1:28" ht="24.9" hidden="1" customHeight="1">
      <c r="A880" s="302" t="s">
        <v>2197</v>
      </c>
      <c r="B880" s="557" t="s">
        <v>1721</v>
      </c>
      <c r="C880" s="597">
        <f t="shared" si="46"/>
        <v>1697171</v>
      </c>
      <c r="D880" s="597"/>
      <c r="E880" s="619"/>
      <c r="F880" s="619"/>
      <c r="G880" s="619"/>
      <c r="H880" s="619"/>
      <c r="I880" s="619"/>
      <c r="J880" s="619"/>
      <c r="K880" s="622"/>
      <c r="L880" s="619"/>
      <c r="M880" s="540">
        <v>567</v>
      </c>
      <c r="N880" s="619">
        <v>987057</v>
      </c>
      <c r="O880" s="619"/>
      <c r="P880" s="619"/>
      <c r="Q880" s="540">
        <v>610</v>
      </c>
      <c r="R880" s="619">
        <v>710114</v>
      </c>
      <c r="S880" s="619"/>
      <c r="T880" s="619"/>
      <c r="U880" s="619"/>
      <c r="V880" s="512"/>
      <c r="W880" s="512"/>
      <c r="X880" s="559"/>
      <c r="Y880" s="302"/>
      <c r="Z880" s="558"/>
      <c r="AA880" s="515"/>
      <c r="AB880" s="516"/>
    </row>
    <row r="881" spans="1:29" ht="24" hidden="1" customHeight="1">
      <c r="A881" s="302" t="s">
        <v>2198</v>
      </c>
      <c r="B881" s="557" t="s">
        <v>1722</v>
      </c>
      <c r="C881" s="597">
        <f t="shared" si="46"/>
        <v>1436419</v>
      </c>
      <c r="D881" s="597"/>
      <c r="E881" s="619"/>
      <c r="F881" s="619"/>
      <c r="G881" s="619"/>
      <c r="H881" s="619"/>
      <c r="I881" s="619"/>
      <c r="J881" s="619"/>
      <c r="K881" s="622"/>
      <c r="L881" s="619"/>
      <c r="M881" s="540">
        <v>456</v>
      </c>
      <c r="N881" s="619">
        <v>793824</v>
      </c>
      <c r="O881" s="619"/>
      <c r="P881" s="619"/>
      <c r="Q881" s="540">
        <v>552</v>
      </c>
      <c r="R881" s="619">
        <v>642595</v>
      </c>
      <c r="S881" s="619"/>
      <c r="T881" s="619"/>
      <c r="U881" s="619"/>
      <c r="V881" s="512"/>
      <c r="W881" s="512"/>
      <c r="X881" s="559"/>
      <c r="Y881" s="302"/>
      <c r="Z881" s="558"/>
      <c r="AA881" s="515"/>
      <c r="AB881" s="516"/>
    </row>
    <row r="882" spans="1:29" ht="24.9" hidden="1" customHeight="1">
      <c r="A882" s="302" t="s">
        <v>2199</v>
      </c>
      <c r="B882" s="557" t="s">
        <v>1723</v>
      </c>
      <c r="C882" s="597">
        <f t="shared" si="46"/>
        <v>1708812</v>
      </c>
      <c r="D882" s="597"/>
      <c r="E882" s="619"/>
      <c r="F882" s="619"/>
      <c r="G882" s="619"/>
      <c r="H882" s="619"/>
      <c r="I882" s="619"/>
      <c r="J882" s="619"/>
      <c r="K882" s="622"/>
      <c r="L882" s="619"/>
      <c r="M882" s="540">
        <v>567</v>
      </c>
      <c r="N882" s="619">
        <v>987057</v>
      </c>
      <c r="O882" s="619"/>
      <c r="P882" s="619"/>
      <c r="Q882" s="540">
        <v>620</v>
      </c>
      <c r="R882" s="619">
        <v>721755</v>
      </c>
      <c r="S882" s="619"/>
      <c r="T882" s="619"/>
      <c r="U882" s="619"/>
      <c r="V882" s="512"/>
      <c r="W882" s="512"/>
      <c r="X882" s="559"/>
      <c r="Y882" s="302"/>
      <c r="Z882" s="558"/>
      <c r="AA882" s="515"/>
      <c r="AB882" s="516"/>
    </row>
    <row r="883" spans="1:29" ht="24.9" hidden="1" customHeight="1">
      <c r="A883" s="302" t="s">
        <v>2200</v>
      </c>
      <c r="B883" s="557" t="s">
        <v>2256</v>
      </c>
      <c r="C883" s="597">
        <f t="shared" si="46"/>
        <v>1230038</v>
      </c>
      <c r="D883" s="597"/>
      <c r="E883" s="619"/>
      <c r="F883" s="619"/>
      <c r="G883" s="619"/>
      <c r="H883" s="619"/>
      <c r="I883" s="619"/>
      <c r="J883" s="619"/>
      <c r="K883" s="622"/>
      <c r="L883" s="619"/>
      <c r="M883" s="540">
        <v>409</v>
      </c>
      <c r="N883" s="619">
        <v>712004</v>
      </c>
      <c r="O883" s="619"/>
      <c r="P883" s="619"/>
      <c r="Q883" s="540">
        <v>445</v>
      </c>
      <c r="R883" s="619">
        <v>518034</v>
      </c>
      <c r="S883" s="619"/>
      <c r="T883" s="619"/>
      <c r="U883" s="619"/>
      <c r="V883" s="512"/>
      <c r="W883" s="512"/>
      <c r="X883" s="559"/>
      <c r="Y883" s="302"/>
      <c r="Z883" s="558"/>
      <c r="AA883" s="515"/>
      <c r="AB883" s="516"/>
    </row>
    <row r="884" spans="1:29" ht="24.9" hidden="1" customHeight="1">
      <c r="A884" s="302" t="s">
        <v>2201</v>
      </c>
      <c r="B884" s="557" t="s">
        <v>2257</v>
      </c>
      <c r="C884" s="597">
        <f t="shared" si="46"/>
        <v>1796248</v>
      </c>
      <c r="D884" s="597">
        <f>E884+F884+G884+H884+I884+J884</f>
        <v>1780272</v>
      </c>
      <c r="E884" s="619"/>
      <c r="F884" s="619">
        <v>551153</v>
      </c>
      <c r="G884" s="619">
        <v>445741</v>
      </c>
      <c r="H884" s="619">
        <v>783378</v>
      </c>
      <c r="I884" s="619"/>
      <c r="J884" s="619"/>
      <c r="K884" s="622"/>
      <c r="L884" s="619"/>
      <c r="M884" s="619"/>
      <c r="N884" s="619"/>
      <c r="O884" s="540">
        <v>27.7</v>
      </c>
      <c r="P884" s="619">
        <v>15976</v>
      </c>
      <c r="Q884" s="619"/>
      <c r="R884" s="619"/>
      <c r="S884" s="619"/>
      <c r="T884" s="619"/>
      <c r="U884" s="619"/>
      <c r="V884" s="512"/>
      <c r="W884" s="512"/>
      <c r="X884" s="559"/>
      <c r="Y884" s="302"/>
      <c r="Z884" s="558"/>
      <c r="AA884" s="515"/>
      <c r="AB884" s="516"/>
    </row>
    <row r="885" spans="1:29" ht="24.9" hidden="1" customHeight="1">
      <c r="A885" s="302" t="s">
        <v>2202</v>
      </c>
      <c r="B885" s="557" t="s">
        <v>3021</v>
      </c>
      <c r="C885" s="597">
        <f t="shared" si="46"/>
        <v>7533868</v>
      </c>
      <c r="D885" s="597"/>
      <c r="E885" s="619"/>
      <c r="F885" s="619"/>
      <c r="G885" s="619"/>
      <c r="H885" s="619"/>
      <c r="I885" s="619"/>
      <c r="J885" s="619"/>
      <c r="K885" s="622">
        <v>4</v>
      </c>
      <c r="L885" s="512">
        <v>7533868</v>
      </c>
      <c r="M885" s="619"/>
      <c r="N885" s="619"/>
      <c r="O885" s="540"/>
      <c r="P885" s="619"/>
      <c r="Q885" s="619"/>
      <c r="R885" s="619"/>
      <c r="S885" s="619"/>
      <c r="T885" s="619"/>
      <c r="U885" s="619"/>
      <c r="V885" s="512"/>
      <c r="W885" s="512"/>
      <c r="X885" s="559"/>
      <c r="Y885" s="302"/>
      <c r="Z885" s="558"/>
      <c r="AA885" s="515"/>
      <c r="AB885" s="516"/>
    </row>
    <row r="886" spans="1:29" ht="24.9" hidden="1" customHeight="1">
      <c r="A886" s="302" t="s">
        <v>2203</v>
      </c>
      <c r="B886" s="557" t="s">
        <v>3022</v>
      </c>
      <c r="C886" s="597">
        <f t="shared" si="46"/>
        <v>3766934</v>
      </c>
      <c r="D886" s="597"/>
      <c r="E886" s="619"/>
      <c r="F886" s="619"/>
      <c r="G886" s="619"/>
      <c r="H886" s="619"/>
      <c r="I886" s="619"/>
      <c r="J886" s="619"/>
      <c r="K886" s="622">
        <v>2</v>
      </c>
      <c r="L886" s="512">
        <v>3766934</v>
      </c>
      <c r="M886" s="619"/>
      <c r="N886" s="619"/>
      <c r="O886" s="540"/>
      <c r="P886" s="619"/>
      <c r="Q886" s="619"/>
      <c r="R886" s="619"/>
      <c r="S886" s="619"/>
      <c r="T886" s="619"/>
      <c r="U886" s="619"/>
      <c r="V886" s="512"/>
      <c r="W886" s="512"/>
      <c r="X886" s="559"/>
      <c r="Y886" s="302"/>
      <c r="Z886" s="558"/>
      <c r="AA886" s="515"/>
      <c r="AB886" s="516"/>
    </row>
    <row r="887" spans="1:29" ht="24.9" hidden="1" customHeight="1">
      <c r="A887" s="302" t="s">
        <v>2204</v>
      </c>
      <c r="B887" s="557" t="s">
        <v>1715</v>
      </c>
      <c r="C887" s="597">
        <f t="shared" si="46"/>
        <v>8033565</v>
      </c>
      <c r="D887" s="597">
        <f>E887+F887+G887+H887+I887+J887</f>
        <v>2494711</v>
      </c>
      <c r="E887" s="619">
        <v>187968</v>
      </c>
      <c r="F887" s="619">
        <v>386980</v>
      </c>
      <c r="G887" s="619">
        <v>312967</v>
      </c>
      <c r="H887" s="619">
        <v>1606796</v>
      </c>
      <c r="I887" s="619"/>
      <c r="J887" s="619"/>
      <c r="K887" s="622"/>
      <c r="L887" s="619"/>
      <c r="M887" s="540">
        <v>1245</v>
      </c>
      <c r="N887" s="619">
        <v>2167345</v>
      </c>
      <c r="O887" s="540">
        <v>649.29999999999995</v>
      </c>
      <c r="P887" s="540">
        <v>374465</v>
      </c>
      <c r="Q887" s="540">
        <v>2470</v>
      </c>
      <c r="R887" s="619">
        <v>2875377</v>
      </c>
      <c r="S887" s="540">
        <v>128</v>
      </c>
      <c r="T887" s="619">
        <v>121667</v>
      </c>
      <c r="U887" s="619"/>
      <c r="V887" s="512"/>
      <c r="W887" s="512"/>
      <c r="X887" s="559"/>
      <c r="Y887" s="302"/>
      <c r="Z887" s="558"/>
      <c r="AA887" s="515"/>
      <c r="AB887" s="516"/>
    </row>
    <row r="888" spans="1:29" ht="24.9" hidden="1" customHeight="1">
      <c r="A888" s="302" t="s">
        <v>2205</v>
      </c>
      <c r="B888" s="557" t="s">
        <v>2258</v>
      </c>
      <c r="C888" s="597">
        <f t="shared" si="46"/>
        <v>7493729</v>
      </c>
      <c r="D888" s="597">
        <f>E888+F888+G888+H888+I888+J888</f>
        <v>2589292</v>
      </c>
      <c r="E888" s="619">
        <v>234960</v>
      </c>
      <c r="F888" s="619">
        <v>408478</v>
      </c>
      <c r="G888" s="619">
        <v>330354</v>
      </c>
      <c r="H888" s="619">
        <v>1615500</v>
      </c>
      <c r="I888" s="619"/>
      <c r="J888" s="619"/>
      <c r="K888" s="622"/>
      <c r="L888" s="619"/>
      <c r="M888" s="540">
        <v>1307</v>
      </c>
      <c r="N888" s="619">
        <v>2275278</v>
      </c>
      <c r="O888" s="540">
        <v>698.2</v>
      </c>
      <c r="P888" s="619">
        <v>402666</v>
      </c>
      <c r="Q888" s="540">
        <v>1804</v>
      </c>
      <c r="R888" s="619">
        <v>2100073</v>
      </c>
      <c r="S888" s="540">
        <v>133</v>
      </c>
      <c r="T888" s="619">
        <v>126420</v>
      </c>
      <c r="U888" s="619"/>
      <c r="V888" s="512"/>
      <c r="W888" s="512"/>
      <c r="X888" s="559"/>
      <c r="Y888" s="302"/>
      <c r="Z888" s="558"/>
      <c r="AA888" s="515"/>
      <c r="AB888" s="516"/>
    </row>
    <row r="889" spans="1:29" ht="24.9" hidden="1" customHeight="1">
      <c r="A889" s="551" t="s">
        <v>81</v>
      </c>
      <c r="B889" s="595"/>
      <c r="C889" s="512">
        <f>SUM(C866:C888)</f>
        <v>68781353</v>
      </c>
      <c r="D889" s="512">
        <f t="shared" ref="D889:U889" si="47">SUM(D866:D888)</f>
        <v>15032548</v>
      </c>
      <c r="E889" s="512">
        <f t="shared" si="47"/>
        <v>1023581</v>
      </c>
      <c r="F889" s="512">
        <f t="shared" si="47"/>
        <v>2816742</v>
      </c>
      <c r="G889" s="512">
        <f t="shared" si="47"/>
        <v>2375704</v>
      </c>
      <c r="H889" s="512">
        <f t="shared" si="47"/>
        <v>8196226</v>
      </c>
      <c r="I889" s="512">
        <f t="shared" si="47"/>
        <v>620295</v>
      </c>
      <c r="J889" s="512">
        <f t="shared" si="47"/>
        <v>0</v>
      </c>
      <c r="K889" s="514">
        <f t="shared" si="47"/>
        <v>6</v>
      </c>
      <c r="L889" s="512">
        <f t="shared" si="47"/>
        <v>11300802</v>
      </c>
      <c r="M889" s="512">
        <f t="shared" si="47"/>
        <v>13004</v>
      </c>
      <c r="N889" s="512">
        <f t="shared" si="47"/>
        <v>22637891</v>
      </c>
      <c r="O889" s="512">
        <f t="shared" si="47"/>
        <v>1854.1</v>
      </c>
      <c r="P889" s="512">
        <f t="shared" si="47"/>
        <v>1069300</v>
      </c>
      <c r="Q889" s="512">
        <f t="shared" si="47"/>
        <v>15182</v>
      </c>
      <c r="R889" s="512">
        <f t="shared" si="47"/>
        <v>17500665</v>
      </c>
      <c r="S889" s="512">
        <f t="shared" si="47"/>
        <v>964.9</v>
      </c>
      <c r="T889" s="512">
        <f t="shared" si="47"/>
        <v>917161</v>
      </c>
      <c r="U889" s="512">
        <f t="shared" si="47"/>
        <v>322986</v>
      </c>
      <c r="V889" s="512"/>
      <c r="W889" s="512"/>
      <c r="X889" s="559"/>
      <c r="Y889" s="551"/>
      <c r="Z889" s="531"/>
      <c r="AA889" s="515"/>
      <c r="AB889" s="516"/>
      <c r="AC889" s="517">
        <f>D889+L889+N889+P889+R889+T889+U889</f>
        <v>68781353</v>
      </c>
    </row>
    <row r="890" spans="1:29" ht="24.9" hidden="1" customHeight="1">
      <c r="A890" s="529" t="s">
        <v>38</v>
      </c>
      <c r="B890" s="595"/>
      <c r="C890" s="552"/>
      <c r="D890" s="552"/>
      <c r="E890" s="552"/>
      <c r="F890" s="552"/>
      <c r="G890" s="552"/>
      <c r="H890" s="552"/>
      <c r="I890" s="552"/>
      <c r="J890" s="553"/>
      <c r="K890" s="616"/>
      <c r="L890" s="552"/>
      <c r="M890" s="552"/>
      <c r="N890" s="552"/>
      <c r="O890" s="552"/>
      <c r="P890" s="552"/>
      <c r="Q890" s="552"/>
      <c r="R890" s="552"/>
      <c r="S890" s="552"/>
      <c r="T890" s="552"/>
      <c r="U890" s="552"/>
      <c r="V890" s="552"/>
      <c r="W890" s="552"/>
      <c r="X890" s="555"/>
      <c r="Y890" s="529"/>
      <c r="Z890" s="531"/>
      <c r="AA890" s="515"/>
      <c r="AB890" s="516"/>
    </row>
    <row r="891" spans="1:29" ht="24.9" hidden="1" customHeight="1">
      <c r="A891" s="302" t="s">
        <v>2206</v>
      </c>
      <c r="B891" s="718" t="s">
        <v>1630</v>
      </c>
      <c r="C891" s="513">
        <f t="shared" ref="C891:C902" si="48">D891+L891+N891+P891+R891+T891+U891</f>
        <v>1405488</v>
      </c>
      <c r="D891" s="512">
        <v>0</v>
      </c>
      <c r="E891" s="512"/>
      <c r="F891" s="512"/>
      <c r="G891" s="512"/>
      <c r="H891" s="512"/>
      <c r="I891" s="513"/>
      <c r="J891" s="513"/>
      <c r="K891" s="546"/>
      <c r="L891" s="513"/>
      <c r="M891" s="512"/>
      <c r="N891" s="512"/>
      <c r="O891" s="512"/>
      <c r="P891" s="512"/>
      <c r="Q891" s="512">
        <v>1034.5999999999999</v>
      </c>
      <c r="R891" s="512">
        <v>1325323</v>
      </c>
      <c r="S891" s="512">
        <v>62.78</v>
      </c>
      <c r="T891" s="512">
        <v>80165</v>
      </c>
      <c r="U891" s="512"/>
      <c r="V891" s="513"/>
      <c r="W891" s="513"/>
      <c r="X891" s="521"/>
      <c r="Y891" s="302"/>
      <c r="Z891" s="623"/>
      <c r="AA891" s="515"/>
      <c r="AB891" s="516"/>
    </row>
    <row r="892" spans="1:29" ht="24.9" hidden="1" customHeight="1">
      <c r="A892" s="302" t="s">
        <v>2207</v>
      </c>
      <c r="B892" s="718" t="s">
        <v>1631</v>
      </c>
      <c r="C892" s="513">
        <f t="shared" si="48"/>
        <v>4316154</v>
      </c>
      <c r="D892" s="512">
        <v>3363822</v>
      </c>
      <c r="E892" s="512"/>
      <c r="F892" s="512">
        <v>580070</v>
      </c>
      <c r="G892" s="512">
        <v>486572</v>
      </c>
      <c r="H892" s="512">
        <v>1738820</v>
      </c>
      <c r="I892" s="513">
        <v>558360</v>
      </c>
      <c r="J892" s="513"/>
      <c r="K892" s="546"/>
      <c r="L892" s="513"/>
      <c r="M892" s="512"/>
      <c r="N892" s="512"/>
      <c r="O892" s="512"/>
      <c r="P892" s="512"/>
      <c r="Q892" s="512">
        <v>1979</v>
      </c>
      <c r="R892" s="512">
        <v>842550</v>
      </c>
      <c r="S892" s="512">
        <v>107.2</v>
      </c>
      <c r="T892" s="512">
        <v>109782</v>
      </c>
      <c r="U892" s="512"/>
      <c r="V892" s="513"/>
      <c r="W892" s="513"/>
      <c r="X892" s="521"/>
      <c r="Y892" s="302"/>
      <c r="Z892" s="623"/>
      <c r="AA892" s="515"/>
      <c r="AB892" s="516"/>
    </row>
    <row r="893" spans="1:29" ht="24.9" hidden="1" customHeight="1">
      <c r="A893" s="302" t="s">
        <v>2208</v>
      </c>
      <c r="B893" s="718" t="s">
        <v>1632</v>
      </c>
      <c r="C893" s="513">
        <f t="shared" si="48"/>
        <v>2531216</v>
      </c>
      <c r="D893" s="512">
        <v>1981880</v>
      </c>
      <c r="E893" s="512"/>
      <c r="F893" s="512">
        <v>453650</v>
      </c>
      <c r="G893" s="512">
        <v>379102</v>
      </c>
      <c r="H893" s="512">
        <v>888560</v>
      </c>
      <c r="I893" s="513">
        <v>260568</v>
      </c>
      <c r="J893" s="513"/>
      <c r="K893" s="546"/>
      <c r="L893" s="513"/>
      <c r="M893" s="512"/>
      <c r="N893" s="512"/>
      <c r="O893" s="512"/>
      <c r="P893" s="512"/>
      <c r="Q893" s="512">
        <v>1102</v>
      </c>
      <c r="R893" s="512">
        <v>469171</v>
      </c>
      <c r="S893" s="512">
        <v>76.64</v>
      </c>
      <c r="T893" s="512">
        <v>80165</v>
      </c>
      <c r="U893" s="512"/>
      <c r="V893" s="513"/>
      <c r="W893" s="513"/>
      <c r="X893" s="521"/>
      <c r="Y893" s="302"/>
      <c r="Z893" s="623"/>
      <c r="AA893" s="515"/>
      <c r="AB893" s="516"/>
    </row>
    <row r="894" spans="1:29" ht="24.9" hidden="1" customHeight="1">
      <c r="A894" s="302" t="s">
        <v>2209</v>
      </c>
      <c r="B894" s="718" t="s">
        <v>1633</v>
      </c>
      <c r="C894" s="513">
        <f t="shared" si="48"/>
        <v>4135695</v>
      </c>
      <c r="D894" s="512">
        <v>4135695</v>
      </c>
      <c r="E894" s="512"/>
      <c r="F894" s="512">
        <v>1064250</v>
      </c>
      <c r="G894" s="512">
        <v>860805</v>
      </c>
      <c r="H894" s="512">
        <v>1838400</v>
      </c>
      <c r="I894" s="513">
        <v>372240</v>
      </c>
      <c r="J894" s="513"/>
      <c r="K894" s="546"/>
      <c r="L894" s="513"/>
      <c r="M894" s="512"/>
      <c r="N894" s="512"/>
      <c r="O894" s="512"/>
      <c r="P894" s="512"/>
      <c r="Q894" s="512"/>
      <c r="R894" s="512"/>
      <c r="S894" s="512"/>
      <c r="T894" s="512"/>
      <c r="U894" s="512"/>
      <c r="V894" s="513"/>
      <c r="W894" s="513"/>
      <c r="X894" s="521"/>
      <c r="Y894" s="302"/>
      <c r="Z894" s="623"/>
      <c r="AA894" s="515"/>
      <c r="AB894" s="516"/>
    </row>
    <row r="895" spans="1:29" ht="24.9" hidden="1" customHeight="1">
      <c r="A895" s="302" t="s">
        <v>2210</v>
      </c>
      <c r="B895" s="718" t="s">
        <v>1634</v>
      </c>
      <c r="C895" s="513">
        <f t="shared" si="48"/>
        <v>2530404</v>
      </c>
      <c r="D895" s="512">
        <v>0</v>
      </c>
      <c r="E895" s="512"/>
      <c r="F895" s="512"/>
      <c r="G895" s="512"/>
      <c r="H895" s="512"/>
      <c r="I895" s="513"/>
      <c r="J895" s="513"/>
      <c r="K895" s="546"/>
      <c r="L895" s="513"/>
      <c r="M895" s="512">
        <v>568</v>
      </c>
      <c r="N895" s="512">
        <v>1087924</v>
      </c>
      <c r="O895" s="512"/>
      <c r="P895" s="512"/>
      <c r="Q895" s="512">
        <v>1064</v>
      </c>
      <c r="R895" s="512">
        <v>1362984</v>
      </c>
      <c r="S895" s="512">
        <v>56.5</v>
      </c>
      <c r="T895" s="512">
        <v>79496</v>
      </c>
      <c r="U895" s="512"/>
      <c r="V895" s="513"/>
      <c r="W895" s="513"/>
      <c r="X895" s="521"/>
      <c r="Y895" s="302"/>
      <c r="Z895" s="623"/>
      <c r="AA895" s="515"/>
      <c r="AB895" s="516"/>
    </row>
    <row r="896" spans="1:29" ht="24.9" hidden="1" customHeight="1">
      <c r="A896" s="302" t="s">
        <v>2211</v>
      </c>
      <c r="B896" s="718" t="s">
        <v>1635</v>
      </c>
      <c r="C896" s="513">
        <f t="shared" si="48"/>
        <v>1876089</v>
      </c>
      <c r="D896" s="512">
        <v>1876089</v>
      </c>
      <c r="E896" s="512"/>
      <c r="F896" s="512">
        <v>410650</v>
      </c>
      <c r="G896" s="512">
        <v>342583</v>
      </c>
      <c r="H896" s="512">
        <v>880900</v>
      </c>
      <c r="I896" s="513">
        <v>241956</v>
      </c>
      <c r="J896" s="513"/>
      <c r="K896" s="546"/>
      <c r="L896" s="513"/>
      <c r="M896" s="512"/>
      <c r="N896" s="512"/>
      <c r="O896" s="512"/>
      <c r="P896" s="512"/>
      <c r="Q896" s="512"/>
      <c r="R896" s="512"/>
      <c r="S896" s="512"/>
      <c r="T896" s="512"/>
      <c r="U896" s="512"/>
      <c r="V896" s="513"/>
      <c r="W896" s="513"/>
      <c r="X896" s="521"/>
      <c r="Y896" s="302"/>
      <c r="Z896" s="623"/>
      <c r="AA896" s="515"/>
      <c r="AB896" s="516"/>
    </row>
    <row r="897" spans="1:29" ht="24.9" hidden="1" customHeight="1">
      <c r="A897" s="302" t="s">
        <v>2212</v>
      </c>
      <c r="B897" s="718" t="s">
        <v>299</v>
      </c>
      <c r="C897" s="513">
        <f t="shared" si="48"/>
        <v>1008450</v>
      </c>
      <c r="D897" s="512">
        <v>0</v>
      </c>
      <c r="E897" s="512"/>
      <c r="F897" s="512"/>
      <c r="G897" s="512"/>
      <c r="H897" s="512"/>
      <c r="I897" s="513"/>
      <c r="J897" s="513"/>
      <c r="K897" s="546"/>
      <c r="L897" s="513"/>
      <c r="M897" s="512">
        <v>810</v>
      </c>
      <c r="N897" s="512">
        <v>1008450</v>
      </c>
      <c r="O897" s="512"/>
      <c r="P897" s="512"/>
      <c r="Q897" s="512"/>
      <c r="R897" s="512"/>
      <c r="S897" s="512"/>
      <c r="T897" s="512"/>
      <c r="U897" s="512"/>
      <c r="V897" s="513"/>
      <c r="W897" s="513"/>
      <c r="X897" s="521"/>
      <c r="Y897" s="302"/>
      <c r="Z897" s="623"/>
      <c r="AA897" s="515"/>
      <c r="AB897" s="516"/>
    </row>
    <row r="898" spans="1:29" ht="24.9" hidden="1" customHeight="1">
      <c r="A898" s="302" t="s">
        <v>2213</v>
      </c>
      <c r="B898" s="718" t="s">
        <v>1636</v>
      </c>
      <c r="C898" s="513">
        <f t="shared" si="48"/>
        <v>1520777</v>
      </c>
      <c r="D898" s="512">
        <v>1520777</v>
      </c>
      <c r="E898" s="512"/>
      <c r="F898" s="512">
        <v>522450</v>
      </c>
      <c r="G898" s="512">
        <v>439967</v>
      </c>
      <c r="H898" s="512"/>
      <c r="I898" s="513">
        <v>558360</v>
      </c>
      <c r="J898" s="513"/>
      <c r="K898" s="546"/>
      <c r="L898" s="513"/>
      <c r="M898" s="512"/>
      <c r="N898" s="512"/>
      <c r="O898" s="512"/>
      <c r="P898" s="512"/>
      <c r="Q898" s="512"/>
      <c r="R898" s="512"/>
      <c r="S898" s="512"/>
      <c r="T898" s="512"/>
      <c r="U898" s="512"/>
      <c r="V898" s="513"/>
      <c r="W898" s="513"/>
      <c r="X898" s="521"/>
      <c r="Y898" s="302"/>
      <c r="Z898" s="623"/>
      <c r="AA898" s="515"/>
      <c r="AB898" s="516"/>
    </row>
    <row r="899" spans="1:29" ht="24.9" hidden="1" customHeight="1">
      <c r="A899" s="302" t="s">
        <v>2214</v>
      </c>
      <c r="B899" s="718" t="s">
        <v>1637</v>
      </c>
      <c r="C899" s="513">
        <f t="shared" si="48"/>
        <v>3171459</v>
      </c>
      <c r="D899" s="512">
        <v>2828469</v>
      </c>
      <c r="E899" s="512"/>
      <c r="F899" s="512">
        <v>648560</v>
      </c>
      <c r="G899" s="512">
        <v>524518</v>
      </c>
      <c r="H899" s="512">
        <v>1454899</v>
      </c>
      <c r="I899" s="513">
        <v>200492</v>
      </c>
      <c r="J899" s="513"/>
      <c r="K899" s="546"/>
      <c r="L899" s="513"/>
      <c r="M899" s="512"/>
      <c r="N899" s="512"/>
      <c r="O899" s="512">
        <v>552</v>
      </c>
      <c r="P899" s="512">
        <v>342990</v>
      </c>
      <c r="Q899" s="512"/>
      <c r="R899" s="512"/>
      <c r="S899" s="512"/>
      <c r="T899" s="512"/>
      <c r="U899" s="512"/>
      <c r="V899" s="513"/>
      <c r="W899" s="513"/>
      <c r="X899" s="521"/>
      <c r="Y899" s="302"/>
      <c r="Z899" s="623"/>
      <c r="AA899" s="515"/>
      <c r="AB899" s="516"/>
    </row>
    <row r="900" spans="1:29" ht="24.9" hidden="1" customHeight="1">
      <c r="A900" s="302" t="s">
        <v>2215</v>
      </c>
      <c r="B900" s="718" t="s">
        <v>3176</v>
      </c>
      <c r="C900" s="513">
        <f t="shared" si="48"/>
        <v>1883467</v>
      </c>
      <c r="D900" s="512"/>
      <c r="E900" s="512"/>
      <c r="F900" s="512"/>
      <c r="G900" s="512"/>
      <c r="H900" s="512"/>
      <c r="I900" s="513"/>
      <c r="J900" s="513"/>
      <c r="K900" s="546">
        <v>1</v>
      </c>
      <c r="L900" s="513">
        <v>1883467</v>
      </c>
      <c r="M900" s="512"/>
      <c r="N900" s="512"/>
      <c r="O900" s="512"/>
      <c r="P900" s="512"/>
      <c r="Q900" s="512"/>
      <c r="R900" s="512"/>
      <c r="S900" s="512"/>
      <c r="T900" s="512"/>
      <c r="U900" s="512"/>
      <c r="V900" s="513"/>
      <c r="W900" s="513"/>
      <c r="X900" s="521"/>
      <c r="Y900" s="302"/>
      <c r="Z900" s="623"/>
      <c r="AA900" s="515"/>
      <c r="AB900" s="516"/>
    </row>
    <row r="901" spans="1:29" ht="24.9" hidden="1" customHeight="1">
      <c r="A901" s="302" t="s">
        <v>2216</v>
      </c>
      <c r="B901" s="718" t="s">
        <v>1638</v>
      </c>
      <c r="C901" s="513">
        <f t="shared" si="48"/>
        <v>1899775</v>
      </c>
      <c r="D901" s="512">
        <v>1899775</v>
      </c>
      <c r="E901" s="512"/>
      <c r="F901" s="512">
        <v>389580</v>
      </c>
      <c r="G901" s="512">
        <v>315107</v>
      </c>
      <c r="H901" s="512">
        <v>934520</v>
      </c>
      <c r="I901" s="513">
        <v>260568</v>
      </c>
      <c r="J901" s="513"/>
      <c r="K901" s="546"/>
      <c r="L901" s="513"/>
      <c r="M901" s="512"/>
      <c r="N901" s="512"/>
      <c r="O901" s="512"/>
      <c r="P901" s="512"/>
      <c r="Q901" s="512"/>
      <c r="R901" s="512"/>
      <c r="S901" s="512"/>
      <c r="T901" s="512"/>
      <c r="U901" s="512"/>
      <c r="V901" s="513"/>
      <c r="W901" s="513"/>
      <c r="X901" s="521"/>
      <c r="Y901" s="302"/>
      <c r="Z901" s="623"/>
      <c r="AA901" s="515"/>
      <c r="AB901" s="516"/>
    </row>
    <row r="902" spans="1:29" ht="24.9" hidden="1" customHeight="1">
      <c r="A902" s="302" t="s">
        <v>2217</v>
      </c>
      <c r="B902" s="718" t="s">
        <v>1639</v>
      </c>
      <c r="C902" s="513">
        <f t="shared" si="48"/>
        <v>768896</v>
      </c>
      <c r="D902" s="512">
        <v>0</v>
      </c>
      <c r="E902" s="512"/>
      <c r="F902" s="512"/>
      <c r="G902" s="512"/>
      <c r="H902" s="512"/>
      <c r="I902" s="548"/>
      <c r="J902" s="548"/>
      <c r="K902" s="549"/>
      <c r="L902" s="548"/>
      <c r="M902" s="512"/>
      <c r="N902" s="512"/>
      <c r="O902" s="512"/>
      <c r="P902" s="512"/>
      <c r="Q902" s="512">
        <v>1806</v>
      </c>
      <c r="R902" s="512">
        <v>768896</v>
      </c>
      <c r="S902" s="512"/>
      <c r="T902" s="512"/>
      <c r="U902" s="512"/>
      <c r="V902" s="548"/>
      <c r="W902" s="548"/>
      <c r="X902" s="550"/>
      <c r="Y902" s="302"/>
      <c r="Z902" s="623"/>
      <c r="AA902" s="515"/>
      <c r="AB902" s="516"/>
    </row>
    <row r="903" spans="1:29" ht="24.9" hidden="1" customHeight="1">
      <c r="A903" s="551" t="s">
        <v>83</v>
      </c>
      <c r="B903" s="595"/>
      <c r="C903" s="512">
        <f>SUM(C891:C902)</f>
        <v>27047870</v>
      </c>
      <c r="D903" s="512">
        <f t="shared" ref="D903:U903" si="49">SUM(D891:D902)</f>
        <v>17606507</v>
      </c>
      <c r="E903" s="512">
        <f t="shared" si="49"/>
        <v>0</v>
      </c>
      <c r="F903" s="512">
        <f t="shared" si="49"/>
        <v>4069210</v>
      </c>
      <c r="G903" s="512">
        <f t="shared" si="49"/>
        <v>3348654</v>
      </c>
      <c r="H903" s="512">
        <f t="shared" si="49"/>
        <v>7736099</v>
      </c>
      <c r="I903" s="512">
        <f t="shared" si="49"/>
        <v>2452544</v>
      </c>
      <c r="J903" s="512">
        <f t="shared" si="49"/>
        <v>0</v>
      </c>
      <c r="K903" s="514">
        <f t="shared" si="49"/>
        <v>1</v>
      </c>
      <c r="L903" s="512">
        <f t="shared" si="49"/>
        <v>1883467</v>
      </c>
      <c r="M903" s="512">
        <f t="shared" si="49"/>
        <v>1378</v>
      </c>
      <c r="N903" s="512">
        <f t="shared" si="49"/>
        <v>2096374</v>
      </c>
      <c r="O903" s="512">
        <f t="shared" si="49"/>
        <v>552</v>
      </c>
      <c r="P903" s="512">
        <f t="shared" si="49"/>
        <v>342990</v>
      </c>
      <c r="Q903" s="512">
        <f t="shared" si="49"/>
        <v>6985.6</v>
      </c>
      <c r="R903" s="512">
        <f t="shared" si="49"/>
        <v>4768924</v>
      </c>
      <c r="S903" s="512">
        <f t="shared" si="49"/>
        <v>303.12</v>
      </c>
      <c r="T903" s="512">
        <f t="shared" si="49"/>
        <v>349608</v>
      </c>
      <c r="U903" s="512">
        <f t="shared" si="49"/>
        <v>0</v>
      </c>
      <c r="V903" s="512"/>
      <c r="W903" s="512"/>
      <c r="X903" s="559"/>
      <c r="Y903" s="551"/>
      <c r="Z903" s="531"/>
      <c r="AA903" s="515"/>
      <c r="AB903" s="516"/>
      <c r="AC903" s="517">
        <f>D903+L903+N903+P903+R903+T903</f>
        <v>27047870</v>
      </c>
    </row>
    <row r="904" spans="1:29" ht="24.9" hidden="1" customHeight="1">
      <c r="A904" s="529" t="s">
        <v>39</v>
      </c>
      <c r="B904" s="565"/>
      <c r="C904" s="552"/>
      <c r="D904" s="552"/>
      <c r="E904" s="552"/>
      <c r="F904" s="552"/>
      <c r="G904" s="552"/>
      <c r="H904" s="552"/>
      <c r="I904" s="552"/>
      <c r="J904" s="553"/>
      <c r="K904" s="616"/>
      <c r="L904" s="552"/>
      <c r="M904" s="552"/>
      <c r="N904" s="552"/>
      <c r="O904" s="552"/>
      <c r="P904" s="552"/>
      <c r="Q904" s="552"/>
      <c r="R904" s="552"/>
      <c r="S904" s="552"/>
      <c r="T904" s="552"/>
      <c r="U904" s="552"/>
      <c r="V904" s="552"/>
      <c r="W904" s="552"/>
      <c r="X904" s="555"/>
      <c r="Y904" s="529"/>
      <c r="Z904" s="624"/>
      <c r="AA904" s="515"/>
      <c r="AB904" s="516"/>
    </row>
    <row r="905" spans="1:29" ht="24.9" hidden="1" customHeight="1">
      <c r="A905" s="302" t="s">
        <v>2218</v>
      </c>
      <c r="B905" s="557" t="s">
        <v>1731</v>
      </c>
      <c r="C905" s="512">
        <f t="shared" ref="C905:C933" si="50">D905+L905+N905+P905+R905+T905+U905</f>
        <v>1444948</v>
      </c>
      <c r="D905" s="512"/>
      <c r="E905" s="512"/>
      <c r="F905" s="512"/>
      <c r="G905" s="512"/>
      <c r="H905" s="512"/>
      <c r="I905" s="512"/>
      <c r="J905" s="512"/>
      <c r="K905" s="512"/>
      <c r="L905" s="512"/>
      <c r="M905" s="512">
        <v>754</v>
      </c>
      <c r="N905" s="512">
        <v>1444948</v>
      </c>
      <c r="O905" s="512"/>
      <c r="P905" s="512"/>
      <c r="Q905" s="512"/>
      <c r="R905" s="512"/>
      <c r="S905" s="513"/>
      <c r="T905" s="513"/>
      <c r="U905" s="513"/>
      <c r="V905" s="513"/>
      <c r="W905" s="513"/>
      <c r="X905" s="521"/>
      <c r="Y905" s="302"/>
      <c r="Z905" s="558"/>
      <c r="AA905" s="515"/>
      <c r="AB905" s="516"/>
    </row>
    <row r="906" spans="1:29" ht="24.9" hidden="1" customHeight="1">
      <c r="A906" s="302" t="s">
        <v>2219</v>
      </c>
      <c r="B906" s="557" t="s">
        <v>1734</v>
      </c>
      <c r="C906" s="512">
        <f t="shared" si="50"/>
        <v>1071329</v>
      </c>
      <c r="D906" s="512"/>
      <c r="E906" s="512"/>
      <c r="F906" s="512"/>
      <c r="G906" s="512"/>
      <c r="H906" s="512"/>
      <c r="I906" s="512"/>
      <c r="J906" s="512"/>
      <c r="K906" s="512"/>
      <c r="L906" s="512"/>
      <c r="M906" s="512"/>
      <c r="N906" s="512"/>
      <c r="O906" s="512"/>
      <c r="P906" s="512"/>
      <c r="Q906" s="512">
        <v>836.6</v>
      </c>
      <c r="R906" s="512">
        <v>1071329</v>
      </c>
      <c r="S906" s="513"/>
      <c r="T906" s="513"/>
      <c r="U906" s="513"/>
      <c r="V906" s="513"/>
      <c r="W906" s="513"/>
      <c r="X906" s="521"/>
      <c r="Y906" s="302"/>
      <c r="Z906" s="558"/>
      <c r="AA906" s="515"/>
      <c r="AB906" s="516"/>
    </row>
    <row r="907" spans="1:29" ht="24.9" hidden="1" customHeight="1">
      <c r="A907" s="302" t="s">
        <v>2220</v>
      </c>
      <c r="B907" s="557" t="s">
        <v>1732</v>
      </c>
      <c r="C907" s="512">
        <f t="shared" si="50"/>
        <v>704661</v>
      </c>
      <c r="D907" s="512"/>
      <c r="E907" s="512"/>
      <c r="F907" s="512"/>
      <c r="G907" s="512"/>
      <c r="H907" s="512"/>
      <c r="I907" s="512"/>
      <c r="J907" s="512"/>
      <c r="K907" s="512"/>
      <c r="L907" s="512"/>
      <c r="M907" s="512">
        <v>368</v>
      </c>
      <c r="N907" s="512">
        <v>704661</v>
      </c>
      <c r="O907" s="512"/>
      <c r="P907" s="512"/>
      <c r="Q907" s="512"/>
      <c r="R907" s="512"/>
      <c r="S907" s="513"/>
      <c r="T907" s="513"/>
      <c r="U907" s="513"/>
      <c r="V907" s="513"/>
      <c r="W907" s="513"/>
      <c r="X907" s="521"/>
      <c r="Y907" s="302"/>
      <c r="Z907" s="558"/>
      <c r="AA907" s="515"/>
      <c r="AB907" s="516"/>
    </row>
    <row r="908" spans="1:29" ht="24.9" hidden="1" customHeight="1">
      <c r="A908" s="302" t="s">
        <v>2221</v>
      </c>
      <c r="B908" s="557" t="s">
        <v>1733</v>
      </c>
      <c r="C908" s="512">
        <f t="shared" si="50"/>
        <v>1274290</v>
      </c>
      <c r="D908" s="512"/>
      <c r="E908" s="512"/>
      <c r="F908" s="512"/>
      <c r="G908" s="512"/>
      <c r="H908" s="512"/>
      <c r="I908" s="512"/>
      <c r="J908" s="512"/>
      <c r="K908" s="512"/>
      <c r="L908" s="512"/>
      <c r="M908" s="512">
        <v>665</v>
      </c>
      <c r="N908" s="512">
        <v>1274290</v>
      </c>
      <c r="O908" s="512"/>
      <c r="P908" s="512"/>
      <c r="Q908" s="512"/>
      <c r="R908" s="512"/>
      <c r="S908" s="513"/>
      <c r="T908" s="513"/>
      <c r="U908" s="513"/>
      <c r="V908" s="513"/>
      <c r="W908" s="513"/>
      <c r="X908" s="521"/>
      <c r="Y908" s="302"/>
      <c r="Z908" s="558"/>
      <c r="AA908" s="515"/>
      <c r="AB908" s="516"/>
    </row>
    <row r="909" spans="1:29" ht="24.9" hidden="1" customHeight="1">
      <c r="A909" s="302" t="s">
        <v>2222</v>
      </c>
      <c r="B909" s="557" t="s">
        <v>1735</v>
      </c>
      <c r="C909" s="512">
        <f t="shared" si="50"/>
        <v>1162328</v>
      </c>
      <c r="D909" s="512"/>
      <c r="E909" s="512"/>
      <c r="F909" s="512"/>
      <c r="G909" s="512"/>
      <c r="H909" s="512"/>
      <c r="I909" s="512"/>
      <c r="J909" s="512"/>
      <c r="K909" s="512"/>
      <c r="L909" s="512"/>
      <c r="M909" s="512">
        <v>440</v>
      </c>
      <c r="N909" s="512">
        <v>842184</v>
      </c>
      <c r="O909" s="512"/>
      <c r="P909" s="512"/>
      <c r="Q909" s="512">
        <v>250</v>
      </c>
      <c r="R909" s="512">
        <v>320144</v>
      </c>
      <c r="S909" s="513"/>
      <c r="T909" s="513"/>
      <c r="U909" s="513"/>
      <c r="V909" s="513"/>
      <c r="W909" s="513"/>
      <c r="X909" s="521"/>
      <c r="Y909" s="302"/>
      <c r="Z909" s="558"/>
      <c r="AA909" s="515"/>
      <c r="AB909" s="516"/>
    </row>
    <row r="910" spans="1:29" ht="24.9" hidden="1" customHeight="1">
      <c r="A910" s="302" t="s">
        <v>2223</v>
      </c>
      <c r="B910" s="557" t="s">
        <v>1736</v>
      </c>
      <c r="C910" s="512">
        <f t="shared" si="50"/>
        <v>1240565</v>
      </c>
      <c r="D910" s="512">
        <v>585807</v>
      </c>
      <c r="E910" s="512">
        <v>46536</v>
      </c>
      <c r="F910" s="512"/>
      <c r="G910" s="512"/>
      <c r="H910" s="512">
        <v>421379</v>
      </c>
      <c r="I910" s="512">
        <v>117892</v>
      </c>
      <c r="J910" s="512"/>
      <c r="K910" s="512"/>
      <c r="L910" s="512"/>
      <c r="M910" s="512"/>
      <c r="N910" s="512"/>
      <c r="O910" s="512"/>
      <c r="P910" s="512"/>
      <c r="Q910" s="512">
        <v>511.3</v>
      </c>
      <c r="R910" s="512">
        <v>654758</v>
      </c>
      <c r="S910" s="513"/>
      <c r="T910" s="513"/>
      <c r="U910" s="513"/>
      <c r="V910" s="513"/>
      <c r="W910" s="513"/>
      <c r="X910" s="521"/>
      <c r="Y910" s="302"/>
      <c r="Z910" s="558"/>
      <c r="AA910" s="515"/>
      <c r="AB910" s="516"/>
    </row>
    <row r="911" spans="1:29" ht="24.9" hidden="1" customHeight="1">
      <c r="A911" s="302" t="s">
        <v>2224</v>
      </c>
      <c r="B911" s="557" t="s">
        <v>1737</v>
      </c>
      <c r="C911" s="512">
        <f t="shared" si="50"/>
        <v>649892</v>
      </c>
      <c r="D911" s="512"/>
      <c r="E911" s="512"/>
      <c r="F911" s="512"/>
      <c r="G911" s="512"/>
      <c r="H911" s="512"/>
      <c r="I911" s="512"/>
      <c r="J911" s="512"/>
      <c r="K911" s="512"/>
      <c r="L911" s="512"/>
      <c r="M911" s="512"/>
      <c r="N911" s="512"/>
      <c r="O911" s="512"/>
      <c r="P911" s="512"/>
      <c r="Q911" s="512">
        <v>507.5</v>
      </c>
      <c r="R911" s="512">
        <v>649892</v>
      </c>
      <c r="S911" s="513"/>
      <c r="T911" s="513"/>
      <c r="U911" s="513"/>
      <c r="V911" s="513"/>
      <c r="W911" s="513"/>
      <c r="X911" s="521"/>
      <c r="Y911" s="302"/>
      <c r="Z911" s="558"/>
      <c r="AA911" s="515"/>
      <c r="AB911" s="516"/>
    </row>
    <row r="912" spans="1:29" ht="24.9" hidden="1" customHeight="1">
      <c r="A912" s="302" t="s">
        <v>2225</v>
      </c>
      <c r="B912" s="557" t="s">
        <v>1741</v>
      </c>
      <c r="C912" s="512">
        <f t="shared" si="50"/>
        <v>2186531</v>
      </c>
      <c r="D912" s="512">
        <v>777899</v>
      </c>
      <c r="E912" s="512">
        <v>41366</v>
      </c>
      <c r="F912" s="512"/>
      <c r="G912" s="512">
        <v>208720</v>
      </c>
      <c r="H912" s="512">
        <v>124498</v>
      </c>
      <c r="I912" s="512">
        <v>403315</v>
      </c>
      <c r="J912" s="512"/>
      <c r="K912" s="512"/>
      <c r="L912" s="512"/>
      <c r="M912" s="512"/>
      <c r="N912" s="512"/>
      <c r="O912" s="512"/>
      <c r="P912" s="512"/>
      <c r="Q912" s="512">
        <v>1100</v>
      </c>
      <c r="R912" s="512">
        <v>1408632</v>
      </c>
      <c r="S912" s="513"/>
      <c r="T912" s="513"/>
      <c r="U912" s="513"/>
      <c r="V912" s="513"/>
      <c r="W912" s="513"/>
      <c r="X912" s="521"/>
      <c r="Y912" s="302"/>
      <c r="Z912" s="558"/>
      <c r="AA912" s="515"/>
      <c r="AB912" s="516"/>
    </row>
    <row r="913" spans="1:28" ht="24.9" hidden="1" customHeight="1">
      <c r="A913" s="302" t="s">
        <v>2226</v>
      </c>
      <c r="B913" s="557" t="s">
        <v>1742</v>
      </c>
      <c r="C913" s="512">
        <f t="shared" si="50"/>
        <v>2267898</v>
      </c>
      <c r="D913" s="512"/>
      <c r="E913" s="512"/>
      <c r="F913" s="512"/>
      <c r="G913" s="512"/>
      <c r="H913" s="512"/>
      <c r="I913" s="512"/>
      <c r="J913" s="512"/>
      <c r="K913" s="512"/>
      <c r="L913" s="512"/>
      <c r="M913" s="512"/>
      <c r="N913" s="512"/>
      <c r="O913" s="512"/>
      <c r="P913" s="512"/>
      <c r="Q913" s="512">
        <v>1771</v>
      </c>
      <c r="R913" s="512">
        <v>2267898</v>
      </c>
      <c r="S913" s="513"/>
      <c r="T913" s="513"/>
      <c r="U913" s="513"/>
      <c r="V913" s="513"/>
      <c r="W913" s="513"/>
      <c r="X913" s="521"/>
      <c r="Y913" s="302"/>
      <c r="Z913" s="558"/>
      <c r="AA913" s="515"/>
      <c r="AB913" s="516"/>
    </row>
    <row r="914" spans="1:28" ht="24.9" hidden="1" customHeight="1">
      <c r="A914" s="302" t="s">
        <v>2227</v>
      </c>
      <c r="B914" s="557" t="s">
        <v>1726</v>
      </c>
      <c r="C914" s="512">
        <f t="shared" si="50"/>
        <v>1575082</v>
      </c>
      <c r="D914" s="512">
        <v>964235</v>
      </c>
      <c r="E914" s="512">
        <v>20683</v>
      </c>
      <c r="F914" s="512"/>
      <c r="G914" s="512">
        <v>139147</v>
      </c>
      <c r="H914" s="512">
        <v>494163</v>
      </c>
      <c r="I914" s="512">
        <v>310242</v>
      </c>
      <c r="J914" s="512"/>
      <c r="K914" s="512"/>
      <c r="L914" s="512"/>
      <c r="M914" s="512">
        <v>319</v>
      </c>
      <c r="N914" s="512">
        <v>610847</v>
      </c>
      <c r="O914" s="512"/>
      <c r="P914" s="512"/>
      <c r="Q914" s="512"/>
      <c r="R914" s="512"/>
      <c r="S914" s="513"/>
      <c r="T914" s="513"/>
      <c r="U914" s="513"/>
      <c r="V914" s="513"/>
      <c r="W914" s="513"/>
      <c r="X914" s="521"/>
      <c r="Y914" s="302"/>
      <c r="Z914" s="558"/>
      <c r="AA914" s="515"/>
      <c r="AB914" s="516"/>
    </row>
    <row r="915" spans="1:28" ht="24.9" hidden="1" customHeight="1">
      <c r="A915" s="302" t="s">
        <v>2228</v>
      </c>
      <c r="B915" s="557" t="s">
        <v>1743</v>
      </c>
      <c r="C915" s="512">
        <f t="shared" si="50"/>
        <v>857929</v>
      </c>
      <c r="D915" s="512"/>
      <c r="E915" s="512"/>
      <c r="F915" s="512"/>
      <c r="G915" s="512"/>
      <c r="H915" s="512"/>
      <c r="I915" s="512"/>
      <c r="J915" s="512"/>
      <c r="K915" s="512"/>
      <c r="L915" s="512"/>
      <c r="M915" s="512">
        <v>448</v>
      </c>
      <c r="N915" s="512">
        <v>857929</v>
      </c>
      <c r="O915" s="512"/>
      <c r="P915" s="512"/>
      <c r="Q915" s="512"/>
      <c r="R915" s="512"/>
      <c r="S915" s="513"/>
      <c r="T915" s="513"/>
      <c r="U915" s="513"/>
      <c r="V915" s="513"/>
      <c r="W915" s="513"/>
      <c r="X915" s="521"/>
      <c r="Y915" s="302"/>
      <c r="Z915" s="558"/>
      <c r="AA915" s="515"/>
      <c r="AB915" s="516"/>
    </row>
    <row r="916" spans="1:28" ht="24.9" hidden="1" customHeight="1">
      <c r="A916" s="302" t="s">
        <v>2229</v>
      </c>
      <c r="B916" s="557" t="s">
        <v>1744</v>
      </c>
      <c r="C916" s="512">
        <f t="shared" si="50"/>
        <v>15512</v>
      </c>
      <c r="D916" s="512">
        <v>15512</v>
      </c>
      <c r="E916" s="512">
        <v>15512</v>
      </c>
      <c r="F916" s="512"/>
      <c r="G916" s="512"/>
      <c r="H916" s="512"/>
      <c r="I916" s="512"/>
      <c r="J916" s="512"/>
      <c r="K916" s="512"/>
      <c r="L916" s="512"/>
      <c r="M916" s="512"/>
      <c r="N916" s="512"/>
      <c r="O916" s="512"/>
      <c r="P916" s="512"/>
      <c r="Q916" s="512"/>
      <c r="R916" s="512"/>
      <c r="S916" s="513"/>
      <c r="T916" s="513"/>
      <c r="U916" s="513"/>
      <c r="V916" s="513"/>
      <c r="W916" s="513"/>
      <c r="X916" s="521"/>
      <c r="Y916" s="302"/>
      <c r="Z916" s="558"/>
      <c r="AA916" s="515"/>
      <c r="AB916" s="516"/>
    </row>
    <row r="917" spans="1:28" ht="24.9" hidden="1" customHeight="1">
      <c r="A917" s="302" t="s">
        <v>2230</v>
      </c>
      <c r="B917" s="557" t="s">
        <v>1738</v>
      </c>
      <c r="C917" s="512">
        <f t="shared" si="50"/>
        <v>15512</v>
      </c>
      <c r="D917" s="512">
        <v>15512</v>
      </c>
      <c r="E917" s="512">
        <v>15512</v>
      </c>
      <c r="F917" s="512"/>
      <c r="G917" s="512"/>
      <c r="H917" s="512"/>
      <c r="I917" s="512"/>
      <c r="J917" s="512"/>
      <c r="K917" s="512"/>
      <c r="L917" s="512"/>
      <c r="M917" s="625"/>
      <c r="N917" s="626"/>
      <c r="O917" s="512"/>
      <c r="P917" s="512"/>
      <c r="Q917" s="625"/>
      <c r="R917" s="626"/>
      <c r="S917" s="513"/>
      <c r="T917" s="513"/>
      <c r="U917" s="513"/>
      <c r="V917" s="513"/>
      <c r="W917" s="513"/>
      <c r="X917" s="521"/>
      <c r="Y917" s="302"/>
      <c r="Z917" s="558"/>
      <c r="AA917" s="515"/>
      <c r="AB917" s="516"/>
    </row>
    <row r="918" spans="1:28" ht="24.9" hidden="1" customHeight="1">
      <c r="A918" s="302" t="s">
        <v>2231</v>
      </c>
      <c r="B918" s="557" t="s">
        <v>1727</v>
      </c>
      <c r="C918" s="512">
        <f t="shared" si="50"/>
        <v>1391843</v>
      </c>
      <c r="D918" s="512">
        <v>715700</v>
      </c>
      <c r="E918" s="512">
        <v>10341</v>
      </c>
      <c r="F918" s="512"/>
      <c r="G918" s="512">
        <v>104360</v>
      </c>
      <c r="H918" s="512">
        <v>321781</v>
      </c>
      <c r="I918" s="512">
        <v>279218</v>
      </c>
      <c r="J918" s="512"/>
      <c r="K918" s="512"/>
      <c r="L918" s="512"/>
      <c r="M918" s="512"/>
      <c r="N918" s="512"/>
      <c r="O918" s="512"/>
      <c r="P918" s="512"/>
      <c r="Q918" s="512">
        <v>528</v>
      </c>
      <c r="R918" s="512">
        <v>676143</v>
      </c>
      <c r="S918" s="513"/>
      <c r="T918" s="513"/>
      <c r="U918" s="513"/>
      <c r="V918" s="513"/>
      <c r="W918" s="513"/>
      <c r="X918" s="521"/>
      <c r="Y918" s="302"/>
      <c r="Z918" s="558"/>
      <c r="AA918" s="515"/>
      <c r="AB918" s="516"/>
    </row>
    <row r="919" spans="1:28" ht="24.9" hidden="1" customHeight="1">
      <c r="A919" s="302" t="s">
        <v>2232</v>
      </c>
      <c r="B919" s="557" t="s">
        <v>1745</v>
      </c>
      <c r="C919" s="512">
        <f t="shared" si="50"/>
        <v>4170831</v>
      </c>
      <c r="D919" s="512"/>
      <c r="E919" s="512"/>
      <c r="F919" s="512"/>
      <c r="G919" s="512"/>
      <c r="H919" s="512"/>
      <c r="I919" s="512"/>
      <c r="J919" s="512"/>
      <c r="K919" s="512"/>
      <c r="L919" s="512"/>
      <c r="M919" s="512"/>
      <c r="N919" s="512"/>
      <c r="O919" s="513"/>
      <c r="P919" s="513"/>
      <c r="Q919" s="512">
        <v>3257</v>
      </c>
      <c r="R919" s="512">
        <v>4170831</v>
      </c>
      <c r="S919" s="513"/>
      <c r="T919" s="513"/>
      <c r="U919" s="513"/>
      <c r="V919" s="513"/>
      <c r="W919" s="513"/>
      <c r="X919" s="521"/>
      <c r="Y919" s="302"/>
      <c r="Z919" s="558"/>
      <c r="AA919" s="515"/>
      <c r="AB919" s="516"/>
    </row>
    <row r="920" spans="1:28" ht="24.9" hidden="1" customHeight="1">
      <c r="A920" s="302" t="s">
        <v>2233</v>
      </c>
      <c r="B920" s="557" t="s">
        <v>1729</v>
      </c>
      <c r="C920" s="512">
        <f t="shared" si="50"/>
        <v>1455837</v>
      </c>
      <c r="D920" s="512">
        <v>772010</v>
      </c>
      <c r="E920" s="512">
        <v>20683</v>
      </c>
      <c r="F920" s="512"/>
      <c r="G920" s="512">
        <v>104360</v>
      </c>
      <c r="H920" s="512">
        <v>367749</v>
      </c>
      <c r="I920" s="512">
        <v>279218</v>
      </c>
      <c r="J920" s="512"/>
      <c r="K920" s="512"/>
      <c r="L920" s="512"/>
      <c r="M920" s="512"/>
      <c r="N920" s="512"/>
      <c r="O920" s="513"/>
      <c r="P920" s="513"/>
      <c r="Q920" s="512">
        <v>534</v>
      </c>
      <c r="R920" s="548">
        <v>683827</v>
      </c>
      <c r="S920" s="513"/>
      <c r="T920" s="513"/>
      <c r="U920" s="513"/>
      <c r="V920" s="513"/>
      <c r="W920" s="513"/>
      <c r="X920" s="521"/>
      <c r="Y920" s="302"/>
      <c r="Z920" s="558"/>
      <c r="AA920" s="515"/>
      <c r="AB920" s="516"/>
    </row>
    <row r="921" spans="1:28" ht="24.9" hidden="1" customHeight="1">
      <c r="A921" s="302" t="s">
        <v>2234</v>
      </c>
      <c r="B921" s="557" t="s">
        <v>1746</v>
      </c>
      <c r="C921" s="512">
        <f t="shared" si="50"/>
        <v>4678000</v>
      </c>
      <c r="D921" s="512"/>
      <c r="E921" s="512"/>
      <c r="F921" s="512"/>
      <c r="G921" s="512"/>
      <c r="H921" s="512"/>
      <c r="I921" s="512"/>
      <c r="J921" s="512"/>
      <c r="K921" s="512"/>
      <c r="L921" s="512"/>
      <c r="M921" s="512">
        <v>1240</v>
      </c>
      <c r="N921" s="512">
        <v>2375527</v>
      </c>
      <c r="O921" s="513"/>
      <c r="P921" s="513"/>
      <c r="Q921" s="512">
        <v>1798</v>
      </c>
      <c r="R921" s="512">
        <v>2302473</v>
      </c>
      <c r="S921" s="513"/>
      <c r="T921" s="513"/>
      <c r="U921" s="513"/>
      <c r="V921" s="513"/>
      <c r="W921" s="513"/>
      <c r="X921" s="521"/>
      <c r="Y921" s="302"/>
      <c r="Z921" s="558"/>
      <c r="AA921" s="515"/>
      <c r="AB921" s="516"/>
    </row>
    <row r="922" spans="1:28" ht="24.9" hidden="1" customHeight="1">
      <c r="A922" s="302" t="s">
        <v>2235</v>
      </c>
      <c r="B922" s="557" t="s">
        <v>1728</v>
      </c>
      <c r="C922" s="512">
        <f t="shared" si="50"/>
        <v>5738507</v>
      </c>
      <c r="D922" s="512">
        <v>1996668</v>
      </c>
      <c r="E922" s="512">
        <v>87902</v>
      </c>
      <c r="F922" s="512"/>
      <c r="G922" s="512">
        <v>434834</v>
      </c>
      <c r="H922" s="512">
        <v>605254</v>
      </c>
      <c r="I922" s="512">
        <v>868678</v>
      </c>
      <c r="J922" s="512"/>
      <c r="K922" s="512"/>
      <c r="L922" s="512"/>
      <c r="M922" s="512"/>
      <c r="N922" s="512"/>
      <c r="O922" s="513"/>
      <c r="P922" s="513"/>
      <c r="Q922" s="512">
        <v>2922</v>
      </c>
      <c r="R922" s="512">
        <v>3741839</v>
      </c>
      <c r="S922" s="513"/>
      <c r="T922" s="513"/>
      <c r="U922" s="513"/>
      <c r="V922" s="513"/>
      <c r="W922" s="513"/>
      <c r="X922" s="521"/>
      <c r="Y922" s="302"/>
      <c r="Z922" s="558"/>
      <c r="AA922" s="515"/>
      <c r="AB922" s="516"/>
    </row>
    <row r="923" spans="1:28" ht="24.9" hidden="1" customHeight="1">
      <c r="A923" s="302" t="s">
        <v>2236</v>
      </c>
      <c r="B923" s="557" t="s">
        <v>1725</v>
      </c>
      <c r="C923" s="512">
        <f t="shared" si="50"/>
        <v>1884625</v>
      </c>
      <c r="D923" s="512">
        <v>993345</v>
      </c>
      <c r="E923" s="512">
        <v>20683</v>
      </c>
      <c r="F923" s="512"/>
      <c r="G923" s="512">
        <v>139147</v>
      </c>
      <c r="H923" s="512">
        <v>492248</v>
      </c>
      <c r="I923" s="512">
        <v>341267</v>
      </c>
      <c r="J923" s="512"/>
      <c r="K923" s="512"/>
      <c r="L923" s="512"/>
      <c r="M923" s="512"/>
      <c r="N923" s="512"/>
      <c r="O923" s="513"/>
      <c r="P923" s="513"/>
      <c r="Q923" s="512">
        <v>696</v>
      </c>
      <c r="R923" s="512">
        <v>891280</v>
      </c>
      <c r="S923" s="513"/>
      <c r="T923" s="513"/>
      <c r="U923" s="513"/>
      <c r="V923" s="513"/>
      <c r="W923" s="513"/>
      <c r="X923" s="521"/>
      <c r="Y923" s="302"/>
      <c r="Z923" s="558"/>
      <c r="AA923" s="515"/>
      <c r="AB923" s="516"/>
    </row>
    <row r="924" spans="1:28" ht="24.9" hidden="1" customHeight="1">
      <c r="A924" s="302" t="s">
        <v>2237</v>
      </c>
      <c r="B924" s="557" t="s">
        <v>1739</v>
      </c>
      <c r="C924" s="512">
        <f t="shared" si="50"/>
        <v>1476195</v>
      </c>
      <c r="D924" s="512">
        <v>733462</v>
      </c>
      <c r="E924" s="512">
        <v>23268</v>
      </c>
      <c r="F924" s="512"/>
      <c r="G924" s="512">
        <v>86967</v>
      </c>
      <c r="H924" s="512">
        <v>406057</v>
      </c>
      <c r="I924" s="512">
        <v>217170</v>
      </c>
      <c r="J924" s="512"/>
      <c r="K924" s="512"/>
      <c r="L924" s="512"/>
      <c r="M924" s="625"/>
      <c r="N924" s="626"/>
      <c r="O924" s="512"/>
      <c r="P924" s="512"/>
      <c r="Q924" s="627">
        <v>580</v>
      </c>
      <c r="R924" s="512">
        <v>742733</v>
      </c>
      <c r="S924" s="513"/>
      <c r="T924" s="513"/>
      <c r="U924" s="513"/>
      <c r="V924" s="513"/>
      <c r="W924" s="513"/>
      <c r="X924" s="521"/>
      <c r="Y924" s="302"/>
      <c r="Z924" s="558"/>
      <c r="AA924" s="515"/>
      <c r="AB924" s="516"/>
    </row>
    <row r="925" spans="1:28" ht="24.9" hidden="1" customHeight="1">
      <c r="A925" s="302" t="s">
        <v>2238</v>
      </c>
      <c r="B925" s="557" t="s">
        <v>303</v>
      </c>
      <c r="C925" s="512">
        <f t="shared" si="50"/>
        <v>925855</v>
      </c>
      <c r="D925" s="512"/>
      <c r="E925" s="512"/>
      <c r="F925" s="512"/>
      <c r="G925" s="512"/>
      <c r="H925" s="512"/>
      <c r="I925" s="512"/>
      <c r="J925" s="512"/>
      <c r="K925" s="512"/>
      <c r="L925" s="512"/>
      <c r="M925" s="625"/>
      <c r="N925" s="626"/>
      <c r="O925" s="512"/>
      <c r="P925" s="512"/>
      <c r="Q925" s="627">
        <v>930</v>
      </c>
      <c r="R925" s="512">
        <v>925855</v>
      </c>
      <c r="S925" s="513"/>
      <c r="T925" s="513"/>
      <c r="U925" s="513"/>
      <c r="V925" s="513"/>
      <c r="W925" s="513"/>
      <c r="X925" s="521"/>
      <c r="Y925" s="302"/>
      <c r="Z925" s="558"/>
      <c r="AA925" s="515"/>
      <c r="AB925" s="516"/>
    </row>
    <row r="926" spans="1:28" ht="24.9" hidden="1" customHeight="1">
      <c r="A926" s="302" t="s">
        <v>2239</v>
      </c>
      <c r="B926" s="557" t="s">
        <v>1740</v>
      </c>
      <c r="C926" s="512">
        <f t="shared" si="50"/>
        <v>27922</v>
      </c>
      <c r="D926" s="512">
        <v>27922</v>
      </c>
      <c r="E926" s="512">
        <v>27922</v>
      </c>
      <c r="F926" s="512"/>
      <c r="G926" s="512"/>
      <c r="H926" s="512"/>
      <c r="I926" s="512"/>
      <c r="J926" s="512"/>
      <c r="K926" s="512"/>
      <c r="L926" s="512"/>
      <c r="M926" s="625"/>
      <c r="N926" s="626"/>
      <c r="O926" s="512"/>
      <c r="P926" s="512"/>
      <c r="Q926" s="625"/>
      <c r="R926" s="626"/>
      <c r="S926" s="513"/>
      <c r="T926" s="513"/>
      <c r="U926" s="513"/>
      <c r="V926" s="513"/>
      <c r="W926" s="513"/>
      <c r="X926" s="521"/>
      <c r="Y926" s="302"/>
      <c r="Z926" s="558"/>
      <c r="AA926" s="515"/>
      <c r="AB926" s="516"/>
    </row>
    <row r="927" spans="1:28" ht="24.9" hidden="1" customHeight="1">
      <c r="A927" s="302" t="s">
        <v>2240</v>
      </c>
      <c r="B927" s="557" t="s">
        <v>304</v>
      </c>
      <c r="C927" s="512">
        <f t="shared" si="50"/>
        <v>516422</v>
      </c>
      <c r="D927" s="512">
        <v>516422</v>
      </c>
      <c r="E927" s="512">
        <v>18615</v>
      </c>
      <c r="F927" s="512"/>
      <c r="G927" s="512">
        <v>156540</v>
      </c>
      <c r="H927" s="512"/>
      <c r="I927" s="512">
        <v>341267</v>
      </c>
      <c r="J927" s="512"/>
      <c r="K927" s="512"/>
      <c r="L927" s="512"/>
      <c r="M927" s="625"/>
      <c r="N927" s="626"/>
      <c r="O927" s="512"/>
      <c r="P927" s="512"/>
      <c r="Q927" s="625"/>
      <c r="R927" s="626"/>
      <c r="S927" s="513"/>
      <c r="T927" s="513"/>
      <c r="U927" s="513"/>
      <c r="V927" s="513"/>
      <c r="W927" s="513"/>
      <c r="X927" s="521"/>
      <c r="Y927" s="302"/>
      <c r="Z927" s="558"/>
      <c r="AA927" s="515"/>
      <c r="AB927" s="516"/>
    </row>
    <row r="928" spans="1:28" ht="24.9" hidden="1" customHeight="1">
      <c r="A928" s="302" t="s">
        <v>2241</v>
      </c>
      <c r="B928" s="557" t="s">
        <v>1748</v>
      </c>
      <c r="C928" s="512">
        <f t="shared" si="50"/>
        <v>852910</v>
      </c>
      <c r="D928" s="512"/>
      <c r="E928" s="512"/>
      <c r="F928" s="512"/>
      <c r="G928" s="512"/>
      <c r="H928" s="512"/>
      <c r="I928" s="512"/>
      <c r="J928" s="512"/>
      <c r="K928" s="512"/>
      <c r="L928" s="512"/>
      <c r="M928" s="512">
        <v>445</v>
      </c>
      <c r="N928" s="512">
        <v>852910</v>
      </c>
      <c r="O928" s="512"/>
      <c r="P928" s="512"/>
      <c r="Q928" s="512"/>
      <c r="R928" s="512"/>
      <c r="S928" s="513"/>
      <c r="T928" s="513"/>
      <c r="U928" s="513"/>
      <c r="V928" s="513"/>
      <c r="W928" s="513"/>
      <c r="X928" s="521"/>
      <c r="Y928" s="302"/>
      <c r="Z928" s="558"/>
      <c r="AA928" s="515"/>
      <c r="AB928" s="516"/>
    </row>
    <row r="929" spans="1:29" ht="24.9" hidden="1" customHeight="1">
      <c r="A929" s="302" t="s">
        <v>2242</v>
      </c>
      <c r="B929" s="557" t="s">
        <v>1730</v>
      </c>
      <c r="C929" s="512">
        <f t="shared" si="50"/>
        <v>2226901</v>
      </c>
      <c r="D929" s="512">
        <v>744933</v>
      </c>
      <c r="E929" s="512">
        <v>9307</v>
      </c>
      <c r="F929" s="512"/>
      <c r="G929" s="512">
        <v>104360</v>
      </c>
      <c r="H929" s="512">
        <v>383072</v>
      </c>
      <c r="I929" s="512">
        <v>248194</v>
      </c>
      <c r="J929" s="512"/>
      <c r="K929" s="512"/>
      <c r="L929" s="512"/>
      <c r="M929" s="512">
        <v>438.1</v>
      </c>
      <c r="N929" s="512">
        <v>839120</v>
      </c>
      <c r="O929" s="512"/>
      <c r="P929" s="512"/>
      <c r="Q929" s="512">
        <v>502</v>
      </c>
      <c r="R929" s="512">
        <v>642848</v>
      </c>
      <c r="S929" s="513"/>
      <c r="T929" s="513"/>
      <c r="U929" s="513"/>
      <c r="V929" s="513"/>
      <c r="W929" s="513"/>
      <c r="X929" s="521"/>
      <c r="Y929" s="302"/>
      <c r="Z929" s="558"/>
      <c r="AA929" s="515"/>
      <c r="AB929" s="516"/>
    </row>
    <row r="930" spans="1:29" ht="24.9" hidden="1" customHeight="1">
      <c r="A930" s="302" t="s">
        <v>2243</v>
      </c>
      <c r="B930" s="557" t="s">
        <v>1747</v>
      </c>
      <c r="C930" s="512">
        <f t="shared" si="50"/>
        <v>1536689</v>
      </c>
      <c r="D930" s="512"/>
      <c r="E930" s="512"/>
      <c r="F930" s="512"/>
      <c r="G930" s="512"/>
      <c r="H930" s="512"/>
      <c r="I930" s="512"/>
      <c r="J930" s="512"/>
      <c r="K930" s="512"/>
      <c r="L930" s="512"/>
      <c r="M930" s="512"/>
      <c r="N930" s="512"/>
      <c r="O930" s="512"/>
      <c r="P930" s="512"/>
      <c r="Q930" s="512">
        <v>1200</v>
      </c>
      <c r="R930" s="512">
        <v>1536689</v>
      </c>
      <c r="S930" s="512"/>
      <c r="T930" s="512"/>
      <c r="U930" s="512"/>
      <c r="V930" s="512"/>
      <c r="W930" s="512"/>
      <c r="X930" s="559"/>
      <c r="Y930" s="302"/>
      <c r="Z930" s="558"/>
      <c r="AA930" s="515"/>
      <c r="AB930" s="516"/>
    </row>
    <row r="931" spans="1:29" ht="24.9" hidden="1" customHeight="1">
      <c r="A931" s="302" t="s">
        <v>2244</v>
      </c>
      <c r="B931" s="557" t="s">
        <v>1749</v>
      </c>
      <c r="C931" s="512">
        <f t="shared" si="50"/>
        <v>1189508</v>
      </c>
      <c r="D931" s="512">
        <v>445494</v>
      </c>
      <c r="E931" s="512">
        <v>31024</v>
      </c>
      <c r="F931" s="512"/>
      <c r="G931" s="512">
        <v>86967</v>
      </c>
      <c r="H931" s="512">
        <v>172382</v>
      </c>
      <c r="I931" s="512">
        <v>155121</v>
      </c>
      <c r="J931" s="512"/>
      <c r="K931" s="512"/>
      <c r="L931" s="512"/>
      <c r="M931" s="627"/>
      <c r="N931" s="626"/>
      <c r="O931" s="512"/>
      <c r="P931" s="512"/>
      <c r="Q931" s="512">
        <v>581</v>
      </c>
      <c r="R931" s="512">
        <v>744014</v>
      </c>
      <c r="S931" s="512"/>
      <c r="T931" s="512"/>
      <c r="U931" s="512"/>
      <c r="V931" s="512"/>
      <c r="W931" s="512"/>
      <c r="X931" s="559"/>
      <c r="Y931" s="302"/>
      <c r="Z931" s="558"/>
      <c r="AA931" s="515"/>
      <c r="AB931" s="516"/>
    </row>
    <row r="932" spans="1:29" ht="24.9" hidden="1" customHeight="1">
      <c r="A932" s="302" t="s">
        <v>2245</v>
      </c>
      <c r="B932" s="557" t="s">
        <v>1750</v>
      </c>
      <c r="C932" s="512">
        <f t="shared" si="50"/>
        <v>990242</v>
      </c>
      <c r="D932" s="512"/>
      <c r="E932" s="512"/>
      <c r="F932" s="512"/>
      <c r="G932" s="512"/>
      <c r="H932" s="512"/>
      <c r="I932" s="512"/>
      <c r="J932" s="512"/>
      <c r="K932" s="512"/>
      <c r="L932" s="512"/>
      <c r="M932" s="512">
        <v>517</v>
      </c>
      <c r="N932" s="512">
        <v>990242</v>
      </c>
      <c r="O932" s="512"/>
      <c r="P932" s="512"/>
      <c r="Q932" s="625"/>
      <c r="R932" s="626"/>
      <c r="S932" s="512"/>
      <c r="T932" s="512"/>
      <c r="U932" s="512"/>
      <c r="V932" s="512"/>
      <c r="W932" s="512"/>
      <c r="X932" s="559"/>
      <c r="Y932" s="302"/>
      <c r="Z932" s="558"/>
      <c r="AA932" s="515"/>
      <c r="AB932" s="516"/>
    </row>
    <row r="933" spans="1:29" ht="24.9" hidden="1" customHeight="1">
      <c r="A933" s="302" t="s">
        <v>2246</v>
      </c>
      <c r="B933" s="557" t="s">
        <v>1724</v>
      </c>
      <c r="C933" s="512">
        <f t="shared" si="50"/>
        <v>2703157</v>
      </c>
      <c r="D933" s="512">
        <v>1111185</v>
      </c>
      <c r="E933" s="512">
        <v>20683</v>
      </c>
      <c r="F933" s="512"/>
      <c r="G933" s="512">
        <v>121754</v>
      </c>
      <c r="H933" s="512">
        <v>689530</v>
      </c>
      <c r="I933" s="512">
        <v>279218</v>
      </c>
      <c r="J933" s="512"/>
      <c r="K933" s="512"/>
      <c r="L933" s="512"/>
      <c r="M933" s="512">
        <v>426</v>
      </c>
      <c r="N933" s="512">
        <v>815944</v>
      </c>
      <c r="O933" s="512"/>
      <c r="P933" s="512"/>
      <c r="Q933" s="512">
        <v>606</v>
      </c>
      <c r="R933" s="512">
        <v>776028</v>
      </c>
      <c r="S933" s="548"/>
      <c r="T933" s="548"/>
      <c r="U933" s="548"/>
      <c r="V933" s="548"/>
      <c r="W933" s="548"/>
      <c r="X933" s="550"/>
      <c r="Y933" s="302"/>
      <c r="Z933" s="558"/>
      <c r="AA933" s="515"/>
      <c r="AB933" s="516"/>
    </row>
    <row r="934" spans="1:29" ht="24.9" hidden="1" customHeight="1">
      <c r="A934" s="551" t="s">
        <v>84</v>
      </c>
      <c r="B934" s="595"/>
      <c r="C934" s="512">
        <f>SUM(C905:C933)</f>
        <v>46231921</v>
      </c>
      <c r="D934" s="512">
        <f>SUM(D905:D933)</f>
        <v>10416106</v>
      </c>
      <c r="E934" s="512">
        <f t="shared" ref="E934:I934" si="51">SUM(E905:E933)</f>
        <v>410037</v>
      </c>
      <c r="F934" s="512"/>
      <c r="G934" s="512">
        <f t="shared" si="51"/>
        <v>1687156</v>
      </c>
      <c r="H934" s="512">
        <f t="shared" si="51"/>
        <v>4478113</v>
      </c>
      <c r="I934" s="512">
        <f t="shared" si="51"/>
        <v>3840800</v>
      </c>
      <c r="J934" s="512"/>
      <c r="K934" s="512"/>
      <c r="L934" s="512"/>
      <c r="M934" s="512">
        <f t="shared" ref="M934:N934" si="52">SUM(M905:M933)</f>
        <v>6060.1</v>
      </c>
      <c r="N934" s="512">
        <f t="shared" si="52"/>
        <v>11608602</v>
      </c>
      <c r="O934" s="512"/>
      <c r="P934" s="512"/>
      <c r="Q934" s="512">
        <f t="shared" ref="Q934:R934" si="53">SUM(Q905:Q933)</f>
        <v>19110.400000000001</v>
      </c>
      <c r="R934" s="512">
        <f t="shared" si="53"/>
        <v>24207213</v>
      </c>
      <c r="S934" s="512"/>
      <c r="T934" s="512"/>
      <c r="U934" s="512"/>
      <c r="V934" s="512"/>
      <c r="W934" s="512"/>
      <c r="X934" s="559"/>
      <c r="Y934" s="551"/>
      <c r="Z934" s="531"/>
      <c r="AA934" s="515"/>
      <c r="AB934" s="516"/>
      <c r="AC934" s="517">
        <f>D934+L934+N934+P934+R934</f>
        <v>46231921</v>
      </c>
    </row>
    <row r="935" spans="1:29" ht="24.9" customHeight="1">
      <c r="A935" s="529" t="s">
        <v>40</v>
      </c>
      <c r="B935" s="529"/>
      <c r="C935" s="552"/>
      <c r="D935" s="552"/>
      <c r="E935" s="552"/>
      <c r="F935" s="552"/>
      <c r="G935" s="552"/>
      <c r="H935" s="552"/>
      <c r="I935" s="552"/>
      <c r="J935" s="553"/>
      <c r="K935" s="554"/>
      <c r="L935" s="552"/>
      <c r="M935" s="552"/>
      <c r="N935" s="552"/>
      <c r="O935" s="552"/>
      <c r="P935" s="552"/>
      <c r="Q935" s="552"/>
      <c r="R935" s="552"/>
      <c r="S935" s="552"/>
      <c r="T935" s="552"/>
      <c r="U935" s="552"/>
      <c r="V935" s="552"/>
      <c r="W935" s="552"/>
      <c r="X935" s="555"/>
      <c r="Y935" s="529"/>
      <c r="Z935" s="556"/>
      <c r="AA935" s="515"/>
      <c r="AB935" s="516"/>
    </row>
    <row r="936" spans="1:29" ht="24.9" hidden="1" customHeight="1">
      <c r="A936" s="302" t="s">
        <v>2247</v>
      </c>
      <c r="B936" s="519" t="s">
        <v>2382</v>
      </c>
      <c r="C936" s="520">
        <f t="shared" ref="C936:C1026" si="54">D936+L936+N936+P936+R936+T936+U936</f>
        <v>5348121</v>
      </c>
      <c r="D936" s="512">
        <v>4213185</v>
      </c>
      <c r="E936" s="512">
        <v>134397</v>
      </c>
      <c r="F936" s="512">
        <v>1092141</v>
      </c>
      <c r="G936" s="512">
        <v>457279</v>
      </c>
      <c r="H936" s="512">
        <v>2363016</v>
      </c>
      <c r="I936" s="512">
        <v>0</v>
      </c>
      <c r="J936" s="512">
        <v>166352</v>
      </c>
      <c r="K936" s="514">
        <v>0</v>
      </c>
      <c r="L936" s="512">
        <v>0</v>
      </c>
      <c r="M936" s="512">
        <v>0</v>
      </c>
      <c r="N936" s="512">
        <v>0</v>
      </c>
      <c r="O936" s="512">
        <f>P936/540</f>
        <v>282.77407407407406</v>
      </c>
      <c r="P936" s="512">
        <v>152698</v>
      </c>
      <c r="Q936" s="512">
        <v>0</v>
      </c>
      <c r="R936" s="512">
        <v>0</v>
      </c>
      <c r="S936" s="512">
        <v>98</v>
      </c>
      <c r="T936" s="512">
        <v>102466</v>
      </c>
      <c r="U936" s="512">
        <v>879772</v>
      </c>
      <c r="V936" s="512"/>
      <c r="W936" s="512"/>
      <c r="X936" s="559"/>
      <c r="Y936" s="302"/>
      <c r="Z936" s="522"/>
      <c r="AA936" s="515"/>
      <c r="AB936" s="516"/>
      <c r="AC936" s="517">
        <v>5348121</v>
      </c>
    </row>
    <row r="937" spans="1:29" ht="24.9" hidden="1" customHeight="1">
      <c r="A937" s="302" t="s">
        <v>2248</v>
      </c>
      <c r="B937" s="628" t="s">
        <v>3023</v>
      </c>
      <c r="C937" s="520">
        <f t="shared" si="54"/>
        <v>3766934</v>
      </c>
      <c r="D937" s="512"/>
      <c r="E937" s="512"/>
      <c r="F937" s="512"/>
      <c r="G937" s="512"/>
      <c r="H937" s="512"/>
      <c r="I937" s="512"/>
      <c r="J937" s="512"/>
      <c r="K937" s="514">
        <v>2</v>
      </c>
      <c r="L937" s="512">
        <v>3766934</v>
      </c>
      <c r="M937" s="512"/>
      <c r="N937" s="512"/>
      <c r="O937" s="512"/>
      <c r="P937" s="512"/>
      <c r="Q937" s="512"/>
      <c r="R937" s="512"/>
      <c r="S937" s="512"/>
      <c r="T937" s="512"/>
      <c r="U937" s="512"/>
      <c r="V937" s="513"/>
      <c r="W937" s="513"/>
      <c r="X937" s="521"/>
      <c r="Y937" s="302"/>
      <c r="Z937" s="629"/>
      <c r="AA937" s="515"/>
      <c r="AB937" s="516"/>
      <c r="AC937" s="517">
        <v>3766934</v>
      </c>
    </row>
    <row r="938" spans="1:29" ht="24.9" hidden="1" customHeight="1">
      <c r="A938" s="302" t="s">
        <v>2249</v>
      </c>
      <c r="B938" s="628" t="s">
        <v>3024</v>
      </c>
      <c r="C938" s="520">
        <f t="shared" si="54"/>
        <v>1883467</v>
      </c>
      <c r="D938" s="512"/>
      <c r="E938" s="512"/>
      <c r="F938" s="512"/>
      <c r="G938" s="512"/>
      <c r="H938" s="512"/>
      <c r="I938" s="512"/>
      <c r="J938" s="512"/>
      <c r="K938" s="514">
        <v>1</v>
      </c>
      <c r="L938" s="512">
        <v>1883467</v>
      </c>
      <c r="M938" s="512"/>
      <c r="N938" s="512"/>
      <c r="O938" s="512"/>
      <c r="P938" s="512"/>
      <c r="Q938" s="512"/>
      <c r="R938" s="512"/>
      <c r="S938" s="512"/>
      <c r="T938" s="512"/>
      <c r="U938" s="512"/>
      <c r="V938" s="513"/>
      <c r="W938" s="513"/>
      <c r="X938" s="521"/>
      <c r="Y938" s="302"/>
      <c r="Z938" s="629"/>
      <c r="AA938" s="515"/>
      <c r="AB938" s="516"/>
      <c r="AC938" s="517">
        <v>1883467</v>
      </c>
    </row>
    <row r="939" spans="1:29" ht="24.9" hidden="1" customHeight="1">
      <c r="A939" s="302" t="s">
        <v>2250</v>
      </c>
      <c r="B939" s="519" t="s">
        <v>2383</v>
      </c>
      <c r="C939" s="520">
        <f t="shared" si="54"/>
        <v>11677409</v>
      </c>
      <c r="D939" s="512">
        <v>7561694</v>
      </c>
      <c r="E939" s="512">
        <v>335476</v>
      </c>
      <c r="F939" s="512">
        <v>1234033</v>
      </c>
      <c r="G939" s="512">
        <v>998016</v>
      </c>
      <c r="H939" s="512">
        <v>4251131</v>
      </c>
      <c r="I939" s="512">
        <v>0</v>
      </c>
      <c r="J939" s="512">
        <v>743038</v>
      </c>
      <c r="K939" s="514">
        <v>0</v>
      </c>
      <c r="L939" s="512">
        <v>0</v>
      </c>
      <c r="M939" s="512">
        <v>0</v>
      </c>
      <c r="N939" s="512">
        <v>0</v>
      </c>
      <c r="O939" s="512">
        <f>P939/540</f>
        <v>629.45740740740746</v>
      </c>
      <c r="P939" s="512">
        <v>339907</v>
      </c>
      <c r="Q939" s="512">
        <v>0</v>
      </c>
      <c r="R939" s="512">
        <v>0</v>
      </c>
      <c r="S939" s="512">
        <v>218</v>
      </c>
      <c r="T939" s="512">
        <v>227935</v>
      </c>
      <c r="U939" s="512">
        <v>3547873</v>
      </c>
      <c r="V939" s="513"/>
      <c r="W939" s="513"/>
      <c r="X939" s="521"/>
      <c r="Y939" s="302"/>
      <c r="Z939" s="522"/>
      <c r="AA939" s="515"/>
      <c r="AB939" s="516"/>
      <c r="AC939" s="517">
        <v>11677409</v>
      </c>
    </row>
    <row r="940" spans="1:29" ht="24.9" hidden="1" customHeight="1">
      <c r="A940" s="302" t="s">
        <v>2251</v>
      </c>
      <c r="B940" s="519" t="s">
        <v>2384</v>
      </c>
      <c r="C940" s="520">
        <f t="shared" si="54"/>
        <v>4309296</v>
      </c>
      <c r="D940" s="512">
        <v>3504311</v>
      </c>
      <c r="E940" s="512"/>
      <c r="F940" s="512">
        <v>0</v>
      </c>
      <c r="G940" s="512">
        <v>0</v>
      </c>
      <c r="H940" s="512">
        <v>3504311</v>
      </c>
      <c r="I940" s="512">
        <v>0</v>
      </c>
      <c r="J940" s="512">
        <v>0</v>
      </c>
      <c r="K940" s="514">
        <v>0</v>
      </c>
      <c r="L940" s="512">
        <v>0</v>
      </c>
      <c r="M940" s="512">
        <v>0</v>
      </c>
      <c r="N940" s="512">
        <v>0</v>
      </c>
      <c r="O940" s="512">
        <f>P940/540</f>
        <v>1237.0648148148148</v>
      </c>
      <c r="P940" s="512">
        <v>668015</v>
      </c>
      <c r="Q940" s="512">
        <v>0</v>
      </c>
      <c r="R940" s="512">
        <v>0</v>
      </c>
      <c r="S940" s="512">
        <v>131</v>
      </c>
      <c r="T940" s="512">
        <v>136970</v>
      </c>
      <c r="U940" s="512">
        <v>0</v>
      </c>
      <c r="V940" s="513"/>
      <c r="W940" s="513"/>
      <c r="X940" s="521"/>
      <c r="Y940" s="302"/>
      <c r="Z940" s="522"/>
      <c r="AA940" s="515"/>
      <c r="AB940" s="516"/>
      <c r="AC940" s="517">
        <v>4309296</v>
      </c>
    </row>
    <row r="941" spans="1:29" ht="24.9" hidden="1" customHeight="1">
      <c r="A941" s="302" t="s">
        <v>2252</v>
      </c>
      <c r="B941" s="519" t="s">
        <v>2385</v>
      </c>
      <c r="C941" s="520">
        <f t="shared" si="54"/>
        <v>8904281</v>
      </c>
      <c r="D941" s="512">
        <v>5716448</v>
      </c>
      <c r="E941" s="512"/>
      <c r="F941" s="512">
        <v>743860</v>
      </c>
      <c r="G941" s="512">
        <v>601592</v>
      </c>
      <c r="H941" s="512">
        <v>3977297</v>
      </c>
      <c r="I941" s="512">
        <v>0</v>
      </c>
      <c r="J941" s="512">
        <v>393699</v>
      </c>
      <c r="K941" s="514">
        <v>0</v>
      </c>
      <c r="L941" s="512">
        <v>0</v>
      </c>
      <c r="M941" s="512">
        <v>0</v>
      </c>
      <c r="N941" s="512">
        <v>0</v>
      </c>
      <c r="O941" s="512">
        <f>P941/540</f>
        <v>708.16851851851857</v>
      </c>
      <c r="P941" s="512">
        <v>382411</v>
      </c>
      <c r="Q941" s="512">
        <v>3369</v>
      </c>
      <c r="R941" s="512">
        <v>1464423</v>
      </c>
      <c r="S941" s="512">
        <v>133</v>
      </c>
      <c r="T941" s="512">
        <v>139061</v>
      </c>
      <c r="U941" s="512">
        <v>1201938</v>
      </c>
      <c r="V941" s="513"/>
      <c r="W941" s="513"/>
      <c r="X941" s="521"/>
      <c r="Y941" s="302"/>
      <c r="Z941" s="522"/>
      <c r="AA941" s="515"/>
      <c r="AB941" s="516"/>
      <c r="AC941" s="517">
        <v>8904281</v>
      </c>
    </row>
    <row r="942" spans="1:29" ht="24.9" hidden="1" customHeight="1">
      <c r="A942" s="302" t="s">
        <v>2253</v>
      </c>
      <c r="B942" s="519" t="s">
        <v>485</v>
      </c>
      <c r="C942" s="520">
        <f t="shared" si="54"/>
        <v>7615289</v>
      </c>
      <c r="D942" s="512">
        <v>5512409</v>
      </c>
      <c r="E942" s="512"/>
      <c r="F942" s="512">
        <v>638516</v>
      </c>
      <c r="G942" s="512">
        <v>521611</v>
      </c>
      <c r="H942" s="512">
        <v>2225142</v>
      </c>
      <c r="I942" s="512">
        <v>1234386</v>
      </c>
      <c r="J942" s="512">
        <v>892754</v>
      </c>
      <c r="K942" s="514">
        <v>0</v>
      </c>
      <c r="L942" s="512">
        <v>0</v>
      </c>
      <c r="M942" s="512">
        <v>0</v>
      </c>
      <c r="N942" s="512">
        <v>0</v>
      </c>
      <c r="O942" s="512">
        <v>0</v>
      </c>
      <c r="P942" s="512">
        <v>0</v>
      </c>
      <c r="Q942" s="512">
        <v>0</v>
      </c>
      <c r="R942" s="512">
        <v>0</v>
      </c>
      <c r="S942" s="512">
        <v>0</v>
      </c>
      <c r="T942" s="512">
        <v>0</v>
      </c>
      <c r="U942" s="512">
        <v>2102880</v>
      </c>
      <c r="V942" s="513"/>
      <c r="W942" s="513"/>
      <c r="X942" s="559"/>
      <c r="Y942" s="302"/>
      <c r="Z942" s="522"/>
      <c r="AA942" s="515"/>
      <c r="AB942" s="516"/>
      <c r="AC942" s="517">
        <v>7615289</v>
      </c>
    </row>
    <row r="943" spans="1:29" ht="24.9" hidden="1" customHeight="1">
      <c r="A943" s="302" t="s">
        <v>2254</v>
      </c>
      <c r="B943" s="630" t="s">
        <v>3025</v>
      </c>
      <c r="C943" s="520">
        <f t="shared" si="54"/>
        <v>7533868</v>
      </c>
      <c r="D943" s="512"/>
      <c r="E943" s="512"/>
      <c r="F943" s="512"/>
      <c r="G943" s="512"/>
      <c r="H943" s="512"/>
      <c r="I943" s="512"/>
      <c r="J943" s="512"/>
      <c r="K943" s="514">
        <v>4</v>
      </c>
      <c r="L943" s="548">
        <v>7533868</v>
      </c>
      <c r="M943" s="512"/>
      <c r="N943" s="512"/>
      <c r="O943" s="512"/>
      <c r="P943" s="512"/>
      <c r="Q943" s="512"/>
      <c r="R943" s="512"/>
      <c r="S943" s="512"/>
      <c r="T943" s="512"/>
      <c r="U943" s="512"/>
      <c r="V943" s="513"/>
      <c r="W943" s="513"/>
      <c r="X943" s="521"/>
      <c r="Y943" s="302"/>
      <c r="Z943" s="631"/>
      <c r="AA943" s="515"/>
      <c r="AB943" s="516"/>
      <c r="AC943" s="517">
        <v>7533868</v>
      </c>
    </row>
    <row r="944" spans="1:29" ht="24.9" customHeight="1">
      <c r="A944" s="892">
        <v>1</v>
      </c>
      <c r="B944" s="628" t="s">
        <v>3026</v>
      </c>
      <c r="C944" s="520">
        <f t="shared" si="54"/>
        <v>3766934</v>
      </c>
      <c r="D944" s="512"/>
      <c r="E944" s="512"/>
      <c r="F944" s="512"/>
      <c r="G944" s="512"/>
      <c r="H944" s="512"/>
      <c r="I944" s="512"/>
      <c r="J944" s="512"/>
      <c r="K944" s="514">
        <v>2</v>
      </c>
      <c r="L944" s="512">
        <v>3766934</v>
      </c>
      <c r="M944" s="512"/>
      <c r="N944" s="512"/>
      <c r="O944" s="512"/>
      <c r="P944" s="512"/>
      <c r="Q944" s="512"/>
      <c r="R944" s="512"/>
      <c r="S944" s="512"/>
      <c r="T944" s="512"/>
      <c r="U944" s="512"/>
      <c r="V944" s="513"/>
      <c r="W944" s="513"/>
      <c r="X944" s="521"/>
      <c r="Y944" s="302"/>
      <c r="Z944" s="629"/>
      <c r="AA944" s="515"/>
      <c r="AB944" s="516"/>
      <c r="AC944" s="517">
        <v>3766934</v>
      </c>
    </row>
    <row r="945" spans="1:29" ht="24.9" customHeight="1">
      <c r="A945" s="302">
        <v>2</v>
      </c>
      <c r="B945" s="628" t="s">
        <v>3027</v>
      </c>
      <c r="C945" s="520">
        <f t="shared" si="54"/>
        <v>3766934</v>
      </c>
      <c r="D945" s="512"/>
      <c r="E945" s="512"/>
      <c r="F945" s="512"/>
      <c r="G945" s="512"/>
      <c r="H945" s="512"/>
      <c r="I945" s="512"/>
      <c r="J945" s="512"/>
      <c r="K945" s="514">
        <v>2</v>
      </c>
      <c r="L945" s="512">
        <v>3766934</v>
      </c>
      <c r="M945" s="512"/>
      <c r="N945" s="512"/>
      <c r="O945" s="512"/>
      <c r="P945" s="512"/>
      <c r="Q945" s="512"/>
      <c r="R945" s="512"/>
      <c r="S945" s="512"/>
      <c r="T945" s="512"/>
      <c r="U945" s="512"/>
      <c r="V945" s="513"/>
      <c r="W945" s="513"/>
      <c r="X945" s="521"/>
      <c r="Y945" s="302"/>
      <c r="Z945" s="629"/>
      <c r="AA945" s="515"/>
      <c r="AB945" s="516"/>
      <c r="AC945" s="517">
        <v>3766934</v>
      </c>
    </row>
    <row r="946" spans="1:29" ht="24.9" customHeight="1">
      <c r="A946" s="302">
        <v>3</v>
      </c>
      <c r="B946" s="628" t="s">
        <v>3028</v>
      </c>
      <c r="C946" s="520">
        <f t="shared" si="54"/>
        <v>3766934</v>
      </c>
      <c r="D946" s="512"/>
      <c r="E946" s="512"/>
      <c r="F946" s="512"/>
      <c r="G946" s="512"/>
      <c r="H946" s="512"/>
      <c r="I946" s="512"/>
      <c r="J946" s="512"/>
      <c r="K946" s="514">
        <v>2</v>
      </c>
      <c r="L946" s="512">
        <v>3766934</v>
      </c>
      <c r="M946" s="512"/>
      <c r="N946" s="512"/>
      <c r="O946" s="512"/>
      <c r="P946" s="512"/>
      <c r="Q946" s="512"/>
      <c r="R946" s="512"/>
      <c r="S946" s="512"/>
      <c r="T946" s="512"/>
      <c r="U946" s="512"/>
      <c r="V946" s="513"/>
      <c r="W946" s="513"/>
      <c r="X946" s="521"/>
      <c r="Y946" s="302"/>
      <c r="Z946" s="629"/>
      <c r="AA946" s="515"/>
      <c r="AB946" s="516"/>
      <c r="AC946" s="517">
        <v>3766934</v>
      </c>
    </row>
    <row r="947" spans="1:29" ht="24.9" customHeight="1">
      <c r="A947" s="892">
        <v>4</v>
      </c>
      <c r="B947" s="628" t="s">
        <v>3029</v>
      </c>
      <c r="C947" s="520">
        <f t="shared" si="54"/>
        <v>3766934</v>
      </c>
      <c r="D947" s="512"/>
      <c r="E947" s="512"/>
      <c r="F947" s="512"/>
      <c r="G947" s="512"/>
      <c r="H947" s="512"/>
      <c r="I947" s="512"/>
      <c r="J947" s="512"/>
      <c r="K947" s="514">
        <v>2</v>
      </c>
      <c r="L947" s="512">
        <v>3766934</v>
      </c>
      <c r="M947" s="512"/>
      <c r="N947" s="512"/>
      <c r="O947" s="512"/>
      <c r="P947" s="512"/>
      <c r="Q947" s="512"/>
      <c r="R947" s="512"/>
      <c r="S947" s="512"/>
      <c r="T947" s="512"/>
      <c r="U947" s="512"/>
      <c r="V947" s="513"/>
      <c r="W947" s="513"/>
      <c r="X947" s="521"/>
      <c r="Y947" s="302"/>
      <c r="Z947" s="629"/>
      <c r="AA947" s="515"/>
      <c r="AB947" s="516"/>
      <c r="AC947" s="517">
        <v>3766934</v>
      </c>
    </row>
    <row r="948" spans="1:29" ht="24.9" customHeight="1">
      <c r="A948" s="302">
        <v>5</v>
      </c>
      <c r="B948" s="519" t="s">
        <v>486</v>
      </c>
      <c r="C948" s="520">
        <f t="shared" si="54"/>
        <v>2989347</v>
      </c>
      <c r="D948" s="512">
        <v>953750</v>
      </c>
      <c r="E948" s="512"/>
      <c r="F948" s="512"/>
      <c r="G948" s="512"/>
      <c r="H948" s="512"/>
      <c r="I948" s="512"/>
      <c r="J948" s="512">
        <v>953750</v>
      </c>
      <c r="K948" s="514">
        <v>0</v>
      </c>
      <c r="L948" s="512">
        <v>0</v>
      </c>
      <c r="M948" s="512">
        <v>0</v>
      </c>
      <c r="N948" s="512">
        <v>0</v>
      </c>
      <c r="O948" s="512">
        <f>P948/540</f>
        <v>1007.6259259259259</v>
      </c>
      <c r="P948" s="512">
        <v>544118</v>
      </c>
      <c r="Q948" s="512">
        <v>2264</v>
      </c>
      <c r="R948" s="512">
        <v>1303276</v>
      </c>
      <c r="S948" s="512">
        <v>180</v>
      </c>
      <c r="T948" s="512">
        <v>188203</v>
      </c>
      <c r="U948" s="512">
        <v>0</v>
      </c>
      <c r="V948" s="513"/>
      <c r="W948" s="513"/>
      <c r="X948" s="521"/>
      <c r="Y948" s="302"/>
      <c r="Z948" s="522"/>
      <c r="AA948" s="515"/>
      <c r="AB948" s="516"/>
      <c r="AC948" s="517">
        <v>2989347</v>
      </c>
    </row>
    <row r="949" spans="1:29" ht="24.9" customHeight="1">
      <c r="A949" s="302">
        <v>6</v>
      </c>
      <c r="B949" s="519" t="s">
        <v>307</v>
      </c>
      <c r="C949" s="520">
        <f t="shared" si="54"/>
        <v>1686071</v>
      </c>
      <c r="D949" s="512">
        <v>953750</v>
      </c>
      <c r="E949" s="512"/>
      <c r="F949" s="512"/>
      <c r="G949" s="512"/>
      <c r="H949" s="512"/>
      <c r="I949" s="512"/>
      <c r="J949" s="512">
        <v>953750</v>
      </c>
      <c r="K949" s="514">
        <v>0</v>
      </c>
      <c r="L949" s="512">
        <v>0</v>
      </c>
      <c r="M949" s="512">
        <v>0</v>
      </c>
      <c r="N949" s="512">
        <v>0</v>
      </c>
      <c r="O949" s="512">
        <f>P949/540</f>
        <v>1007.6259259259259</v>
      </c>
      <c r="P949" s="512">
        <v>544118</v>
      </c>
      <c r="Q949" s="512">
        <v>0</v>
      </c>
      <c r="R949" s="512">
        <v>0</v>
      </c>
      <c r="S949" s="512">
        <v>180</v>
      </c>
      <c r="T949" s="512">
        <v>188203</v>
      </c>
      <c r="U949" s="512">
        <v>0</v>
      </c>
      <c r="V949" s="513"/>
      <c r="W949" s="513"/>
      <c r="X949" s="521"/>
      <c r="Y949" s="302"/>
      <c r="Z949" s="522"/>
      <c r="AA949" s="515"/>
      <c r="AB949" s="516"/>
      <c r="AC949" s="517">
        <v>1686071</v>
      </c>
    </row>
    <row r="950" spans="1:29" ht="24.9" customHeight="1">
      <c r="A950" s="892">
        <v>7</v>
      </c>
      <c r="B950" s="519" t="s">
        <v>2386</v>
      </c>
      <c r="C950" s="520">
        <f t="shared" si="54"/>
        <v>9891954</v>
      </c>
      <c r="D950" s="512">
        <v>4982515</v>
      </c>
      <c r="E950" s="512">
        <v>134397</v>
      </c>
      <c r="F950" s="512"/>
      <c r="G950" s="512">
        <v>681572</v>
      </c>
      <c r="H950" s="512">
        <v>3944743</v>
      </c>
      <c r="I950" s="512"/>
      <c r="J950" s="512">
        <v>221803</v>
      </c>
      <c r="K950" s="514"/>
      <c r="L950" s="512"/>
      <c r="M950" s="512">
        <v>1432.080981595092</v>
      </c>
      <c r="N950" s="512">
        <v>2334292</v>
      </c>
      <c r="O950" s="512">
        <v>1042.2833333333333</v>
      </c>
      <c r="P950" s="512">
        <v>562833</v>
      </c>
      <c r="Q950" s="512">
        <v>2295</v>
      </c>
      <c r="R950" s="512">
        <v>1321121</v>
      </c>
      <c r="S950" s="512">
        <v>114</v>
      </c>
      <c r="T950" s="512">
        <v>119195</v>
      </c>
      <c r="U950" s="512">
        <v>571998</v>
      </c>
      <c r="V950" s="513"/>
      <c r="W950" s="513"/>
      <c r="X950" s="521"/>
      <c r="Y950" s="302"/>
      <c r="Z950" s="522"/>
      <c r="AA950" s="515"/>
      <c r="AB950" s="516"/>
      <c r="AC950" s="517">
        <v>9891954</v>
      </c>
    </row>
    <row r="951" spans="1:29" ht="24.9" customHeight="1">
      <c r="A951" s="302">
        <v>8</v>
      </c>
      <c r="B951" s="519" t="s">
        <v>2387</v>
      </c>
      <c r="C951" s="520">
        <f t="shared" si="54"/>
        <v>7368454</v>
      </c>
      <c r="D951" s="512">
        <v>5825269</v>
      </c>
      <c r="E951" s="512">
        <v>134397</v>
      </c>
      <c r="F951" s="512">
        <v>842755</v>
      </c>
      <c r="G951" s="512">
        <v>681572</v>
      </c>
      <c r="H951" s="512">
        <v>3944743</v>
      </c>
      <c r="I951" s="512">
        <v>0</v>
      </c>
      <c r="J951" s="512">
        <v>221802</v>
      </c>
      <c r="K951" s="514">
        <v>0</v>
      </c>
      <c r="L951" s="512">
        <v>0</v>
      </c>
      <c r="M951" s="512">
        <v>0</v>
      </c>
      <c r="N951" s="512">
        <v>0</v>
      </c>
      <c r="O951" s="512">
        <f>P951/540</f>
        <v>1010.3277777777778</v>
      </c>
      <c r="P951" s="512">
        <v>545577</v>
      </c>
      <c r="Q951" s="512">
        <v>0</v>
      </c>
      <c r="R951" s="512">
        <v>0</v>
      </c>
      <c r="S951" s="512">
        <v>112.7</v>
      </c>
      <c r="T951" s="512">
        <v>117836</v>
      </c>
      <c r="U951" s="512">
        <v>879772</v>
      </c>
      <c r="V951" s="513"/>
      <c r="W951" s="513"/>
      <c r="X951" s="521"/>
      <c r="Y951" s="302"/>
      <c r="Z951" s="522"/>
      <c r="AA951" s="515"/>
      <c r="AB951" s="516"/>
      <c r="AC951" s="517">
        <v>7368454</v>
      </c>
    </row>
    <row r="952" spans="1:29" ht="24.9" hidden="1" customHeight="1">
      <c r="A952" s="302"/>
      <c r="B952" s="519" t="s">
        <v>2388</v>
      </c>
      <c r="C952" s="520">
        <f t="shared" si="54"/>
        <v>3974799</v>
      </c>
      <c r="D952" s="512">
        <v>3233590</v>
      </c>
      <c r="E952" s="512">
        <v>165412</v>
      </c>
      <c r="F952" s="512">
        <v>735260</v>
      </c>
      <c r="G952" s="512">
        <v>351218</v>
      </c>
      <c r="H952" s="512">
        <v>1815348</v>
      </c>
      <c r="I952" s="512">
        <v>0</v>
      </c>
      <c r="J952" s="512">
        <v>166352</v>
      </c>
      <c r="K952" s="514">
        <v>0</v>
      </c>
      <c r="L952" s="512">
        <v>0</v>
      </c>
      <c r="M952" s="512">
        <v>0</v>
      </c>
      <c r="N952" s="512">
        <v>0</v>
      </c>
      <c r="O952" s="512">
        <f>P952/540</f>
        <v>176.92407407407407</v>
      </c>
      <c r="P952" s="512">
        <v>95539</v>
      </c>
      <c r="Q952" s="512">
        <f>R952/1090</f>
        <v>496.43394495412844</v>
      </c>
      <c r="R952" s="512">
        <v>541113</v>
      </c>
      <c r="S952" s="512">
        <f>T952/890</f>
        <v>117.47977528089888</v>
      </c>
      <c r="T952" s="512">
        <v>104557</v>
      </c>
      <c r="U952" s="512">
        <v>0</v>
      </c>
      <c r="V952" s="513"/>
      <c r="W952" s="513"/>
      <c r="X952" s="521"/>
      <c r="Y952" s="302"/>
      <c r="Z952" s="522"/>
      <c r="AA952" s="515"/>
      <c r="AB952" s="516"/>
      <c r="AC952" s="517">
        <v>3974799</v>
      </c>
    </row>
    <row r="953" spans="1:29" ht="24.9" hidden="1" customHeight="1">
      <c r="A953" s="302"/>
      <c r="B953" s="519" t="s">
        <v>487</v>
      </c>
      <c r="C953" s="520">
        <f t="shared" si="54"/>
        <v>972170</v>
      </c>
      <c r="D953" s="512">
        <v>296660</v>
      </c>
      <c r="E953" s="512">
        <v>0</v>
      </c>
      <c r="F953" s="512">
        <v>0</v>
      </c>
      <c r="G953" s="512">
        <v>0</v>
      </c>
      <c r="H953" s="512">
        <v>0</v>
      </c>
      <c r="I953" s="512">
        <v>0</v>
      </c>
      <c r="J953" s="512">
        <v>296660</v>
      </c>
      <c r="K953" s="514">
        <v>0</v>
      </c>
      <c r="L953" s="512">
        <v>0</v>
      </c>
      <c r="M953" s="512">
        <v>0</v>
      </c>
      <c r="N953" s="512">
        <v>0</v>
      </c>
      <c r="O953" s="512">
        <v>0</v>
      </c>
      <c r="P953" s="512">
        <v>0</v>
      </c>
      <c r="Q953" s="512">
        <v>0</v>
      </c>
      <c r="R953" s="512">
        <v>0</v>
      </c>
      <c r="S953" s="512">
        <v>77</v>
      </c>
      <c r="T953" s="512">
        <v>80509</v>
      </c>
      <c r="U953" s="512">
        <v>595001</v>
      </c>
      <c r="V953" s="513"/>
      <c r="W953" s="513"/>
      <c r="X953" s="521"/>
      <c r="Y953" s="302"/>
      <c r="Z953" s="522"/>
      <c r="AA953" s="515"/>
      <c r="AB953" s="516"/>
      <c r="AC953" s="517">
        <v>972170</v>
      </c>
    </row>
    <row r="954" spans="1:29" ht="24.9" hidden="1" customHeight="1">
      <c r="A954" s="302"/>
      <c r="B954" s="519" t="s">
        <v>488</v>
      </c>
      <c r="C954" s="520">
        <f t="shared" si="54"/>
        <v>1583724</v>
      </c>
      <c r="D954" s="512">
        <v>593321</v>
      </c>
      <c r="E954" s="512">
        <v>0</v>
      </c>
      <c r="F954" s="512">
        <v>0</v>
      </c>
      <c r="G954" s="512">
        <v>0</v>
      </c>
      <c r="H954" s="512">
        <v>0</v>
      </c>
      <c r="I954" s="512">
        <v>0</v>
      </c>
      <c r="J954" s="512">
        <v>593321</v>
      </c>
      <c r="K954" s="514">
        <v>0</v>
      </c>
      <c r="L954" s="512">
        <v>0</v>
      </c>
      <c r="M954" s="512">
        <v>0</v>
      </c>
      <c r="N954" s="512">
        <v>0</v>
      </c>
      <c r="O954" s="512">
        <v>0</v>
      </c>
      <c r="P954" s="512">
        <v>0</v>
      </c>
      <c r="Q954" s="512">
        <v>0</v>
      </c>
      <c r="R954" s="512">
        <v>0</v>
      </c>
      <c r="S954" s="512">
        <v>131</v>
      </c>
      <c r="T954" s="512">
        <v>136970</v>
      </c>
      <c r="U954" s="512">
        <v>853433</v>
      </c>
      <c r="V954" s="513"/>
      <c r="W954" s="513"/>
      <c r="X954" s="521"/>
      <c r="Y954" s="302"/>
      <c r="Z954" s="522"/>
      <c r="AA954" s="515"/>
      <c r="AB954" s="516"/>
      <c r="AC954" s="517">
        <v>1583724</v>
      </c>
    </row>
    <row r="955" spans="1:29" ht="24.9" hidden="1" customHeight="1">
      <c r="A955" s="302"/>
      <c r="B955" s="628" t="s">
        <v>3030</v>
      </c>
      <c r="C955" s="520">
        <f t="shared" si="54"/>
        <v>5650401</v>
      </c>
      <c r="D955" s="512"/>
      <c r="E955" s="512"/>
      <c r="F955" s="512"/>
      <c r="G955" s="512"/>
      <c r="H955" s="512"/>
      <c r="I955" s="512"/>
      <c r="J955" s="512"/>
      <c r="K955" s="514">
        <v>3</v>
      </c>
      <c r="L955" s="512">
        <v>5650401</v>
      </c>
      <c r="M955" s="512"/>
      <c r="N955" s="512"/>
      <c r="O955" s="512"/>
      <c r="P955" s="512"/>
      <c r="Q955" s="512"/>
      <c r="R955" s="512"/>
      <c r="S955" s="512"/>
      <c r="T955" s="512"/>
      <c r="U955" s="512"/>
      <c r="V955" s="513"/>
      <c r="W955" s="513"/>
      <c r="X955" s="521"/>
      <c r="Y955" s="302"/>
      <c r="Z955" s="629"/>
      <c r="AA955" s="515"/>
      <c r="AB955" s="516"/>
      <c r="AC955" s="517">
        <v>5650401</v>
      </c>
    </row>
    <row r="956" spans="1:29" ht="24.9" hidden="1" customHeight="1">
      <c r="A956" s="302"/>
      <c r="B956" s="628" t="s">
        <v>3031</v>
      </c>
      <c r="C956" s="520">
        <f t="shared" si="54"/>
        <v>9417335</v>
      </c>
      <c r="D956" s="512"/>
      <c r="E956" s="512"/>
      <c r="F956" s="512"/>
      <c r="G956" s="512"/>
      <c r="H956" s="512"/>
      <c r="I956" s="512"/>
      <c r="J956" s="512"/>
      <c r="K956" s="514">
        <v>5</v>
      </c>
      <c r="L956" s="512">
        <v>9417335</v>
      </c>
      <c r="M956" s="512"/>
      <c r="N956" s="512"/>
      <c r="O956" s="512"/>
      <c r="P956" s="512"/>
      <c r="Q956" s="512"/>
      <c r="R956" s="512"/>
      <c r="S956" s="512"/>
      <c r="T956" s="512"/>
      <c r="U956" s="512"/>
      <c r="V956" s="513"/>
      <c r="W956" s="513"/>
      <c r="X956" s="521"/>
      <c r="Y956" s="302"/>
      <c r="Z956" s="629"/>
      <c r="AA956" s="515"/>
      <c r="AB956" s="516"/>
      <c r="AC956" s="517">
        <v>9417335</v>
      </c>
    </row>
    <row r="957" spans="1:29" ht="24.9" hidden="1" customHeight="1">
      <c r="A957" s="302"/>
      <c r="B957" s="628" t="s">
        <v>3032</v>
      </c>
      <c r="C957" s="520">
        <f t="shared" si="54"/>
        <v>3766934</v>
      </c>
      <c r="D957" s="512"/>
      <c r="E957" s="512"/>
      <c r="F957" s="512"/>
      <c r="G957" s="512"/>
      <c r="H957" s="512"/>
      <c r="I957" s="512"/>
      <c r="J957" s="512"/>
      <c r="K957" s="514">
        <v>2</v>
      </c>
      <c r="L957" s="512">
        <v>3766934</v>
      </c>
      <c r="M957" s="512"/>
      <c r="N957" s="512"/>
      <c r="O957" s="512"/>
      <c r="P957" s="512"/>
      <c r="Q957" s="512"/>
      <c r="R957" s="512"/>
      <c r="S957" s="512"/>
      <c r="T957" s="512"/>
      <c r="U957" s="512"/>
      <c r="V957" s="513"/>
      <c r="W957" s="513"/>
      <c r="X957" s="521"/>
      <c r="Y957" s="302"/>
      <c r="Z957" s="629"/>
      <c r="AA957" s="515"/>
      <c r="AB957" s="516"/>
      <c r="AC957" s="517">
        <v>3766934</v>
      </c>
    </row>
    <row r="958" spans="1:29" ht="24.9" customHeight="1">
      <c r="A958" s="302">
        <v>9</v>
      </c>
      <c r="B958" s="519" t="s">
        <v>2389</v>
      </c>
      <c r="C958" s="520">
        <f t="shared" si="54"/>
        <v>4720862</v>
      </c>
      <c r="D958" s="512">
        <v>356199</v>
      </c>
      <c r="E958" s="512">
        <v>134397</v>
      </c>
      <c r="F958" s="512">
        <v>0</v>
      </c>
      <c r="G958" s="512">
        <v>0</v>
      </c>
      <c r="H958" s="512">
        <v>0</v>
      </c>
      <c r="I958" s="512">
        <v>0</v>
      </c>
      <c r="J958" s="512">
        <v>221802</v>
      </c>
      <c r="K958" s="514">
        <v>0</v>
      </c>
      <c r="L958" s="512">
        <v>0</v>
      </c>
      <c r="M958" s="512">
        <f>N958/1630</f>
        <v>1422.6828220858895</v>
      </c>
      <c r="N958" s="512">
        <v>2318973</v>
      </c>
      <c r="O958" s="512">
        <f>P958/540</f>
        <v>1029.1240740740741</v>
      </c>
      <c r="P958" s="512">
        <v>555727</v>
      </c>
      <c r="Q958" s="512">
        <v>2370</v>
      </c>
      <c r="R958" s="512">
        <v>1364295</v>
      </c>
      <c r="S958" s="512">
        <v>95</v>
      </c>
      <c r="T958" s="512">
        <v>99329</v>
      </c>
      <c r="U958" s="512">
        <v>26339</v>
      </c>
      <c r="V958" s="513"/>
      <c r="W958" s="513"/>
      <c r="X958" s="521"/>
      <c r="Y958" s="302"/>
      <c r="Z958" s="522"/>
      <c r="AA958" s="515"/>
      <c r="AB958" s="516"/>
      <c r="AC958" s="517">
        <v>4720862</v>
      </c>
    </row>
    <row r="959" spans="1:29" ht="24.9" customHeight="1">
      <c r="A959" s="302">
        <v>10</v>
      </c>
      <c r="B959" s="519" t="s">
        <v>2390</v>
      </c>
      <c r="C959" s="520">
        <f t="shared" si="54"/>
        <v>4845310</v>
      </c>
      <c r="D959" s="512">
        <v>356199</v>
      </c>
      <c r="E959" s="512">
        <v>134397</v>
      </c>
      <c r="F959" s="512">
        <v>0</v>
      </c>
      <c r="G959" s="512">
        <v>0</v>
      </c>
      <c r="H959" s="512">
        <v>0</v>
      </c>
      <c r="I959" s="512">
        <v>0</v>
      </c>
      <c r="J959" s="512">
        <v>221802</v>
      </c>
      <c r="K959" s="514">
        <v>0</v>
      </c>
      <c r="L959" s="512">
        <v>0</v>
      </c>
      <c r="M959" s="512">
        <f>N959/1630</f>
        <v>1427.3822085889572</v>
      </c>
      <c r="N959" s="512">
        <v>2326633</v>
      </c>
      <c r="O959" s="512">
        <f>P959/540</f>
        <v>1038.5240740740742</v>
      </c>
      <c r="P959" s="512">
        <v>560803</v>
      </c>
      <c r="Q959" s="512">
        <v>2608</v>
      </c>
      <c r="R959" s="512">
        <v>1501300</v>
      </c>
      <c r="S959" s="512">
        <v>96</v>
      </c>
      <c r="T959" s="512">
        <v>100375</v>
      </c>
      <c r="U959" s="512">
        <v>0</v>
      </c>
      <c r="V959" s="513"/>
      <c r="W959" s="513"/>
      <c r="X959" s="521"/>
      <c r="Y959" s="302"/>
      <c r="Z959" s="522"/>
      <c r="AA959" s="515"/>
      <c r="AB959" s="516"/>
      <c r="AC959" s="517">
        <v>4845310</v>
      </c>
    </row>
    <row r="960" spans="1:29" ht="24.9" hidden="1" customHeight="1">
      <c r="A960" s="302"/>
      <c r="B960" s="519" t="s">
        <v>2391</v>
      </c>
      <c r="C960" s="520">
        <f t="shared" si="54"/>
        <v>1128739</v>
      </c>
      <c r="D960" s="512">
        <v>544427</v>
      </c>
      <c r="E960" s="512">
        <v>0</v>
      </c>
      <c r="F960" s="512">
        <v>120394</v>
      </c>
      <c r="G960" s="512">
        <v>104322</v>
      </c>
      <c r="H960" s="512">
        <v>264260</v>
      </c>
      <c r="I960" s="512">
        <v>0</v>
      </c>
      <c r="J960" s="512">
        <v>55451</v>
      </c>
      <c r="K960" s="514">
        <v>0</v>
      </c>
      <c r="L960" s="512">
        <v>0</v>
      </c>
      <c r="M960" s="512">
        <v>0</v>
      </c>
      <c r="N960" s="512">
        <v>0</v>
      </c>
      <c r="O960" s="512">
        <v>0</v>
      </c>
      <c r="P960" s="512">
        <v>0</v>
      </c>
      <c r="Q960" s="512">
        <v>391.8</v>
      </c>
      <c r="R960" s="512">
        <v>501712</v>
      </c>
      <c r="S960" s="512">
        <v>79</v>
      </c>
      <c r="T960" s="512">
        <v>82600</v>
      </c>
      <c r="U960" s="512">
        <v>0</v>
      </c>
      <c r="V960" s="513"/>
      <c r="W960" s="513"/>
      <c r="X960" s="521"/>
      <c r="Y960" s="302"/>
      <c r="Z960" s="522"/>
      <c r="AA960" s="515"/>
      <c r="AB960" s="516"/>
      <c r="AC960" s="517">
        <v>1128739</v>
      </c>
    </row>
    <row r="961" spans="1:29" ht="24.9" hidden="1" customHeight="1">
      <c r="A961" s="302"/>
      <c r="B961" s="519" t="s">
        <v>2392</v>
      </c>
      <c r="C961" s="520">
        <f t="shared" si="54"/>
        <v>10501156</v>
      </c>
      <c r="D961" s="512">
        <v>3988445</v>
      </c>
      <c r="E961" s="512">
        <v>62029</v>
      </c>
      <c r="F961" s="512">
        <v>767509</v>
      </c>
      <c r="G961" s="512">
        <v>620717</v>
      </c>
      <c r="H961" s="512">
        <v>2284504</v>
      </c>
      <c r="I961" s="512">
        <v>0</v>
      </c>
      <c r="J961" s="512">
        <v>253686</v>
      </c>
      <c r="K961" s="514">
        <v>0</v>
      </c>
      <c r="L961" s="512">
        <v>0</v>
      </c>
      <c r="M961" s="512">
        <v>0</v>
      </c>
      <c r="N961" s="512">
        <v>0</v>
      </c>
      <c r="O961" s="512">
        <f t="shared" ref="O961:O966" si="55">P961/540</f>
        <v>647.19814814814811</v>
      </c>
      <c r="P961" s="512">
        <v>349487</v>
      </c>
      <c r="Q961" s="512">
        <v>2952</v>
      </c>
      <c r="R961" s="512">
        <v>3780130</v>
      </c>
      <c r="S961" s="512">
        <v>246</v>
      </c>
      <c r="T961" s="512">
        <v>257211</v>
      </c>
      <c r="U961" s="512">
        <v>2125883</v>
      </c>
      <c r="V961" s="513"/>
      <c r="W961" s="513"/>
      <c r="X961" s="521"/>
      <c r="Y961" s="302"/>
      <c r="Z961" s="522"/>
      <c r="AA961" s="515"/>
      <c r="AB961" s="516"/>
      <c r="AC961" s="517">
        <v>10501156</v>
      </c>
    </row>
    <row r="962" spans="1:29" ht="24.9" hidden="1" customHeight="1">
      <c r="A962" s="302"/>
      <c r="B962" s="519" t="s">
        <v>2393</v>
      </c>
      <c r="C962" s="520">
        <f t="shared" si="54"/>
        <v>6926916</v>
      </c>
      <c r="D962" s="512">
        <v>1123226</v>
      </c>
      <c r="E962" s="512">
        <v>39285</v>
      </c>
      <c r="F962" s="512">
        <v>268736</v>
      </c>
      <c r="G962" s="512">
        <v>217338</v>
      </c>
      <c r="H962" s="512">
        <v>423198</v>
      </c>
      <c r="I962" s="512">
        <v>0</v>
      </c>
      <c r="J962" s="512">
        <v>174669</v>
      </c>
      <c r="K962" s="514">
        <v>0</v>
      </c>
      <c r="L962" s="512">
        <v>0</v>
      </c>
      <c r="M962" s="512">
        <f>N962/1630</f>
        <v>1039.6981595092025</v>
      </c>
      <c r="N962" s="512">
        <v>1694708</v>
      </c>
      <c r="O962" s="512">
        <f t="shared" si="55"/>
        <v>571.89259259259256</v>
      </c>
      <c r="P962" s="512">
        <v>308822</v>
      </c>
      <c r="Q962" s="512">
        <v>1234</v>
      </c>
      <c r="R962" s="512">
        <v>1580176</v>
      </c>
      <c r="S962" s="512">
        <v>90</v>
      </c>
      <c r="T962" s="512">
        <v>94101</v>
      </c>
      <c r="U962" s="512">
        <v>2125883</v>
      </c>
      <c r="V962" s="513"/>
      <c r="W962" s="513"/>
      <c r="X962" s="521"/>
      <c r="Y962" s="302"/>
      <c r="Z962" s="522"/>
      <c r="AA962" s="515"/>
      <c r="AB962" s="516"/>
      <c r="AC962" s="517">
        <v>6926916</v>
      </c>
    </row>
    <row r="963" spans="1:29" ht="24.9" hidden="1" customHeight="1">
      <c r="A963" s="302"/>
      <c r="B963" s="519" t="s">
        <v>2394</v>
      </c>
      <c r="C963" s="520">
        <f t="shared" si="54"/>
        <v>3456628</v>
      </c>
      <c r="D963" s="512">
        <v>855325</v>
      </c>
      <c r="E963" s="512">
        <v>0</v>
      </c>
      <c r="F963" s="512">
        <v>0</v>
      </c>
      <c r="G963" s="512">
        <v>0</v>
      </c>
      <c r="H963" s="512">
        <v>0</v>
      </c>
      <c r="I963" s="512">
        <v>0</v>
      </c>
      <c r="J963" s="512">
        <v>855325</v>
      </c>
      <c r="K963" s="514">
        <v>0</v>
      </c>
      <c r="L963" s="512">
        <v>0</v>
      </c>
      <c r="M963" s="512">
        <v>0</v>
      </c>
      <c r="N963" s="512">
        <v>0</v>
      </c>
      <c r="O963" s="512">
        <f t="shared" si="55"/>
        <v>1023.25</v>
      </c>
      <c r="P963" s="512">
        <v>552555</v>
      </c>
      <c r="Q963" s="512">
        <v>2340.5</v>
      </c>
      <c r="R963" s="512">
        <v>1017359</v>
      </c>
      <c r="S963" s="512">
        <v>170.2</v>
      </c>
      <c r="T963" s="512">
        <v>177956</v>
      </c>
      <c r="U963" s="512">
        <v>853433</v>
      </c>
      <c r="V963" s="513"/>
      <c r="W963" s="513"/>
      <c r="X963" s="521"/>
      <c r="Y963" s="302"/>
      <c r="Z963" s="522"/>
      <c r="AA963" s="515"/>
      <c r="AB963" s="516"/>
      <c r="AC963" s="517">
        <v>3456628</v>
      </c>
    </row>
    <row r="964" spans="1:29" ht="24.9" hidden="1" customHeight="1">
      <c r="A964" s="302"/>
      <c r="B964" s="519" t="s">
        <v>2395</v>
      </c>
      <c r="C964" s="520">
        <f t="shared" si="54"/>
        <v>5436403</v>
      </c>
      <c r="D964" s="512">
        <v>2923443</v>
      </c>
      <c r="E964" s="512">
        <v>76503</v>
      </c>
      <c r="F964" s="512">
        <v>309583</v>
      </c>
      <c r="G964" s="512">
        <v>0</v>
      </c>
      <c r="H964" s="512">
        <v>2140885</v>
      </c>
      <c r="I964" s="512">
        <v>0</v>
      </c>
      <c r="J964" s="512">
        <v>396472</v>
      </c>
      <c r="K964" s="514">
        <v>0</v>
      </c>
      <c r="L964" s="512">
        <v>0</v>
      </c>
      <c r="M964" s="512">
        <v>0</v>
      </c>
      <c r="N964" s="512">
        <v>0</v>
      </c>
      <c r="O964" s="512">
        <f t="shared" si="55"/>
        <v>1023.25</v>
      </c>
      <c r="P964" s="512">
        <v>552555</v>
      </c>
      <c r="Q964" s="512">
        <v>2035.2</v>
      </c>
      <c r="R964" s="512">
        <v>884653</v>
      </c>
      <c r="S964" s="512">
        <v>142</v>
      </c>
      <c r="T964" s="512">
        <v>148471</v>
      </c>
      <c r="U964" s="512">
        <v>927281</v>
      </c>
      <c r="V964" s="513"/>
      <c r="W964" s="513"/>
      <c r="X964" s="521"/>
      <c r="Y964" s="302"/>
      <c r="Z964" s="522"/>
      <c r="AA964" s="515"/>
      <c r="AB964" s="516"/>
      <c r="AC964" s="517">
        <v>5436403</v>
      </c>
    </row>
    <row r="965" spans="1:29" ht="24.9" hidden="1" customHeight="1">
      <c r="A965" s="302"/>
      <c r="B965" s="519" t="s">
        <v>2396</v>
      </c>
      <c r="C965" s="520">
        <f t="shared" si="54"/>
        <v>5770368</v>
      </c>
      <c r="D965" s="512">
        <v>3570053</v>
      </c>
      <c r="E965" s="512">
        <v>76503</v>
      </c>
      <c r="F965" s="512">
        <v>309583</v>
      </c>
      <c r="G965" s="512">
        <v>799804</v>
      </c>
      <c r="H965" s="512">
        <v>1987691</v>
      </c>
      <c r="I965" s="512">
        <v>0</v>
      </c>
      <c r="J965" s="512">
        <v>396472</v>
      </c>
      <c r="K965" s="514">
        <v>0</v>
      </c>
      <c r="L965" s="512">
        <v>0</v>
      </c>
      <c r="M965" s="512">
        <v>0</v>
      </c>
      <c r="N965" s="512">
        <v>0</v>
      </c>
      <c r="O965" s="512">
        <f t="shared" si="55"/>
        <v>385.56851851851854</v>
      </c>
      <c r="P965" s="512">
        <v>208207</v>
      </c>
      <c r="Q965" s="512">
        <v>2048</v>
      </c>
      <c r="R965" s="512">
        <v>890216</v>
      </c>
      <c r="S965" s="512">
        <v>167</v>
      </c>
      <c r="T965" s="512">
        <v>174611</v>
      </c>
      <c r="U965" s="512">
        <v>927281</v>
      </c>
      <c r="V965" s="513"/>
      <c r="W965" s="513"/>
      <c r="X965" s="521"/>
      <c r="Y965" s="302"/>
      <c r="Z965" s="522"/>
      <c r="AA965" s="515"/>
      <c r="AB965" s="516"/>
      <c r="AC965" s="517">
        <v>5770368</v>
      </c>
    </row>
    <row r="966" spans="1:29" ht="24.9" hidden="1" customHeight="1">
      <c r="A966" s="302"/>
      <c r="B966" s="519" t="s">
        <v>2397</v>
      </c>
      <c r="C966" s="520">
        <f t="shared" si="54"/>
        <v>10501156</v>
      </c>
      <c r="D966" s="512">
        <v>3988445</v>
      </c>
      <c r="E966" s="512">
        <v>62029</v>
      </c>
      <c r="F966" s="512">
        <v>767509</v>
      </c>
      <c r="G966" s="512">
        <v>620717</v>
      </c>
      <c r="H966" s="512">
        <v>2284504</v>
      </c>
      <c r="I966" s="512">
        <v>0</v>
      </c>
      <c r="J966" s="512">
        <v>253686</v>
      </c>
      <c r="K966" s="514">
        <v>0</v>
      </c>
      <c r="L966" s="512">
        <v>0</v>
      </c>
      <c r="M966" s="512">
        <v>0</v>
      </c>
      <c r="N966" s="512">
        <v>0</v>
      </c>
      <c r="O966" s="512">
        <f t="shared" si="55"/>
        <v>647.19814814814811</v>
      </c>
      <c r="P966" s="512">
        <v>349487</v>
      </c>
      <c r="Q966" s="512">
        <v>2952</v>
      </c>
      <c r="R966" s="512">
        <v>3780130</v>
      </c>
      <c r="S966" s="512">
        <v>246</v>
      </c>
      <c r="T966" s="512">
        <v>257211</v>
      </c>
      <c r="U966" s="512">
        <v>2125883</v>
      </c>
      <c r="V966" s="513"/>
      <c r="W966" s="513"/>
      <c r="X966" s="521"/>
      <c r="Y966" s="302"/>
      <c r="Z966" s="522"/>
      <c r="AA966" s="515"/>
      <c r="AB966" s="516"/>
      <c r="AC966" s="517">
        <v>10501156</v>
      </c>
    </row>
    <row r="967" spans="1:29" ht="24.9" hidden="1" customHeight="1">
      <c r="A967" s="302"/>
      <c r="B967" s="519" t="s">
        <v>2398</v>
      </c>
      <c r="C967" s="520">
        <f t="shared" si="54"/>
        <v>7168396</v>
      </c>
      <c r="D967" s="512">
        <v>3492211</v>
      </c>
      <c r="E967" s="512">
        <v>0</v>
      </c>
      <c r="F967" s="512">
        <v>483724</v>
      </c>
      <c r="G967" s="512">
        <v>352957</v>
      </c>
      <c r="H967" s="512">
        <v>1334702</v>
      </c>
      <c r="I967" s="512">
        <v>1147545</v>
      </c>
      <c r="J967" s="512">
        <v>173283</v>
      </c>
      <c r="K967" s="514">
        <v>0</v>
      </c>
      <c r="L967" s="512">
        <v>0</v>
      </c>
      <c r="M967" s="512">
        <f>N967/1630</f>
        <v>455.23496932515337</v>
      </c>
      <c r="N967" s="512">
        <v>742033</v>
      </c>
      <c r="O967" s="512">
        <v>0</v>
      </c>
      <c r="P967" s="512">
        <v>0</v>
      </c>
      <c r="Q967" s="512">
        <v>612.5</v>
      </c>
      <c r="R967" s="512">
        <v>784326</v>
      </c>
      <c r="S967" s="512">
        <v>44.9</v>
      </c>
      <c r="T967" s="512">
        <v>46946</v>
      </c>
      <c r="U967" s="512">
        <v>2102880</v>
      </c>
      <c r="V967" s="513"/>
      <c r="W967" s="513"/>
      <c r="X967" s="521"/>
      <c r="Y967" s="302"/>
      <c r="Z967" s="522"/>
      <c r="AA967" s="515"/>
      <c r="AB967" s="516"/>
      <c r="AC967" s="517">
        <v>7168396</v>
      </c>
    </row>
    <row r="968" spans="1:29" ht="24.9" hidden="1" customHeight="1">
      <c r="A968" s="302"/>
      <c r="B968" s="519" t="s">
        <v>2399</v>
      </c>
      <c r="C968" s="520">
        <f t="shared" si="54"/>
        <v>7057567</v>
      </c>
      <c r="D968" s="512">
        <v>2185528</v>
      </c>
      <c r="E968" s="512">
        <v>352534</v>
      </c>
      <c r="F968" s="512">
        <v>0</v>
      </c>
      <c r="G968" s="512">
        <v>318183</v>
      </c>
      <c r="H968" s="512">
        <v>735331</v>
      </c>
      <c r="I968" s="512">
        <v>539656</v>
      </c>
      <c r="J968" s="512">
        <v>239824</v>
      </c>
      <c r="K968" s="514">
        <v>0</v>
      </c>
      <c r="L968" s="512">
        <v>0</v>
      </c>
      <c r="M968" s="512">
        <f>N968/1630</f>
        <v>915.87423312883436</v>
      </c>
      <c r="N968" s="512">
        <v>1492875</v>
      </c>
      <c r="O968" s="512">
        <v>0</v>
      </c>
      <c r="P968" s="512">
        <v>0</v>
      </c>
      <c r="Q968" s="512">
        <v>957</v>
      </c>
      <c r="R968" s="512">
        <v>1225469</v>
      </c>
      <c r="S968" s="512">
        <v>48.6</v>
      </c>
      <c r="T968" s="512">
        <v>50815</v>
      </c>
      <c r="U968" s="512">
        <v>2102880</v>
      </c>
      <c r="V968" s="513"/>
      <c r="W968" s="513"/>
      <c r="X968" s="521"/>
      <c r="Y968" s="302"/>
      <c r="Z968" s="522"/>
      <c r="AA968" s="515"/>
      <c r="AB968" s="516"/>
      <c r="AC968" s="517">
        <v>7057567</v>
      </c>
    </row>
    <row r="969" spans="1:29" ht="24.9" hidden="1" customHeight="1">
      <c r="A969" s="302"/>
      <c r="B969" s="519" t="s">
        <v>2400</v>
      </c>
      <c r="C969" s="520">
        <f t="shared" si="54"/>
        <v>4518857</v>
      </c>
      <c r="D969" s="512">
        <v>276008</v>
      </c>
      <c r="E969" s="512">
        <v>36184</v>
      </c>
      <c r="F969" s="512">
        <v>0</v>
      </c>
      <c r="G969" s="512">
        <v>0</v>
      </c>
      <c r="H969" s="512">
        <v>0</v>
      </c>
      <c r="I969" s="512">
        <v>0</v>
      </c>
      <c r="J969" s="512">
        <v>239824</v>
      </c>
      <c r="K969" s="514">
        <v>0</v>
      </c>
      <c r="L969" s="512">
        <v>0</v>
      </c>
      <c r="M969" s="512">
        <f>N969/1630</f>
        <v>883.44969325153374</v>
      </c>
      <c r="N969" s="512">
        <v>1440023</v>
      </c>
      <c r="O969" s="512">
        <v>0</v>
      </c>
      <c r="P969" s="512">
        <v>0</v>
      </c>
      <c r="Q969" s="512">
        <v>983.2</v>
      </c>
      <c r="R969" s="512">
        <v>1259019</v>
      </c>
      <c r="S969" s="512">
        <v>57.8</v>
      </c>
      <c r="T969" s="512">
        <v>60434</v>
      </c>
      <c r="U969" s="512">
        <v>1483373</v>
      </c>
      <c r="V969" s="513"/>
      <c r="W969" s="513"/>
      <c r="X969" s="521"/>
      <c r="Y969" s="302"/>
      <c r="Z969" s="522"/>
      <c r="AA969" s="515"/>
      <c r="AB969" s="516"/>
      <c r="AC969" s="517">
        <v>4518857</v>
      </c>
    </row>
    <row r="970" spans="1:29" ht="24.9" hidden="1" customHeight="1">
      <c r="A970" s="302"/>
      <c r="B970" s="519" t="s">
        <v>2401</v>
      </c>
      <c r="C970" s="520">
        <f t="shared" si="54"/>
        <v>5384735</v>
      </c>
      <c r="D970" s="512">
        <v>1659053</v>
      </c>
      <c r="E970" s="512">
        <v>352534</v>
      </c>
      <c r="F970" s="512">
        <v>0</v>
      </c>
      <c r="G970" s="512">
        <v>245157</v>
      </c>
      <c r="H970" s="512">
        <v>942143</v>
      </c>
      <c r="I970" s="512">
        <v>0</v>
      </c>
      <c r="J970" s="512">
        <v>119219</v>
      </c>
      <c r="K970" s="514">
        <v>0</v>
      </c>
      <c r="L970" s="512">
        <v>0</v>
      </c>
      <c r="M970" s="512">
        <f>N970/1630</f>
        <v>475.44171779141107</v>
      </c>
      <c r="N970" s="512">
        <v>774970</v>
      </c>
      <c r="O970" s="512">
        <v>0</v>
      </c>
      <c r="P970" s="512">
        <v>0</v>
      </c>
      <c r="Q970" s="512">
        <v>627.79999999999995</v>
      </c>
      <c r="R970" s="512">
        <v>803918</v>
      </c>
      <c r="S970" s="512">
        <v>42</v>
      </c>
      <c r="T970" s="512">
        <v>43914</v>
      </c>
      <c r="U970" s="512">
        <v>2102880</v>
      </c>
      <c r="V970" s="513"/>
      <c r="W970" s="513"/>
      <c r="X970" s="521"/>
      <c r="Y970" s="302"/>
      <c r="Z970" s="522"/>
      <c r="AA970" s="515"/>
      <c r="AB970" s="516"/>
      <c r="AC970" s="517">
        <v>5384735</v>
      </c>
    </row>
    <row r="971" spans="1:29" ht="24.9" hidden="1" customHeight="1">
      <c r="A971" s="302"/>
      <c r="B971" s="519" t="s">
        <v>2402</v>
      </c>
      <c r="C971" s="520">
        <f t="shared" si="54"/>
        <v>3558481</v>
      </c>
      <c r="D971" s="512">
        <v>2172064</v>
      </c>
      <c r="E971" s="512">
        <v>1409619</v>
      </c>
      <c r="F971" s="512">
        <v>0</v>
      </c>
      <c r="G971" s="512">
        <v>0</v>
      </c>
      <c r="H971" s="512">
        <v>0</v>
      </c>
      <c r="I971" s="512">
        <v>0</v>
      </c>
      <c r="J971" s="512">
        <v>762445</v>
      </c>
      <c r="K971" s="514">
        <v>0</v>
      </c>
      <c r="L971" s="512">
        <v>0</v>
      </c>
      <c r="M971" s="512">
        <v>0</v>
      </c>
      <c r="N971" s="512">
        <v>0</v>
      </c>
      <c r="O971" s="512">
        <v>0</v>
      </c>
      <c r="P971" s="512">
        <v>0</v>
      </c>
      <c r="Q971" s="512">
        <v>0</v>
      </c>
      <c r="R971" s="512">
        <v>0</v>
      </c>
      <c r="S971" s="512">
        <v>131</v>
      </c>
      <c r="T971" s="512">
        <v>136970</v>
      </c>
      <c r="U971" s="512">
        <v>1249447</v>
      </c>
      <c r="V971" s="513"/>
      <c r="W971" s="513"/>
      <c r="X971" s="521"/>
      <c r="Y971" s="302"/>
      <c r="Z971" s="522"/>
      <c r="AA971" s="515"/>
      <c r="AB971" s="516"/>
      <c r="AC971" s="517">
        <v>3558481</v>
      </c>
    </row>
    <row r="972" spans="1:29" ht="24.9" customHeight="1">
      <c r="A972" s="302">
        <v>11</v>
      </c>
      <c r="B972" s="519" t="s">
        <v>2403</v>
      </c>
      <c r="C972" s="520">
        <f t="shared" si="54"/>
        <v>2353525</v>
      </c>
      <c r="D972" s="512">
        <v>18092</v>
      </c>
      <c r="E972" s="512">
        <v>18092</v>
      </c>
      <c r="F972" s="512">
        <v>0</v>
      </c>
      <c r="G972" s="512">
        <v>0</v>
      </c>
      <c r="H972" s="512">
        <v>0</v>
      </c>
      <c r="I972" s="512">
        <v>0</v>
      </c>
      <c r="J972" s="512">
        <v>0</v>
      </c>
      <c r="K972" s="514">
        <v>0</v>
      </c>
      <c r="L972" s="512">
        <v>0</v>
      </c>
      <c r="M972" s="512">
        <f>N972/1630</f>
        <v>823.53496932515338</v>
      </c>
      <c r="N972" s="512">
        <v>1342362</v>
      </c>
      <c r="O972" s="512">
        <f>P972/540</f>
        <v>823.53518518518524</v>
      </c>
      <c r="P972" s="512">
        <v>444709</v>
      </c>
      <c r="Q972" s="512">
        <v>820</v>
      </c>
      <c r="R972" s="512">
        <v>472035</v>
      </c>
      <c r="S972" s="512">
        <v>73</v>
      </c>
      <c r="T972" s="512">
        <v>76327</v>
      </c>
      <c r="U972" s="512">
        <v>0</v>
      </c>
      <c r="V972" s="513"/>
      <c r="W972" s="513"/>
      <c r="X972" s="521"/>
      <c r="Y972" s="302"/>
      <c r="Z972" s="522"/>
      <c r="AA972" s="515"/>
      <c r="AB972" s="516"/>
      <c r="AC972" s="517">
        <v>2353525</v>
      </c>
    </row>
    <row r="973" spans="1:29" ht="24.9" customHeight="1">
      <c r="A973" s="302">
        <v>12</v>
      </c>
      <c r="B973" s="519" t="s">
        <v>886</v>
      </c>
      <c r="C973" s="520">
        <f t="shared" si="54"/>
        <v>3103844</v>
      </c>
      <c r="D973" s="512">
        <v>867989</v>
      </c>
      <c r="E973" s="512">
        <v>129228</v>
      </c>
      <c r="F973" s="512"/>
      <c r="G973" s="512">
        <v>580727</v>
      </c>
      <c r="H973" s="512"/>
      <c r="I973" s="512"/>
      <c r="J973" s="512">
        <v>158034</v>
      </c>
      <c r="K973" s="514"/>
      <c r="L973" s="512"/>
      <c r="M973" s="512"/>
      <c r="N973" s="512"/>
      <c r="O973" s="512">
        <v>2230.9444444444443</v>
      </c>
      <c r="P973" s="512">
        <v>1204710</v>
      </c>
      <c r="Q973" s="512">
        <v>1606</v>
      </c>
      <c r="R973" s="512">
        <v>924497</v>
      </c>
      <c r="S973" s="512">
        <v>102</v>
      </c>
      <c r="T973" s="512">
        <v>106648</v>
      </c>
      <c r="U973" s="512"/>
      <c r="V973" s="513"/>
      <c r="W973" s="513"/>
      <c r="X973" s="521"/>
      <c r="Y973" s="302"/>
      <c r="Z973" s="522"/>
      <c r="AA973" s="515"/>
      <c r="AB973" s="516"/>
      <c r="AC973" s="517">
        <v>3103844</v>
      </c>
    </row>
    <row r="974" spans="1:29" ht="24.9" customHeight="1">
      <c r="A974" s="302">
        <v>13</v>
      </c>
      <c r="B974" s="519" t="s">
        <v>2404</v>
      </c>
      <c r="C974" s="520">
        <f t="shared" si="54"/>
        <v>3915395</v>
      </c>
      <c r="D974" s="512">
        <v>0</v>
      </c>
      <c r="E974" s="512">
        <v>0</v>
      </c>
      <c r="F974" s="512">
        <v>0</v>
      </c>
      <c r="G974" s="512">
        <v>0</v>
      </c>
      <c r="H974" s="512">
        <v>0</v>
      </c>
      <c r="I974" s="512">
        <v>0</v>
      </c>
      <c r="J974" s="512">
        <v>0</v>
      </c>
      <c r="K974" s="514">
        <v>0</v>
      </c>
      <c r="L974" s="512">
        <v>0</v>
      </c>
      <c r="M974" s="512">
        <f>N974/1630</f>
        <v>2189.8269938650305</v>
      </c>
      <c r="N974" s="512">
        <v>3569418</v>
      </c>
      <c r="O974" s="512">
        <f>P974/540</f>
        <v>344.45185185185187</v>
      </c>
      <c r="P974" s="512">
        <v>186004</v>
      </c>
      <c r="Q974" s="512">
        <v>0</v>
      </c>
      <c r="R974" s="512">
        <v>0</v>
      </c>
      <c r="S974" s="512">
        <v>179.74494382022471</v>
      </c>
      <c r="T974" s="512">
        <v>159973</v>
      </c>
      <c r="U974" s="512">
        <v>0</v>
      </c>
      <c r="V974" s="513"/>
      <c r="W974" s="513"/>
      <c r="X974" s="521"/>
      <c r="Y974" s="302"/>
      <c r="Z974" s="522"/>
      <c r="AA974" s="515"/>
      <c r="AB974" s="516"/>
      <c r="AC974" s="517">
        <v>3915395</v>
      </c>
    </row>
    <row r="975" spans="1:29" ht="24.9" customHeight="1">
      <c r="A975" s="302">
        <v>14</v>
      </c>
      <c r="B975" s="519" t="s">
        <v>2405</v>
      </c>
      <c r="C975" s="520">
        <f t="shared" si="54"/>
        <v>7980349</v>
      </c>
      <c r="D975" s="512">
        <v>349292</v>
      </c>
      <c r="E975" s="512">
        <v>130262</v>
      </c>
      <c r="F975" s="512">
        <v>0</v>
      </c>
      <c r="G975" s="512">
        <v>0</v>
      </c>
      <c r="H975" s="512">
        <v>0</v>
      </c>
      <c r="I975" s="512">
        <v>0</v>
      </c>
      <c r="J975" s="512">
        <v>219030</v>
      </c>
      <c r="K975" s="514">
        <v>0</v>
      </c>
      <c r="L975" s="512">
        <v>0</v>
      </c>
      <c r="M975" s="512">
        <f>N975/1630</f>
        <v>2879.4349693251534</v>
      </c>
      <c r="N975" s="512">
        <v>4693479</v>
      </c>
      <c r="O975" s="512">
        <f>P975/540</f>
        <v>1027.5833333333333</v>
      </c>
      <c r="P975" s="512">
        <v>554895</v>
      </c>
      <c r="Q975" s="512">
        <v>3794</v>
      </c>
      <c r="R975" s="512">
        <v>2184024</v>
      </c>
      <c r="S975" s="512">
        <v>190</v>
      </c>
      <c r="T975" s="512">
        <v>198659</v>
      </c>
      <c r="U975" s="512">
        <v>0</v>
      </c>
      <c r="V975" s="513"/>
      <c r="W975" s="513"/>
      <c r="X975" s="521"/>
      <c r="Y975" s="302"/>
      <c r="Z975" s="522"/>
      <c r="AA975" s="515"/>
      <c r="AB975" s="516"/>
      <c r="AC975" s="517">
        <v>7980349</v>
      </c>
    </row>
    <row r="976" spans="1:29" ht="24.9" customHeight="1">
      <c r="A976" s="302">
        <v>15</v>
      </c>
      <c r="B976" s="628" t="s">
        <v>3033</v>
      </c>
      <c r="C976" s="520">
        <f t="shared" si="54"/>
        <v>3766934</v>
      </c>
      <c r="D976" s="512"/>
      <c r="E976" s="512"/>
      <c r="F976" s="512"/>
      <c r="G976" s="512"/>
      <c r="H976" s="512"/>
      <c r="I976" s="512"/>
      <c r="J976" s="512"/>
      <c r="K976" s="514">
        <v>2</v>
      </c>
      <c r="L976" s="512">
        <v>3766934</v>
      </c>
      <c r="M976" s="512"/>
      <c r="N976" s="512"/>
      <c r="O976" s="512"/>
      <c r="P976" s="512"/>
      <c r="Q976" s="512"/>
      <c r="R976" s="512"/>
      <c r="S976" s="512"/>
      <c r="T976" s="512"/>
      <c r="U976" s="512"/>
      <c r="V976" s="513"/>
      <c r="W976" s="513"/>
      <c r="X976" s="521"/>
      <c r="Y976" s="302"/>
      <c r="Z976" s="629"/>
      <c r="AA976" s="515"/>
      <c r="AB976" s="516"/>
      <c r="AC976" s="517">
        <v>3766934</v>
      </c>
    </row>
    <row r="977" spans="1:29" ht="24.9" customHeight="1">
      <c r="A977" s="302">
        <v>16</v>
      </c>
      <c r="B977" s="519" t="s">
        <v>2406</v>
      </c>
      <c r="C977" s="520">
        <f t="shared" si="54"/>
        <v>4283503</v>
      </c>
      <c r="D977" s="512">
        <v>243771</v>
      </c>
      <c r="E977" s="512">
        <v>98213</v>
      </c>
      <c r="F977" s="512">
        <v>0</v>
      </c>
      <c r="G977" s="512">
        <v>0</v>
      </c>
      <c r="H977" s="512">
        <v>0</v>
      </c>
      <c r="I977" s="512">
        <v>0</v>
      </c>
      <c r="J977" s="512">
        <v>145558</v>
      </c>
      <c r="K977" s="514">
        <v>0</v>
      </c>
      <c r="L977" s="512">
        <v>0</v>
      </c>
      <c r="M977" s="512">
        <f>N977/1630</f>
        <v>1300.5036809815952</v>
      </c>
      <c r="N977" s="512">
        <v>2119821</v>
      </c>
      <c r="O977" s="512">
        <f>P977/540</f>
        <v>953.5851851851852</v>
      </c>
      <c r="P977" s="512">
        <v>514936</v>
      </c>
      <c r="Q977" s="512">
        <v>2250</v>
      </c>
      <c r="R977" s="512">
        <v>1295217</v>
      </c>
      <c r="S977" s="512">
        <v>105</v>
      </c>
      <c r="T977" s="512">
        <v>109758</v>
      </c>
      <c r="U977" s="512">
        <v>0</v>
      </c>
      <c r="V977" s="513"/>
      <c r="W977" s="513"/>
      <c r="X977" s="521"/>
      <c r="Y977" s="302"/>
      <c r="Z977" s="522"/>
      <c r="AA977" s="515"/>
      <c r="AB977" s="516"/>
      <c r="AC977" s="517">
        <v>4283503</v>
      </c>
    </row>
    <row r="978" spans="1:29" ht="24.9" hidden="1" customHeight="1">
      <c r="A978" s="302"/>
      <c r="B978" s="519" t="s">
        <v>2407</v>
      </c>
      <c r="C978" s="520">
        <f t="shared" si="54"/>
        <v>5636808</v>
      </c>
      <c r="D978" s="512">
        <v>4533507</v>
      </c>
      <c r="E978" s="512">
        <v>186088</v>
      </c>
      <c r="F978" s="512">
        <v>730961</v>
      </c>
      <c r="G978" s="512">
        <v>295580</v>
      </c>
      <c r="H978" s="512">
        <v>2627276</v>
      </c>
      <c r="I978" s="512">
        <v>527250</v>
      </c>
      <c r="J978" s="512">
        <v>166352</v>
      </c>
      <c r="K978" s="514">
        <v>0</v>
      </c>
      <c r="L978" s="512">
        <v>0</v>
      </c>
      <c r="M978" s="512">
        <v>0</v>
      </c>
      <c r="N978" s="512">
        <v>0</v>
      </c>
      <c r="O978" s="512">
        <f>P978/540</f>
        <v>722.50185185185182</v>
      </c>
      <c r="P978" s="512">
        <v>390151</v>
      </c>
      <c r="Q978" s="512">
        <v>0</v>
      </c>
      <c r="R978" s="512">
        <v>0</v>
      </c>
      <c r="S978" s="512">
        <v>135</v>
      </c>
      <c r="T978" s="512">
        <v>141152</v>
      </c>
      <c r="U978" s="512">
        <v>571998</v>
      </c>
      <c r="V978" s="513"/>
      <c r="W978" s="513"/>
      <c r="X978" s="521"/>
      <c r="Y978" s="302"/>
      <c r="Z978" s="522"/>
      <c r="AA978" s="515"/>
      <c r="AB978" s="516"/>
      <c r="AC978" s="517">
        <v>5636808</v>
      </c>
    </row>
    <row r="979" spans="1:29" ht="24.9" hidden="1" customHeight="1">
      <c r="A979" s="302"/>
      <c r="B979" s="519" t="s">
        <v>2408</v>
      </c>
      <c r="C979" s="520">
        <f t="shared" si="54"/>
        <v>927220</v>
      </c>
      <c r="D979" s="512">
        <v>511531</v>
      </c>
      <c r="E979" s="512">
        <v>0</v>
      </c>
      <c r="F979" s="512">
        <v>0</v>
      </c>
      <c r="G979" s="512">
        <v>0</v>
      </c>
      <c r="H979" s="512">
        <v>0</v>
      </c>
      <c r="I979" s="512">
        <v>0</v>
      </c>
      <c r="J979" s="512">
        <v>511531</v>
      </c>
      <c r="K979" s="514">
        <v>0</v>
      </c>
      <c r="L979" s="512">
        <v>0</v>
      </c>
      <c r="M979" s="512">
        <v>0</v>
      </c>
      <c r="N979" s="512">
        <v>0</v>
      </c>
      <c r="O979" s="512">
        <f>P979/540</f>
        <v>514.20925925925928</v>
      </c>
      <c r="P979" s="512">
        <v>277673</v>
      </c>
      <c r="Q979" s="512">
        <v>0</v>
      </c>
      <c r="R979" s="512">
        <v>0</v>
      </c>
      <c r="S979" s="512">
        <v>132</v>
      </c>
      <c r="T979" s="512">
        <v>138016</v>
      </c>
      <c r="U979" s="512">
        <v>0</v>
      </c>
      <c r="V979" s="513"/>
      <c r="W979" s="513"/>
      <c r="X979" s="521"/>
      <c r="Y979" s="302"/>
      <c r="Z979" s="522"/>
      <c r="AA979" s="515"/>
      <c r="AB979" s="516"/>
      <c r="AC979" s="517">
        <v>927220</v>
      </c>
    </row>
    <row r="980" spans="1:29" ht="24.9" hidden="1" customHeight="1">
      <c r="A980" s="302"/>
      <c r="B980" s="519" t="s">
        <v>308</v>
      </c>
      <c r="C980" s="520">
        <f t="shared" si="54"/>
        <v>6052217</v>
      </c>
      <c r="D980" s="512">
        <v>4278281</v>
      </c>
      <c r="E980" s="512">
        <v>765030</v>
      </c>
      <c r="F980" s="512">
        <v>1077092</v>
      </c>
      <c r="G980" s="512">
        <v>871091</v>
      </c>
      <c r="H980" s="512">
        <v>0</v>
      </c>
      <c r="I980" s="512">
        <v>980065</v>
      </c>
      <c r="J980" s="512">
        <v>585003</v>
      </c>
      <c r="K980" s="514">
        <v>0</v>
      </c>
      <c r="L980" s="512">
        <v>0</v>
      </c>
      <c r="M980" s="512">
        <v>0</v>
      </c>
      <c r="N980" s="512">
        <v>0</v>
      </c>
      <c r="O980" s="512">
        <v>0</v>
      </c>
      <c r="P980" s="512">
        <v>0</v>
      </c>
      <c r="Q980" s="512">
        <v>0</v>
      </c>
      <c r="R980" s="512">
        <v>0</v>
      </c>
      <c r="S980" s="512">
        <v>0</v>
      </c>
      <c r="T980" s="512">
        <v>0</v>
      </c>
      <c r="U980" s="512">
        <v>1773936</v>
      </c>
      <c r="V980" s="513"/>
      <c r="W980" s="513"/>
      <c r="X980" s="521"/>
      <c r="Y980" s="302"/>
      <c r="Z980" s="522"/>
      <c r="AA980" s="515"/>
      <c r="AB980" s="516"/>
      <c r="AC980" s="517">
        <v>6052217</v>
      </c>
    </row>
    <row r="981" spans="1:29" ht="24.9" hidden="1" customHeight="1">
      <c r="A981" s="302"/>
      <c r="B981" s="519" t="s">
        <v>489</v>
      </c>
      <c r="C981" s="520">
        <f t="shared" si="54"/>
        <v>8639681</v>
      </c>
      <c r="D981" s="512">
        <v>8311637</v>
      </c>
      <c r="E981" s="512">
        <v>0</v>
      </c>
      <c r="F981" s="512">
        <v>1240483</v>
      </c>
      <c r="G981" s="512">
        <v>1130158</v>
      </c>
      <c r="H981" s="512">
        <v>4902684</v>
      </c>
      <c r="I981" s="512">
        <v>0</v>
      </c>
      <c r="J981" s="512">
        <v>1038312</v>
      </c>
      <c r="K981" s="514">
        <v>0</v>
      </c>
      <c r="L981" s="512">
        <v>0</v>
      </c>
      <c r="M981" s="512">
        <v>0</v>
      </c>
      <c r="N981" s="512">
        <v>0</v>
      </c>
      <c r="O981" s="512">
        <f>P981/540</f>
        <v>607.48888888888894</v>
      </c>
      <c r="P981" s="512">
        <v>328044</v>
      </c>
      <c r="Q981" s="512">
        <v>0</v>
      </c>
      <c r="R981" s="512">
        <v>0</v>
      </c>
      <c r="S981" s="512">
        <v>0</v>
      </c>
      <c r="T981" s="512">
        <v>0</v>
      </c>
      <c r="U981" s="512">
        <v>0</v>
      </c>
      <c r="V981" s="513"/>
      <c r="W981" s="513"/>
      <c r="X981" s="521"/>
      <c r="Y981" s="302"/>
      <c r="Z981" s="522"/>
      <c r="AA981" s="515"/>
      <c r="AB981" s="516"/>
      <c r="AC981" s="517">
        <v>8639681</v>
      </c>
    </row>
    <row r="982" spans="1:29" ht="24.9" hidden="1" customHeight="1">
      <c r="A982" s="302"/>
      <c r="B982" s="519" t="s">
        <v>2409</v>
      </c>
      <c r="C982" s="520">
        <f t="shared" si="54"/>
        <v>7611339</v>
      </c>
      <c r="D982" s="512">
        <v>5383874</v>
      </c>
      <c r="E982" s="512">
        <v>299809</v>
      </c>
      <c r="F982" s="512">
        <v>468675</v>
      </c>
      <c r="G982" s="512">
        <v>257328</v>
      </c>
      <c r="H982" s="512">
        <v>3764741</v>
      </c>
      <c r="I982" s="512">
        <v>0</v>
      </c>
      <c r="J982" s="512">
        <v>593321</v>
      </c>
      <c r="K982" s="514">
        <v>0</v>
      </c>
      <c r="L982" s="512">
        <v>0</v>
      </c>
      <c r="M982" s="512">
        <v>0</v>
      </c>
      <c r="N982" s="512">
        <v>0</v>
      </c>
      <c r="O982" s="512">
        <f>P982/540</f>
        <v>597.26851851851848</v>
      </c>
      <c r="P982" s="512">
        <v>322525</v>
      </c>
      <c r="Q982" s="512">
        <v>2108</v>
      </c>
      <c r="R982" s="512">
        <v>1213747</v>
      </c>
      <c r="S982" s="512">
        <v>114</v>
      </c>
      <c r="T982" s="512">
        <v>119195</v>
      </c>
      <c r="U982" s="512">
        <v>571998</v>
      </c>
      <c r="V982" s="513"/>
      <c r="W982" s="513"/>
      <c r="X982" s="521"/>
      <c r="Y982" s="302"/>
      <c r="Z982" s="522"/>
      <c r="AA982" s="515"/>
      <c r="AB982" s="516"/>
      <c r="AC982" s="517">
        <v>7611339</v>
      </c>
    </row>
    <row r="983" spans="1:29" ht="24.9" hidden="1" customHeight="1">
      <c r="A983" s="302"/>
      <c r="B983" s="628" t="s">
        <v>3034</v>
      </c>
      <c r="C983" s="520">
        <f t="shared" si="54"/>
        <v>1883467</v>
      </c>
      <c r="D983" s="512"/>
      <c r="E983" s="512"/>
      <c r="F983" s="512"/>
      <c r="G983" s="512"/>
      <c r="H983" s="512"/>
      <c r="I983" s="512"/>
      <c r="J983" s="512"/>
      <c r="K983" s="514">
        <v>1</v>
      </c>
      <c r="L983" s="512">
        <v>1883467</v>
      </c>
      <c r="M983" s="512"/>
      <c r="N983" s="512"/>
      <c r="O983" s="512"/>
      <c r="P983" s="512"/>
      <c r="Q983" s="512"/>
      <c r="R983" s="512"/>
      <c r="S983" s="512"/>
      <c r="T983" s="512"/>
      <c r="U983" s="512"/>
      <c r="V983" s="513"/>
      <c r="W983" s="513"/>
      <c r="X983" s="521"/>
      <c r="Y983" s="302"/>
      <c r="Z983" s="629"/>
      <c r="AA983" s="515"/>
      <c r="AB983" s="516"/>
      <c r="AC983" s="517">
        <v>1883467</v>
      </c>
    </row>
    <row r="984" spans="1:29" ht="24.9" hidden="1" customHeight="1">
      <c r="A984" s="302"/>
      <c r="B984" s="628" t="s">
        <v>3035</v>
      </c>
      <c r="C984" s="520">
        <f t="shared" si="54"/>
        <v>3766934</v>
      </c>
      <c r="D984" s="512"/>
      <c r="E984" s="512"/>
      <c r="F984" s="512"/>
      <c r="G984" s="512"/>
      <c r="H984" s="512"/>
      <c r="I984" s="512"/>
      <c r="J984" s="512"/>
      <c r="K984" s="514">
        <v>2</v>
      </c>
      <c r="L984" s="512">
        <v>3766934</v>
      </c>
      <c r="M984" s="512"/>
      <c r="N984" s="512"/>
      <c r="O984" s="512"/>
      <c r="P984" s="512"/>
      <c r="Q984" s="512"/>
      <c r="R984" s="512"/>
      <c r="S984" s="512"/>
      <c r="T984" s="512"/>
      <c r="U984" s="512"/>
      <c r="V984" s="513"/>
      <c r="W984" s="513"/>
      <c r="X984" s="521"/>
      <c r="Y984" s="302"/>
      <c r="Z984" s="629"/>
      <c r="AA984" s="515"/>
      <c r="AB984" s="516"/>
      <c r="AC984" s="517">
        <v>3766934</v>
      </c>
    </row>
    <row r="985" spans="1:29" ht="24.9" hidden="1" customHeight="1">
      <c r="A985" s="302"/>
      <c r="B985" s="519" t="s">
        <v>2410</v>
      </c>
      <c r="C985" s="520">
        <f t="shared" si="54"/>
        <v>2914306</v>
      </c>
      <c r="D985" s="512">
        <v>828234</v>
      </c>
      <c r="E985" s="512">
        <v>828234</v>
      </c>
      <c r="F985" s="512">
        <v>0</v>
      </c>
      <c r="G985" s="512">
        <v>0</v>
      </c>
      <c r="H985" s="512">
        <v>0</v>
      </c>
      <c r="I985" s="512">
        <v>0</v>
      </c>
      <c r="J985" s="512">
        <v>0</v>
      </c>
      <c r="K985" s="514">
        <v>0</v>
      </c>
      <c r="L985" s="512">
        <v>0</v>
      </c>
      <c r="M985" s="512">
        <v>0</v>
      </c>
      <c r="N985" s="512">
        <v>0</v>
      </c>
      <c r="O985" s="512">
        <f>P985/540</f>
        <v>647.73333333333335</v>
      </c>
      <c r="P985" s="512">
        <v>349776</v>
      </c>
      <c r="Q985" s="512">
        <v>1370.3266055045872</v>
      </c>
      <c r="R985" s="512">
        <v>1493656</v>
      </c>
      <c r="S985" s="512">
        <v>241.02134831460674</v>
      </c>
      <c r="T985" s="512">
        <v>214509</v>
      </c>
      <c r="U985" s="512">
        <v>28131</v>
      </c>
      <c r="V985" s="513"/>
      <c r="W985" s="513"/>
      <c r="X985" s="521"/>
      <c r="Y985" s="302"/>
      <c r="Z985" s="522"/>
      <c r="AA985" s="515"/>
      <c r="AB985" s="516"/>
      <c r="AC985" s="517">
        <v>2914306</v>
      </c>
    </row>
    <row r="986" spans="1:29" ht="24.9" hidden="1" customHeight="1">
      <c r="A986" s="302"/>
      <c r="B986" s="519" t="s">
        <v>2411</v>
      </c>
      <c r="C986" s="520">
        <f t="shared" si="54"/>
        <v>503708</v>
      </c>
      <c r="D986" s="512">
        <v>448293</v>
      </c>
      <c r="E986" s="512">
        <v>0</v>
      </c>
      <c r="F986" s="512">
        <v>118244</v>
      </c>
      <c r="G986" s="512">
        <v>95629</v>
      </c>
      <c r="H986" s="512">
        <v>0</v>
      </c>
      <c r="I986" s="512">
        <v>158175</v>
      </c>
      <c r="J986" s="512">
        <v>76245</v>
      </c>
      <c r="K986" s="514">
        <v>0</v>
      </c>
      <c r="L986" s="512">
        <v>0</v>
      </c>
      <c r="M986" s="512">
        <v>0</v>
      </c>
      <c r="N986" s="512">
        <v>0</v>
      </c>
      <c r="O986" s="512">
        <v>0</v>
      </c>
      <c r="P986" s="512">
        <v>0</v>
      </c>
      <c r="Q986" s="512">
        <v>0</v>
      </c>
      <c r="R986" s="512">
        <v>0</v>
      </c>
      <c r="S986" s="512">
        <v>53</v>
      </c>
      <c r="T986" s="512">
        <v>55415</v>
      </c>
      <c r="U986" s="512">
        <v>0</v>
      </c>
      <c r="V986" s="513"/>
      <c r="W986" s="513"/>
      <c r="X986" s="521"/>
      <c r="Y986" s="302"/>
      <c r="Z986" s="522"/>
      <c r="AA986" s="515"/>
      <c r="AB986" s="516"/>
      <c r="AC986" s="517">
        <v>503708</v>
      </c>
    </row>
    <row r="987" spans="1:29" ht="24.9" hidden="1" customHeight="1">
      <c r="A987" s="302"/>
      <c r="B987" s="519" t="s">
        <v>2412</v>
      </c>
      <c r="C987" s="520">
        <f t="shared" si="54"/>
        <v>948827</v>
      </c>
      <c r="D987" s="512">
        <v>311815</v>
      </c>
      <c r="E987" s="512">
        <v>0</v>
      </c>
      <c r="F987" s="512">
        <v>133293</v>
      </c>
      <c r="G987" s="512">
        <v>114754</v>
      </c>
      <c r="H987" s="512">
        <v>0</v>
      </c>
      <c r="I987" s="512">
        <v>0</v>
      </c>
      <c r="J987" s="512">
        <v>63768</v>
      </c>
      <c r="K987" s="514">
        <v>0</v>
      </c>
      <c r="L987" s="512">
        <v>0</v>
      </c>
      <c r="M987" s="512">
        <v>0</v>
      </c>
      <c r="N987" s="512">
        <v>0</v>
      </c>
      <c r="O987" s="512">
        <v>0</v>
      </c>
      <c r="P987" s="512">
        <v>0</v>
      </c>
      <c r="Q987" s="512">
        <v>455</v>
      </c>
      <c r="R987" s="512">
        <v>582642</v>
      </c>
      <c r="S987" s="512">
        <v>52</v>
      </c>
      <c r="T987" s="512">
        <v>54370</v>
      </c>
      <c r="U987" s="512">
        <v>0</v>
      </c>
      <c r="V987" s="513"/>
      <c r="W987" s="513"/>
      <c r="X987" s="521"/>
      <c r="Y987" s="302"/>
      <c r="Z987" s="522"/>
      <c r="AA987" s="515"/>
      <c r="AB987" s="516"/>
      <c r="AC987" s="517">
        <v>948827</v>
      </c>
    </row>
    <row r="988" spans="1:29" ht="24.9" hidden="1" customHeight="1">
      <c r="A988" s="302"/>
      <c r="B988" s="519" t="s">
        <v>2413</v>
      </c>
      <c r="C988" s="520">
        <f t="shared" si="54"/>
        <v>897144</v>
      </c>
      <c r="D988" s="512">
        <v>554271</v>
      </c>
      <c r="E988" s="512">
        <v>0</v>
      </c>
      <c r="F988" s="512">
        <v>128993</v>
      </c>
      <c r="G988" s="512">
        <v>180825</v>
      </c>
      <c r="H988" s="512">
        <v>0</v>
      </c>
      <c r="I988" s="512">
        <v>161277</v>
      </c>
      <c r="J988" s="512">
        <v>83176</v>
      </c>
      <c r="K988" s="514">
        <v>0</v>
      </c>
      <c r="L988" s="512">
        <v>0</v>
      </c>
      <c r="M988" s="512">
        <v>0</v>
      </c>
      <c r="N988" s="512">
        <v>0</v>
      </c>
      <c r="O988" s="512">
        <v>0</v>
      </c>
      <c r="P988" s="512">
        <v>0</v>
      </c>
      <c r="Q988" s="512">
        <v>459.4</v>
      </c>
      <c r="R988" s="512">
        <v>264455</v>
      </c>
      <c r="S988" s="512">
        <v>75</v>
      </c>
      <c r="T988" s="512">
        <v>78418</v>
      </c>
      <c r="U988" s="512">
        <v>0</v>
      </c>
      <c r="V988" s="513"/>
      <c r="W988" s="513"/>
      <c r="X988" s="521"/>
      <c r="Y988" s="302"/>
      <c r="Z988" s="522"/>
      <c r="AA988" s="515"/>
      <c r="AB988" s="516"/>
      <c r="AC988" s="517">
        <v>897144</v>
      </c>
    </row>
    <row r="989" spans="1:29" ht="24.9" hidden="1" customHeight="1">
      <c r="A989" s="302"/>
      <c r="B989" s="519" t="s">
        <v>2414</v>
      </c>
      <c r="C989" s="520">
        <f t="shared" si="54"/>
        <v>2633747</v>
      </c>
      <c r="D989" s="512">
        <v>1536109</v>
      </c>
      <c r="E989" s="512">
        <v>38768</v>
      </c>
      <c r="F989" s="512">
        <v>202089</v>
      </c>
      <c r="G989" s="512">
        <v>163438</v>
      </c>
      <c r="H989" s="512">
        <v>1001505</v>
      </c>
      <c r="I989" s="512">
        <v>0</v>
      </c>
      <c r="J989" s="512">
        <v>130309</v>
      </c>
      <c r="K989" s="514">
        <v>0</v>
      </c>
      <c r="L989" s="512">
        <v>0</v>
      </c>
      <c r="M989" s="512">
        <v>0</v>
      </c>
      <c r="N989" s="512">
        <v>0</v>
      </c>
      <c r="O989" s="512">
        <v>0</v>
      </c>
      <c r="P989" s="512">
        <v>0</v>
      </c>
      <c r="Q989" s="512">
        <v>766</v>
      </c>
      <c r="R989" s="512">
        <v>440949</v>
      </c>
      <c r="S989" s="512">
        <v>81</v>
      </c>
      <c r="T989" s="512">
        <v>84691</v>
      </c>
      <c r="U989" s="512">
        <v>571998</v>
      </c>
      <c r="V989" s="513"/>
      <c r="W989" s="513"/>
      <c r="X989" s="521"/>
      <c r="Y989" s="302"/>
      <c r="Z989" s="522"/>
      <c r="AA989" s="515"/>
      <c r="AB989" s="516"/>
      <c r="AC989" s="517">
        <v>2633747</v>
      </c>
    </row>
    <row r="990" spans="1:29" ht="24.9" hidden="1" customHeight="1">
      <c r="A990" s="302"/>
      <c r="B990" s="519" t="s">
        <v>2415</v>
      </c>
      <c r="C990" s="520">
        <f t="shared" si="54"/>
        <v>13887924</v>
      </c>
      <c r="D990" s="512">
        <v>5867961</v>
      </c>
      <c r="E990" s="512">
        <v>0</v>
      </c>
      <c r="F990" s="512">
        <v>728811</v>
      </c>
      <c r="G990" s="512">
        <v>511179</v>
      </c>
      <c r="H990" s="512">
        <v>2912599</v>
      </c>
      <c r="I990" s="512">
        <v>998674</v>
      </c>
      <c r="J990" s="512">
        <v>716698</v>
      </c>
      <c r="K990" s="514">
        <v>0</v>
      </c>
      <c r="L990" s="512">
        <v>0</v>
      </c>
      <c r="M990" s="512">
        <v>0</v>
      </c>
      <c r="N990" s="512">
        <v>0</v>
      </c>
      <c r="O990" s="512">
        <f t="shared" ref="O990:O1008" si="56">P990/540</f>
        <v>840.3351851851852</v>
      </c>
      <c r="P990" s="512">
        <v>453781</v>
      </c>
      <c r="Q990" s="512">
        <v>4287</v>
      </c>
      <c r="R990" s="512">
        <v>5489641</v>
      </c>
      <c r="S990" s="512">
        <v>0</v>
      </c>
      <c r="T990" s="512">
        <v>0</v>
      </c>
      <c r="U990" s="512">
        <v>2076541</v>
      </c>
      <c r="V990" s="513"/>
      <c r="W990" s="513"/>
      <c r="X990" s="521"/>
      <c r="Y990" s="302"/>
      <c r="Z990" s="522"/>
      <c r="AA990" s="515"/>
      <c r="AB990" s="516"/>
      <c r="AC990" s="517">
        <v>13887924</v>
      </c>
    </row>
    <row r="991" spans="1:29" ht="24.9" hidden="1" customHeight="1">
      <c r="A991" s="302"/>
      <c r="B991" s="519" t="s">
        <v>2416</v>
      </c>
      <c r="C991" s="520">
        <f t="shared" si="54"/>
        <v>9717128</v>
      </c>
      <c r="D991" s="512">
        <v>3779649</v>
      </c>
      <c r="E991" s="512">
        <v>1409619</v>
      </c>
      <c r="F991" s="512">
        <v>952399</v>
      </c>
      <c r="G991" s="512">
        <v>770246</v>
      </c>
      <c r="H991" s="512">
        <v>0</v>
      </c>
      <c r="I991" s="512">
        <v>0</v>
      </c>
      <c r="J991" s="512">
        <v>647385</v>
      </c>
      <c r="K991" s="514">
        <v>0</v>
      </c>
      <c r="L991" s="512">
        <v>0</v>
      </c>
      <c r="M991" s="512">
        <v>0</v>
      </c>
      <c r="N991" s="512">
        <v>0</v>
      </c>
      <c r="O991" s="512">
        <f t="shared" si="56"/>
        <v>579.8814814814815</v>
      </c>
      <c r="P991" s="512">
        <v>313136</v>
      </c>
      <c r="Q991" s="512">
        <v>2750</v>
      </c>
      <c r="R991" s="512">
        <v>3521463</v>
      </c>
      <c r="S991" s="512">
        <v>0</v>
      </c>
      <c r="T991" s="512">
        <v>0</v>
      </c>
      <c r="U991" s="512">
        <v>2102880</v>
      </c>
      <c r="V991" s="513"/>
      <c r="W991" s="513"/>
      <c r="X991" s="521"/>
      <c r="Y991" s="302"/>
      <c r="Z991" s="522"/>
      <c r="AA991" s="515"/>
      <c r="AB991" s="516"/>
      <c r="AC991" s="517">
        <v>9717128</v>
      </c>
    </row>
    <row r="992" spans="1:29" ht="24.9" hidden="1" customHeight="1">
      <c r="A992" s="302"/>
      <c r="B992" s="519" t="s">
        <v>490</v>
      </c>
      <c r="C992" s="520">
        <f t="shared" si="54"/>
        <v>8144613</v>
      </c>
      <c r="D992" s="512">
        <v>1413202</v>
      </c>
      <c r="E992" s="512">
        <v>0</v>
      </c>
      <c r="F992" s="512">
        <v>255836</v>
      </c>
      <c r="G992" s="512">
        <v>0</v>
      </c>
      <c r="H992" s="512">
        <v>566818</v>
      </c>
      <c r="I992" s="512">
        <v>0</v>
      </c>
      <c r="J992" s="512">
        <v>590548</v>
      </c>
      <c r="K992" s="514">
        <v>0</v>
      </c>
      <c r="L992" s="512">
        <v>0</v>
      </c>
      <c r="M992" s="512">
        <v>0</v>
      </c>
      <c r="N992" s="512">
        <v>0</v>
      </c>
      <c r="O992" s="512">
        <f t="shared" si="56"/>
        <v>837.27962962962965</v>
      </c>
      <c r="P992" s="512">
        <v>452131</v>
      </c>
      <c r="Q992" s="512">
        <v>4188.6499999999996</v>
      </c>
      <c r="R992" s="512">
        <v>5363700</v>
      </c>
      <c r="S992" s="512">
        <v>14</v>
      </c>
      <c r="T992" s="512">
        <v>14638</v>
      </c>
      <c r="U992" s="512">
        <v>900942</v>
      </c>
      <c r="V992" s="513"/>
      <c r="W992" s="513"/>
      <c r="X992" s="521"/>
      <c r="Y992" s="302"/>
      <c r="Z992" s="522"/>
      <c r="AA992" s="515"/>
      <c r="AB992" s="516"/>
      <c r="AC992" s="517">
        <v>8144613</v>
      </c>
    </row>
    <row r="993" spans="1:29" ht="24.9" hidden="1" customHeight="1">
      <c r="A993" s="302"/>
      <c r="B993" s="519" t="s">
        <v>491</v>
      </c>
      <c r="C993" s="520">
        <f t="shared" si="54"/>
        <v>9307814</v>
      </c>
      <c r="D993" s="512">
        <v>3407107</v>
      </c>
      <c r="E993" s="512">
        <v>1762153</v>
      </c>
      <c r="F993" s="512">
        <v>417077</v>
      </c>
      <c r="G993" s="512">
        <v>511179</v>
      </c>
      <c r="H993" s="512">
        <v>0</v>
      </c>
      <c r="I993" s="512">
        <v>0</v>
      </c>
      <c r="J993" s="512">
        <v>716698</v>
      </c>
      <c r="K993" s="514">
        <v>0</v>
      </c>
      <c r="L993" s="512">
        <v>0</v>
      </c>
      <c r="M993" s="512">
        <v>0</v>
      </c>
      <c r="N993" s="512">
        <v>0</v>
      </c>
      <c r="O993" s="512">
        <f t="shared" si="56"/>
        <v>805.79444444444448</v>
      </c>
      <c r="P993" s="512">
        <v>435129</v>
      </c>
      <c r="Q993" s="512">
        <v>4247.6400000000003</v>
      </c>
      <c r="R993" s="512">
        <v>5439239</v>
      </c>
      <c r="S993" s="512">
        <v>0</v>
      </c>
      <c r="T993" s="512">
        <v>0</v>
      </c>
      <c r="U993" s="512">
        <v>26339</v>
      </c>
      <c r="V993" s="513"/>
      <c r="W993" s="513"/>
      <c r="X993" s="521"/>
      <c r="Y993" s="302"/>
      <c r="Z993" s="522"/>
      <c r="AA993" s="515"/>
      <c r="AB993" s="516"/>
      <c r="AC993" s="517">
        <v>9307814</v>
      </c>
    </row>
    <row r="994" spans="1:29" ht="24.9" hidden="1" customHeight="1">
      <c r="A994" s="302"/>
      <c r="B994" s="519" t="s">
        <v>2417</v>
      </c>
      <c r="C994" s="520">
        <f t="shared" si="54"/>
        <v>4049035</v>
      </c>
      <c r="D994" s="512">
        <v>1620002</v>
      </c>
      <c r="E994" s="512">
        <v>623396</v>
      </c>
      <c r="F994" s="512">
        <v>0</v>
      </c>
      <c r="G994" s="512">
        <v>0</v>
      </c>
      <c r="H994" s="512">
        <v>0</v>
      </c>
      <c r="I994" s="512">
        <v>691628</v>
      </c>
      <c r="J994" s="512">
        <v>304978</v>
      </c>
      <c r="K994" s="514">
        <v>0</v>
      </c>
      <c r="L994" s="512">
        <v>0</v>
      </c>
      <c r="M994" s="512">
        <f>N994/1630</f>
        <v>1210.0441717791412</v>
      </c>
      <c r="N994" s="512">
        <v>1972372</v>
      </c>
      <c r="O994" s="512">
        <f t="shared" si="56"/>
        <v>628.51851851851848</v>
      </c>
      <c r="P994" s="512">
        <v>339400</v>
      </c>
      <c r="Q994" s="512">
        <v>0</v>
      </c>
      <c r="R994" s="512">
        <v>0</v>
      </c>
      <c r="S994" s="512">
        <v>112.15</v>
      </c>
      <c r="T994" s="512">
        <v>117261</v>
      </c>
      <c r="U994" s="512">
        <v>0</v>
      </c>
      <c r="V994" s="513"/>
      <c r="W994" s="513"/>
      <c r="X994" s="521"/>
      <c r="Y994" s="302"/>
      <c r="Z994" s="522"/>
      <c r="AA994" s="515"/>
      <c r="AB994" s="516"/>
      <c r="AC994" s="517">
        <v>4049035</v>
      </c>
    </row>
    <row r="995" spans="1:29" ht="24.9" hidden="1" customHeight="1">
      <c r="A995" s="302"/>
      <c r="B995" s="628" t="s">
        <v>3036</v>
      </c>
      <c r="C995" s="520">
        <f t="shared" si="54"/>
        <v>1883467</v>
      </c>
      <c r="D995" s="512"/>
      <c r="E995" s="512"/>
      <c r="F995" s="512"/>
      <c r="G995" s="512"/>
      <c r="H995" s="512"/>
      <c r="I995" s="512"/>
      <c r="J995" s="512"/>
      <c r="K995" s="514">
        <v>1</v>
      </c>
      <c r="L995" s="512">
        <v>1883467</v>
      </c>
      <c r="M995" s="512"/>
      <c r="N995" s="512"/>
      <c r="O995" s="512"/>
      <c r="P995" s="512"/>
      <c r="Q995" s="512"/>
      <c r="R995" s="512"/>
      <c r="S995" s="512"/>
      <c r="T995" s="512"/>
      <c r="U995" s="512"/>
      <c r="V995" s="513"/>
      <c r="W995" s="513"/>
      <c r="X995" s="521"/>
      <c r="Y995" s="302"/>
      <c r="Z995" s="629"/>
      <c r="AA995" s="515"/>
      <c r="AB995" s="516"/>
      <c r="AC995" s="517">
        <v>1883467</v>
      </c>
    </row>
    <row r="996" spans="1:29" ht="24.9" hidden="1" customHeight="1">
      <c r="A996" s="302"/>
      <c r="B996" s="519" t="s">
        <v>310</v>
      </c>
      <c r="C996" s="520">
        <f t="shared" si="54"/>
        <v>3156793</v>
      </c>
      <c r="D996" s="512">
        <v>2010670</v>
      </c>
      <c r="E996" s="512">
        <v>0</v>
      </c>
      <c r="F996" s="512">
        <v>0</v>
      </c>
      <c r="G996" s="512">
        <v>0</v>
      </c>
      <c r="H996" s="512">
        <v>2010670</v>
      </c>
      <c r="I996" s="512">
        <v>0</v>
      </c>
      <c r="J996" s="512">
        <v>0</v>
      </c>
      <c r="K996" s="514">
        <v>0</v>
      </c>
      <c r="L996" s="512">
        <v>0</v>
      </c>
      <c r="M996" s="512">
        <v>0</v>
      </c>
      <c r="N996" s="512">
        <v>0</v>
      </c>
      <c r="O996" s="512">
        <f t="shared" si="56"/>
        <v>1063.1944444444443</v>
      </c>
      <c r="P996" s="512">
        <v>574125</v>
      </c>
      <c r="Q996" s="512">
        <v>0</v>
      </c>
      <c r="R996" s="512">
        <v>0</v>
      </c>
      <c r="S996" s="512">
        <v>0</v>
      </c>
      <c r="T996" s="512">
        <v>0</v>
      </c>
      <c r="U996" s="512">
        <v>571998</v>
      </c>
      <c r="V996" s="513"/>
      <c r="W996" s="513"/>
      <c r="X996" s="521"/>
      <c r="Y996" s="302"/>
      <c r="Z996" s="522"/>
      <c r="AA996" s="515"/>
      <c r="AB996" s="516"/>
      <c r="AC996" s="517">
        <v>3156793</v>
      </c>
    </row>
    <row r="997" spans="1:29" ht="24.9" hidden="1" customHeight="1">
      <c r="A997" s="302"/>
      <c r="B997" s="519" t="s">
        <v>2418</v>
      </c>
      <c r="C997" s="520">
        <f t="shared" si="54"/>
        <v>4924044</v>
      </c>
      <c r="D997" s="512">
        <v>920118</v>
      </c>
      <c r="E997" s="512">
        <v>52932</v>
      </c>
      <c r="F997" s="512">
        <v>353441</v>
      </c>
      <c r="G997" s="512">
        <v>285843</v>
      </c>
      <c r="H997" s="512">
        <v>0</v>
      </c>
      <c r="I997" s="512">
        <v>0</v>
      </c>
      <c r="J997" s="512">
        <v>227902</v>
      </c>
      <c r="K997" s="514">
        <v>0</v>
      </c>
      <c r="L997" s="512">
        <v>0</v>
      </c>
      <c r="M997" s="512">
        <f>N997/1630</f>
        <v>1080.8159509202453</v>
      </c>
      <c r="N997" s="512">
        <v>1761730</v>
      </c>
      <c r="O997" s="512">
        <f t="shared" si="56"/>
        <v>438.2</v>
      </c>
      <c r="P997" s="512">
        <v>236628</v>
      </c>
      <c r="Q997" s="512">
        <v>953</v>
      </c>
      <c r="R997" s="512">
        <v>1220347</v>
      </c>
      <c r="S997" s="512">
        <v>133.30000000000001</v>
      </c>
      <c r="T997" s="512">
        <v>139375</v>
      </c>
      <c r="U997" s="512">
        <v>645846</v>
      </c>
      <c r="V997" s="513"/>
      <c r="W997" s="513"/>
      <c r="X997" s="521"/>
      <c r="Y997" s="302"/>
      <c r="Z997" s="522"/>
      <c r="AA997" s="515"/>
      <c r="AB997" s="516"/>
      <c r="AC997" s="517">
        <v>4924044</v>
      </c>
    </row>
    <row r="998" spans="1:29" ht="24.9" hidden="1" customHeight="1">
      <c r="A998" s="302"/>
      <c r="B998" s="519" t="s">
        <v>492</v>
      </c>
      <c r="C998" s="520">
        <f t="shared" si="54"/>
        <v>4396067</v>
      </c>
      <c r="D998" s="512">
        <v>2989209</v>
      </c>
      <c r="E998" s="512">
        <v>0</v>
      </c>
      <c r="F998" s="512">
        <v>419786</v>
      </c>
      <c r="G998" s="512">
        <v>339499</v>
      </c>
      <c r="H998" s="512">
        <v>1873294</v>
      </c>
      <c r="I998" s="512">
        <v>0</v>
      </c>
      <c r="J998" s="512">
        <v>356630</v>
      </c>
      <c r="K998" s="514">
        <v>0</v>
      </c>
      <c r="L998" s="512">
        <v>0</v>
      </c>
      <c r="M998" s="512">
        <v>0</v>
      </c>
      <c r="N998" s="512">
        <v>0</v>
      </c>
      <c r="O998" s="512">
        <f t="shared" si="56"/>
        <v>1546.037037037037</v>
      </c>
      <c r="P998" s="512">
        <v>834860</v>
      </c>
      <c r="Q998" s="512">
        <v>0</v>
      </c>
      <c r="R998" s="512">
        <v>0</v>
      </c>
      <c r="S998" s="512">
        <v>0</v>
      </c>
      <c r="T998" s="512">
        <v>0</v>
      </c>
      <c r="U998" s="512">
        <v>571998</v>
      </c>
      <c r="V998" s="513"/>
      <c r="W998" s="513"/>
      <c r="X998" s="521"/>
      <c r="Y998" s="302"/>
      <c r="Z998" s="522"/>
      <c r="AA998" s="515"/>
      <c r="AB998" s="516"/>
      <c r="AC998" s="517">
        <v>4396067</v>
      </c>
    </row>
    <row r="999" spans="1:29" ht="24.9" hidden="1" customHeight="1">
      <c r="A999" s="302"/>
      <c r="B999" s="519" t="s">
        <v>493</v>
      </c>
      <c r="C999" s="520">
        <f t="shared" si="54"/>
        <v>2977542</v>
      </c>
      <c r="D999" s="512">
        <v>1970351</v>
      </c>
      <c r="E999" s="512">
        <v>0</v>
      </c>
      <c r="F999" s="512">
        <v>0</v>
      </c>
      <c r="G999" s="512">
        <v>0</v>
      </c>
      <c r="H999" s="512">
        <v>1608536</v>
      </c>
      <c r="I999" s="512">
        <v>0</v>
      </c>
      <c r="J999" s="512">
        <v>361815</v>
      </c>
      <c r="K999" s="514">
        <v>0</v>
      </c>
      <c r="L999" s="512">
        <v>0</v>
      </c>
      <c r="M999" s="512">
        <v>0</v>
      </c>
      <c r="N999" s="512">
        <v>0</v>
      </c>
      <c r="O999" s="512">
        <f t="shared" si="56"/>
        <v>805.91296296296298</v>
      </c>
      <c r="P999" s="512">
        <v>435193</v>
      </c>
      <c r="Q999" s="512">
        <v>0</v>
      </c>
      <c r="R999" s="512">
        <v>0</v>
      </c>
      <c r="S999" s="512">
        <v>0</v>
      </c>
      <c r="T999" s="512">
        <v>0</v>
      </c>
      <c r="U999" s="512">
        <v>571998</v>
      </c>
      <c r="V999" s="513"/>
      <c r="W999" s="513"/>
      <c r="X999" s="521"/>
      <c r="Y999" s="302"/>
      <c r="Z999" s="522"/>
      <c r="AA999" s="515"/>
      <c r="AB999" s="516"/>
      <c r="AC999" s="517">
        <v>2977542</v>
      </c>
    </row>
    <row r="1000" spans="1:29" ht="24.9" hidden="1" customHeight="1">
      <c r="A1000" s="302"/>
      <c r="B1000" s="519" t="s">
        <v>494</v>
      </c>
      <c r="C1000" s="520">
        <f t="shared" si="54"/>
        <v>4303397</v>
      </c>
      <c r="D1000" s="512">
        <v>3398978</v>
      </c>
      <c r="E1000" s="512">
        <v>0</v>
      </c>
      <c r="F1000" s="512">
        <v>464375</v>
      </c>
      <c r="G1000" s="512">
        <v>375560</v>
      </c>
      <c r="H1000" s="512">
        <v>2259610</v>
      </c>
      <c r="I1000" s="512">
        <v>0</v>
      </c>
      <c r="J1000" s="512">
        <v>299433</v>
      </c>
      <c r="K1000" s="514">
        <v>0</v>
      </c>
      <c r="L1000" s="512">
        <v>0</v>
      </c>
      <c r="M1000" s="512">
        <v>0</v>
      </c>
      <c r="N1000" s="512">
        <v>0</v>
      </c>
      <c r="O1000" s="512">
        <f t="shared" si="56"/>
        <v>615.59444444444443</v>
      </c>
      <c r="P1000" s="512">
        <v>332421</v>
      </c>
      <c r="Q1000" s="512">
        <v>0</v>
      </c>
      <c r="R1000" s="512">
        <v>0</v>
      </c>
      <c r="S1000" s="512">
        <v>0</v>
      </c>
      <c r="T1000" s="512">
        <v>0</v>
      </c>
      <c r="U1000" s="512">
        <v>571998</v>
      </c>
      <c r="V1000" s="513"/>
      <c r="W1000" s="513"/>
      <c r="X1000" s="521"/>
      <c r="Y1000" s="302"/>
      <c r="Z1000" s="522"/>
      <c r="AA1000" s="515"/>
      <c r="AB1000" s="516"/>
      <c r="AC1000" s="517">
        <v>4303397</v>
      </c>
    </row>
    <row r="1001" spans="1:29" ht="24.9" customHeight="1">
      <c r="A1001" s="302">
        <v>17</v>
      </c>
      <c r="B1001" s="519" t="s">
        <v>3480</v>
      </c>
      <c r="C1001" s="520">
        <f t="shared" si="54"/>
        <v>3950000</v>
      </c>
      <c r="D1001" s="512"/>
      <c r="E1001" s="512"/>
      <c r="F1001" s="512"/>
      <c r="G1001" s="512"/>
      <c r="H1001" s="512"/>
      <c r="I1001" s="512"/>
      <c r="J1001" s="512"/>
      <c r="K1001" s="514"/>
      <c r="L1001" s="512"/>
      <c r="M1001" s="512">
        <v>2420</v>
      </c>
      <c r="N1001" s="512">
        <v>3950000</v>
      </c>
      <c r="O1001" s="512"/>
      <c r="P1001" s="512"/>
      <c r="Q1001" s="512"/>
      <c r="R1001" s="512"/>
      <c r="S1001" s="512"/>
      <c r="T1001" s="512"/>
      <c r="U1001" s="512"/>
      <c r="V1001" s="513"/>
      <c r="W1001" s="513"/>
      <c r="X1001" s="521"/>
      <c r="Y1001" s="302"/>
      <c r="Z1001" s="522"/>
      <c r="AA1001" s="515"/>
      <c r="AB1001" s="516"/>
      <c r="AC1001" s="517">
        <v>3950000</v>
      </c>
    </row>
    <row r="1002" spans="1:29" ht="24.9" customHeight="1">
      <c r="A1002" s="302">
        <v>18</v>
      </c>
      <c r="B1002" s="519" t="s">
        <v>2419</v>
      </c>
      <c r="C1002" s="520">
        <f t="shared" si="54"/>
        <v>5760890</v>
      </c>
      <c r="D1002" s="512">
        <v>2425962</v>
      </c>
      <c r="E1002" s="512">
        <v>0</v>
      </c>
      <c r="F1002" s="512">
        <v>0</v>
      </c>
      <c r="G1002" s="512">
        <v>0</v>
      </c>
      <c r="H1002" s="512">
        <v>0</v>
      </c>
      <c r="I1002" s="512">
        <v>0</v>
      </c>
      <c r="J1002" s="512">
        <v>2425962</v>
      </c>
      <c r="K1002" s="514">
        <v>0</v>
      </c>
      <c r="L1002" s="512">
        <v>0</v>
      </c>
      <c r="M1002" s="512">
        <v>0</v>
      </c>
      <c r="N1002" s="512">
        <v>0</v>
      </c>
      <c r="O1002" s="512">
        <f t="shared" si="56"/>
        <v>2057.0740740740739</v>
      </c>
      <c r="P1002" s="512">
        <v>1110820</v>
      </c>
      <c r="Q1002" s="512">
        <v>4715</v>
      </c>
      <c r="R1002" s="512">
        <v>2049497</v>
      </c>
      <c r="S1002" s="512">
        <v>167</v>
      </c>
      <c r="T1002" s="512">
        <v>174611</v>
      </c>
      <c r="U1002" s="512">
        <v>0</v>
      </c>
      <c r="V1002" s="513"/>
      <c r="W1002" s="513"/>
      <c r="X1002" s="521"/>
      <c r="Y1002" s="302"/>
      <c r="Z1002" s="522"/>
      <c r="AA1002" s="515"/>
      <c r="AB1002" s="516"/>
      <c r="AC1002" s="517">
        <v>5760890</v>
      </c>
    </row>
    <row r="1003" spans="1:29" ht="24.9" customHeight="1">
      <c r="A1003" s="302">
        <v>19</v>
      </c>
      <c r="B1003" s="519" t="s">
        <v>2420</v>
      </c>
      <c r="C1003" s="520">
        <f t="shared" si="54"/>
        <v>4002281</v>
      </c>
      <c r="D1003" s="512">
        <v>98213</v>
      </c>
      <c r="E1003" s="512">
        <v>98213</v>
      </c>
      <c r="F1003" s="512">
        <v>0</v>
      </c>
      <c r="G1003" s="512">
        <v>0</v>
      </c>
      <c r="H1003" s="512">
        <v>0</v>
      </c>
      <c r="I1003" s="512">
        <v>0</v>
      </c>
      <c r="J1003" s="512">
        <v>0</v>
      </c>
      <c r="K1003" s="514">
        <v>0</v>
      </c>
      <c r="L1003" s="512">
        <v>0</v>
      </c>
      <c r="M1003" s="512">
        <v>0</v>
      </c>
      <c r="N1003" s="512">
        <v>0</v>
      </c>
      <c r="O1003" s="512">
        <f t="shared" si="56"/>
        <v>1478.3685185185186</v>
      </c>
      <c r="P1003" s="512">
        <v>798319</v>
      </c>
      <c r="Q1003" s="512">
        <v>5130</v>
      </c>
      <c r="R1003" s="512">
        <v>2953095</v>
      </c>
      <c r="S1003" s="512">
        <v>146</v>
      </c>
      <c r="T1003" s="512">
        <v>152654</v>
      </c>
      <c r="U1003" s="512">
        <v>0</v>
      </c>
      <c r="V1003" s="513"/>
      <c r="W1003" s="513"/>
      <c r="X1003" s="521"/>
      <c r="Y1003" s="302"/>
      <c r="Z1003" s="522"/>
      <c r="AA1003" s="515"/>
      <c r="AB1003" s="516"/>
      <c r="AC1003" s="517">
        <v>4002281</v>
      </c>
    </row>
    <row r="1004" spans="1:29" ht="24.9" customHeight="1">
      <c r="A1004" s="302">
        <v>20</v>
      </c>
      <c r="B1004" s="519" t="s">
        <v>2421</v>
      </c>
      <c r="C1004" s="520">
        <f t="shared" si="54"/>
        <v>4046633</v>
      </c>
      <c r="D1004" s="512">
        <v>499055</v>
      </c>
      <c r="E1004" s="512">
        <v>0</v>
      </c>
      <c r="F1004" s="512">
        <v>0</v>
      </c>
      <c r="G1004" s="512">
        <v>0</v>
      </c>
      <c r="H1004" s="512">
        <v>0</v>
      </c>
      <c r="I1004" s="512">
        <v>0</v>
      </c>
      <c r="J1004" s="512">
        <v>499055</v>
      </c>
      <c r="K1004" s="514">
        <v>0</v>
      </c>
      <c r="L1004" s="512">
        <v>0</v>
      </c>
      <c r="M1004" s="512">
        <v>0</v>
      </c>
      <c r="N1004" s="512">
        <v>0</v>
      </c>
      <c r="O1004" s="512">
        <f t="shared" si="56"/>
        <v>1743.05</v>
      </c>
      <c r="P1004" s="512">
        <v>941247</v>
      </c>
      <c r="Q1004" s="512">
        <v>4632</v>
      </c>
      <c r="R1004" s="512">
        <v>2013419</v>
      </c>
      <c r="S1004" s="512">
        <v>200</v>
      </c>
      <c r="T1004" s="512">
        <v>20914</v>
      </c>
      <c r="U1004" s="512">
        <v>571998</v>
      </c>
      <c r="V1004" s="513"/>
      <c r="W1004" s="513"/>
      <c r="X1004" s="521"/>
      <c r="Y1004" s="302"/>
      <c r="Z1004" s="522"/>
      <c r="AA1004" s="515"/>
      <c r="AB1004" s="516"/>
      <c r="AC1004" s="517">
        <v>4046633</v>
      </c>
    </row>
    <row r="1005" spans="1:29" ht="24.9" customHeight="1">
      <c r="A1005" s="302">
        <v>21</v>
      </c>
      <c r="B1005" s="628" t="s">
        <v>3037</v>
      </c>
      <c r="C1005" s="520">
        <f t="shared" si="54"/>
        <v>7533868</v>
      </c>
      <c r="D1005" s="512"/>
      <c r="E1005" s="512"/>
      <c r="F1005" s="512"/>
      <c r="G1005" s="512"/>
      <c r="H1005" s="512"/>
      <c r="I1005" s="512"/>
      <c r="J1005" s="512"/>
      <c r="K1005" s="514">
        <v>4</v>
      </c>
      <c r="L1005" s="512">
        <v>7533868</v>
      </c>
      <c r="M1005" s="512"/>
      <c r="N1005" s="512"/>
      <c r="O1005" s="512"/>
      <c r="P1005" s="512"/>
      <c r="Q1005" s="512"/>
      <c r="R1005" s="512"/>
      <c r="S1005" s="512"/>
      <c r="T1005" s="512"/>
      <c r="U1005" s="512"/>
      <c r="V1005" s="513"/>
      <c r="W1005" s="513"/>
      <c r="X1005" s="521"/>
      <c r="Y1005" s="302"/>
      <c r="Z1005" s="629"/>
      <c r="AA1005" s="515"/>
      <c r="AB1005" s="516"/>
      <c r="AC1005" s="517">
        <v>7533868</v>
      </c>
    </row>
    <row r="1006" spans="1:29" ht="24.9" customHeight="1">
      <c r="A1006" s="302">
        <v>22</v>
      </c>
      <c r="B1006" s="519" t="s">
        <v>2422</v>
      </c>
      <c r="C1006" s="520">
        <f t="shared" si="54"/>
        <v>3105448</v>
      </c>
      <c r="D1006" s="512">
        <v>385936</v>
      </c>
      <c r="E1006" s="512">
        <v>0</v>
      </c>
      <c r="F1006" s="512">
        <v>0</v>
      </c>
      <c r="G1006" s="512">
        <v>0</v>
      </c>
      <c r="H1006" s="512">
        <v>0</v>
      </c>
      <c r="I1006" s="512">
        <v>0</v>
      </c>
      <c r="J1006" s="512">
        <v>385936</v>
      </c>
      <c r="K1006" s="514">
        <v>0</v>
      </c>
      <c r="L1006" s="512">
        <v>0</v>
      </c>
      <c r="M1006" s="512">
        <v>0</v>
      </c>
      <c r="N1006" s="512">
        <v>0</v>
      </c>
      <c r="O1006" s="512">
        <f t="shared" si="56"/>
        <v>1204.7574074074073</v>
      </c>
      <c r="P1006" s="512">
        <v>650569</v>
      </c>
      <c r="Q1006" s="512">
        <v>3134</v>
      </c>
      <c r="R1006" s="512">
        <v>1362275</v>
      </c>
      <c r="S1006" s="512">
        <v>128.80000000000001</v>
      </c>
      <c r="T1006" s="512">
        <v>134670</v>
      </c>
      <c r="U1006" s="512">
        <v>571998</v>
      </c>
      <c r="V1006" s="513"/>
      <c r="W1006" s="513"/>
      <c r="X1006" s="521"/>
      <c r="Y1006" s="302"/>
      <c r="Z1006" s="522"/>
      <c r="AA1006" s="515"/>
      <c r="AB1006" s="516"/>
      <c r="AC1006" s="517">
        <v>3105448</v>
      </c>
    </row>
    <row r="1007" spans="1:29" ht="24.9" customHeight="1">
      <c r="A1007" s="302">
        <v>23</v>
      </c>
      <c r="B1007" s="628" t="s">
        <v>3038</v>
      </c>
      <c r="C1007" s="520">
        <f t="shared" si="54"/>
        <v>9417335</v>
      </c>
      <c r="D1007" s="512"/>
      <c r="E1007" s="512"/>
      <c r="F1007" s="512"/>
      <c r="G1007" s="512"/>
      <c r="H1007" s="512"/>
      <c r="I1007" s="512"/>
      <c r="J1007" s="512"/>
      <c r="K1007" s="514">
        <v>5</v>
      </c>
      <c r="L1007" s="512">
        <v>9417335</v>
      </c>
      <c r="M1007" s="512"/>
      <c r="N1007" s="512"/>
      <c r="O1007" s="512"/>
      <c r="P1007" s="512"/>
      <c r="Q1007" s="512"/>
      <c r="R1007" s="512"/>
      <c r="S1007" s="512"/>
      <c r="T1007" s="512"/>
      <c r="U1007" s="512"/>
      <c r="V1007" s="513"/>
      <c r="W1007" s="513"/>
      <c r="X1007" s="521"/>
      <c r="Y1007" s="302"/>
      <c r="Z1007" s="629"/>
      <c r="AA1007" s="515"/>
      <c r="AB1007" s="516"/>
      <c r="AC1007" s="517">
        <v>9417335</v>
      </c>
    </row>
    <row r="1008" spans="1:29" ht="24.9" customHeight="1">
      <c r="A1008" s="302">
        <v>24</v>
      </c>
      <c r="B1008" s="519" t="s">
        <v>2423</v>
      </c>
      <c r="C1008" s="520">
        <f t="shared" si="54"/>
        <v>4895893</v>
      </c>
      <c r="D1008" s="512">
        <v>499055</v>
      </c>
      <c r="E1008" s="512">
        <v>0</v>
      </c>
      <c r="F1008" s="512">
        <v>0</v>
      </c>
      <c r="G1008" s="512">
        <v>0</v>
      </c>
      <c r="H1008" s="512">
        <v>0</v>
      </c>
      <c r="I1008" s="512">
        <v>0</v>
      </c>
      <c r="J1008" s="512">
        <v>499055</v>
      </c>
      <c r="K1008" s="514">
        <v>0</v>
      </c>
      <c r="L1008" s="512">
        <v>0</v>
      </c>
      <c r="M1008" s="512">
        <v>0</v>
      </c>
      <c r="N1008" s="512">
        <v>0</v>
      </c>
      <c r="O1008" s="512">
        <f t="shared" si="56"/>
        <v>1743.05</v>
      </c>
      <c r="P1008" s="512">
        <v>941247</v>
      </c>
      <c r="Q1008" s="512">
        <v>4646</v>
      </c>
      <c r="R1008" s="512">
        <v>2674479</v>
      </c>
      <c r="S1008" s="512">
        <v>200</v>
      </c>
      <c r="T1008" s="512">
        <v>209114</v>
      </c>
      <c r="U1008" s="512">
        <v>571998</v>
      </c>
      <c r="V1008" s="513"/>
      <c r="W1008" s="513"/>
      <c r="X1008" s="521"/>
      <c r="Y1008" s="302"/>
      <c r="Z1008" s="522"/>
      <c r="AA1008" s="515"/>
      <c r="AB1008" s="516"/>
      <c r="AC1008" s="517">
        <v>4895893</v>
      </c>
    </row>
    <row r="1009" spans="1:29" ht="24.9" customHeight="1">
      <c r="A1009" s="302">
        <v>25</v>
      </c>
      <c r="B1009" s="628" t="s">
        <v>3039</v>
      </c>
      <c r="C1009" s="520">
        <f t="shared" si="54"/>
        <v>9417335</v>
      </c>
      <c r="D1009" s="512"/>
      <c r="E1009" s="512"/>
      <c r="F1009" s="512"/>
      <c r="G1009" s="512"/>
      <c r="H1009" s="512"/>
      <c r="I1009" s="512"/>
      <c r="J1009" s="512"/>
      <c r="K1009" s="514">
        <v>5</v>
      </c>
      <c r="L1009" s="512">
        <v>9417335</v>
      </c>
      <c r="M1009" s="512"/>
      <c r="N1009" s="512"/>
      <c r="O1009" s="512"/>
      <c r="P1009" s="512"/>
      <c r="Q1009" s="512"/>
      <c r="R1009" s="512"/>
      <c r="S1009" s="512"/>
      <c r="T1009" s="512"/>
      <c r="U1009" s="512"/>
      <c r="V1009" s="513"/>
      <c r="W1009" s="513"/>
      <c r="X1009" s="521"/>
      <c r="Y1009" s="302"/>
      <c r="Z1009" s="629"/>
      <c r="AA1009" s="515"/>
      <c r="AB1009" s="516"/>
      <c r="AC1009" s="517">
        <v>9417335</v>
      </c>
    </row>
    <row r="1010" spans="1:29" ht="24.9" customHeight="1">
      <c r="A1010" s="302">
        <v>26</v>
      </c>
      <c r="B1010" s="628" t="s">
        <v>3481</v>
      </c>
      <c r="C1010" s="520">
        <f t="shared" si="54"/>
        <v>3150000</v>
      </c>
      <c r="D1010" s="512"/>
      <c r="E1010" s="512"/>
      <c r="F1010" s="512"/>
      <c r="G1010" s="512"/>
      <c r="H1010" s="512"/>
      <c r="I1010" s="512"/>
      <c r="J1010" s="512"/>
      <c r="K1010" s="514"/>
      <c r="L1010" s="512"/>
      <c r="M1010" s="512">
        <v>1530</v>
      </c>
      <c r="N1010" s="512">
        <v>3150000</v>
      </c>
      <c r="O1010" s="512"/>
      <c r="P1010" s="512"/>
      <c r="Q1010" s="512"/>
      <c r="R1010" s="512"/>
      <c r="S1010" s="512"/>
      <c r="T1010" s="512"/>
      <c r="U1010" s="512"/>
      <c r="V1010" s="513"/>
      <c r="W1010" s="513"/>
      <c r="X1010" s="521"/>
      <c r="Y1010" s="302"/>
      <c r="Z1010" s="629"/>
      <c r="AA1010" s="515"/>
      <c r="AB1010" s="516"/>
      <c r="AC1010" s="517">
        <v>3150000</v>
      </c>
    </row>
    <row r="1011" spans="1:29" ht="24.9" customHeight="1">
      <c r="A1011" s="302">
        <v>27</v>
      </c>
      <c r="B1011" s="519" t="s">
        <v>2424</v>
      </c>
      <c r="C1011" s="520">
        <f t="shared" si="54"/>
        <v>5399775</v>
      </c>
      <c r="D1011" s="512">
        <v>2996680</v>
      </c>
      <c r="E1011" s="512">
        <v>96146</v>
      </c>
      <c r="F1011" s="512"/>
      <c r="G1011" s="512">
        <v>429460</v>
      </c>
      <c r="H1011" s="512">
        <v>2347697</v>
      </c>
      <c r="I1011" s="512"/>
      <c r="J1011" s="512">
        <v>123377</v>
      </c>
      <c r="K1011" s="514">
        <v>0</v>
      </c>
      <c r="L1011" s="512">
        <v>0</v>
      </c>
      <c r="M1011" s="512">
        <v>0</v>
      </c>
      <c r="N1011" s="512">
        <v>0</v>
      </c>
      <c r="O1011" s="512">
        <v>1100.6703703703704</v>
      </c>
      <c r="P1011" s="512">
        <v>594362</v>
      </c>
      <c r="Q1011" s="512">
        <v>1925</v>
      </c>
      <c r="R1011" s="512">
        <v>1108130</v>
      </c>
      <c r="S1011" s="512">
        <v>144.5</v>
      </c>
      <c r="T1011" s="512">
        <v>128605</v>
      </c>
      <c r="U1011" s="512">
        <v>571998</v>
      </c>
      <c r="V1011" s="513"/>
      <c r="W1011" s="513"/>
      <c r="X1011" s="521"/>
      <c r="Y1011" s="302"/>
      <c r="Z1011" s="522"/>
      <c r="AA1011" s="515"/>
      <c r="AB1011" s="516"/>
      <c r="AC1011" s="517">
        <v>5399775</v>
      </c>
    </row>
    <row r="1012" spans="1:29" ht="24.9" customHeight="1">
      <c r="A1012" s="302">
        <v>28</v>
      </c>
      <c r="B1012" s="519" t="s">
        <v>2425</v>
      </c>
      <c r="C1012" s="520">
        <f t="shared" si="54"/>
        <v>2136219</v>
      </c>
      <c r="D1012" s="512">
        <v>644119</v>
      </c>
      <c r="E1012" s="512">
        <v>96146</v>
      </c>
      <c r="F1012" s="512">
        <v>0</v>
      </c>
      <c r="G1012" s="512">
        <v>425982</v>
      </c>
      <c r="H1012" s="512">
        <v>0</v>
      </c>
      <c r="I1012" s="512">
        <v>0</v>
      </c>
      <c r="J1012" s="512">
        <v>121991</v>
      </c>
      <c r="K1012" s="514">
        <v>0</v>
      </c>
      <c r="L1012" s="512">
        <v>0</v>
      </c>
      <c r="M1012" s="512">
        <v>0</v>
      </c>
      <c r="N1012" s="512">
        <v>0</v>
      </c>
      <c r="O1012" s="512">
        <f>P1012/540</f>
        <v>839.04259259259254</v>
      </c>
      <c r="P1012" s="512">
        <v>453083</v>
      </c>
      <c r="Q1012" s="512">
        <v>1890</v>
      </c>
      <c r="R1012" s="512">
        <v>821538</v>
      </c>
      <c r="S1012" s="512">
        <v>208</v>
      </c>
      <c r="T1012" s="512">
        <v>217479</v>
      </c>
      <c r="U1012" s="512">
        <v>0</v>
      </c>
      <c r="V1012" s="513"/>
      <c r="W1012" s="513"/>
      <c r="X1012" s="521"/>
      <c r="Y1012" s="302"/>
      <c r="Z1012" s="522"/>
      <c r="AA1012" s="515"/>
      <c r="AB1012" s="516"/>
      <c r="AC1012" s="517">
        <v>2136219</v>
      </c>
    </row>
    <row r="1013" spans="1:29" ht="24.9" hidden="1" customHeight="1">
      <c r="A1013" s="302"/>
      <c r="B1013" s="628" t="s">
        <v>3040</v>
      </c>
      <c r="C1013" s="520">
        <f t="shared" si="54"/>
        <v>3766934</v>
      </c>
      <c r="D1013" s="512"/>
      <c r="E1013" s="512"/>
      <c r="F1013" s="512"/>
      <c r="G1013" s="512"/>
      <c r="H1013" s="512"/>
      <c r="I1013" s="512"/>
      <c r="J1013" s="512"/>
      <c r="K1013" s="514">
        <v>2</v>
      </c>
      <c r="L1013" s="512">
        <v>3766934</v>
      </c>
      <c r="M1013" s="512"/>
      <c r="N1013" s="512"/>
      <c r="O1013" s="512"/>
      <c r="P1013" s="512"/>
      <c r="Q1013" s="512"/>
      <c r="R1013" s="512"/>
      <c r="S1013" s="512"/>
      <c r="T1013" s="512"/>
      <c r="U1013" s="512"/>
      <c r="V1013" s="513"/>
      <c r="W1013" s="513"/>
      <c r="X1013" s="521"/>
      <c r="Y1013" s="302"/>
      <c r="Z1013" s="629"/>
      <c r="AA1013" s="515"/>
      <c r="AB1013" s="516"/>
      <c r="AC1013" s="517">
        <v>3766934</v>
      </c>
    </row>
    <row r="1014" spans="1:29" ht="24.9" hidden="1" customHeight="1">
      <c r="A1014" s="302"/>
      <c r="B1014" s="628" t="s">
        <v>3041</v>
      </c>
      <c r="C1014" s="520">
        <f t="shared" si="54"/>
        <v>9417335</v>
      </c>
      <c r="D1014" s="512"/>
      <c r="E1014" s="512"/>
      <c r="F1014" s="512"/>
      <c r="G1014" s="512"/>
      <c r="H1014" s="512"/>
      <c r="I1014" s="512"/>
      <c r="J1014" s="512"/>
      <c r="K1014" s="514">
        <v>5</v>
      </c>
      <c r="L1014" s="512">
        <v>9417335</v>
      </c>
      <c r="M1014" s="512"/>
      <c r="N1014" s="512"/>
      <c r="O1014" s="512"/>
      <c r="P1014" s="512"/>
      <c r="Q1014" s="512"/>
      <c r="R1014" s="512"/>
      <c r="S1014" s="512"/>
      <c r="T1014" s="512"/>
      <c r="U1014" s="512"/>
      <c r="V1014" s="513"/>
      <c r="W1014" s="513"/>
      <c r="X1014" s="521"/>
      <c r="Y1014" s="302"/>
      <c r="Z1014" s="629"/>
      <c r="AA1014" s="515"/>
      <c r="AB1014" s="516"/>
      <c r="AC1014" s="517">
        <v>9417335</v>
      </c>
    </row>
    <row r="1015" spans="1:29" ht="24.9" hidden="1" customHeight="1">
      <c r="A1015" s="302"/>
      <c r="B1015" s="628" t="s">
        <v>3042</v>
      </c>
      <c r="C1015" s="520">
        <f t="shared" si="54"/>
        <v>3766934</v>
      </c>
      <c r="D1015" s="512"/>
      <c r="E1015" s="512"/>
      <c r="F1015" s="512"/>
      <c r="G1015" s="512"/>
      <c r="H1015" s="512"/>
      <c r="I1015" s="512"/>
      <c r="J1015" s="512"/>
      <c r="K1015" s="514">
        <v>2</v>
      </c>
      <c r="L1015" s="512">
        <v>3766934</v>
      </c>
      <c r="M1015" s="512"/>
      <c r="N1015" s="512"/>
      <c r="O1015" s="512"/>
      <c r="P1015" s="512"/>
      <c r="Q1015" s="512"/>
      <c r="R1015" s="512"/>
      <c r="S1015" s="512"/>
      <c r="T1015" s="512"/>
      <c r="U1015" s="512"/>
      <c r="V1015" s="513"/>
      <c r="W1015" s="513"/>
      <c r="X1015" s="521"/>
      <c r="Y1015" s="302"/>
      <c r="Z1015" s="629"/>
      <c r="AA1015" s="515"/>
      <c r="AB1015" s="516"/>
      <c r="AC1015" s="517">
        <v>3766934</v>
      </c>
    </row>
    <row r="1016" spans="1:29" ht="24.9" hidden="1" customHeight="1">
      <c r="A1016" s="302"/>
      <c r="B1016" s="630" t="s">
        <v>3043</v>
      </c>
      <c r="C1016" s="520">
        <f t="shared" si="54"/>
        <v>11300802</v>
      </c>
      <c r="D1016" s="512"/>
      <c r="E1016" s="512"/>
      <c r="F1016" s="512"/>
      <c r="G1016" s="512"/>
      <c r="H1016" s="512"/>
      <c r="I1016" s="512"/>
      <c r="J1016" s="512"/>
      <c r="K1016" s="514">
        <v>6</v>
      </c>
      <c r="L1016" s="548">
        <v>11300802</v>
      </c>
      <c r="M1016" s="512"/>
      <c r="N1016" s="512"/>
      <c r="O1016" s="512"/>
      <c r="P1016" s="512"/>
      <c r="Q1016" s="512"/>
      <c r="R1016" s="512"/>
      <c r="S1016" s="512"/>
      <c r="T1016" s="512"/>
      <c r="U1016" s="512"/>
      <c r="V1016" s="513"/>
      <c r="W1016" s="513"/>
      <c r="X1016" s="521"/>
      <c r="Y1016" s="302"/>
      <c r="Z1016" s="631"/>
      <c r="AA1016" s="515"/>
      <c r="AB1016" s="516"/>
      <c r="AC1016" s="517">
        <v>11300802</v>
      </c>
    </row>
    <row r="1017" spans="1:29" ht="24.9" hidden="1" customHeight="1">
      <c r="A1017" s="302"/>
      <c r="B1017" s="628" t="s">
        <v>3044</v>
      </c>
      <c r="C1017" s="520">
        <f t="shared" si="54"/>
        <v>32018939</v>
      </c>
      <c r="D1017" s="512"/>
      <c r="E1017" s="512"/>
      <c r="F1017" s="512"/>
      <c r="G1017" s="512"/>
      <c r="H1017" s="512"/>
      <c r="I1017" s="512"/>
      <c r="J1017" s="512"/>
      <c r="K1017" s="514">
        <v>17</v>
      </c>
      <c r="L1017" s="512">
        <v>32018939</v>
      </c>
      <c r="M1017" s="512"/>
      <c r="N1017" s="512"/>
      <c r="O1017" s="512"/>
      <c r="P1017" s="512"/>
      <c r="Q1017" s="512"/>
      <c r="R1017" s="512"/>
      <c r="S1017" s="512"/>
      <c r="T1017" s="512"/>
      <c r="U1017" s="512"/>
      <c r="V1017" s="513"/>
      <c r="W1017" s="513"/>
      <c r="X1017" s="521"/>
      <c r="Y1017" s="302"/>
      <c r="Z1017" s="629"/>
      <c r="AA1017" s="515"/>
      <c r="AB1017" s="516"/>
      <c r="AC1017" s="517">
        <v>32018939</v>
      </c>
    </row>
    <row r="1018" spans="1:29" ht="24.9" hidden="1" customHeight="1">
      <c r="A1018" s="302"/>
      <c r="B1018" s="628" t="s">
        <v>3045</v>
      </c>
      <c r="C1018" s="520">
        <f t="shared" si="54"/>
        <v>26368538</v>
      </c>
      <c r="D1018" s="512"/>
      <c r="E1018" s="512"/>
      <c r="F1018" s="512"/>
      <c r="G1018" s="512"/>
      <c r="H1018" s="512"/>
      <c r="I1018" s="512"/>
      <c r="J1018" s="512"/>
      <c r="K1018" s="514">
        <v>14</v>
      </c>
      <c r="L1018" s="512">
        <v>26368538</v>
      </c>
      <c r="M1018" s="512"/>
      <c r="N1018" s="512"/>
      <c r="O1018" s="512"/>
      <c r="P1018" s="512"/>
      <c r="Q1018" s="512"/>
      <c r="R1018" s="512"/>
      <c r="S1018" s="512"/>
      <c r="T1018" s="512"/>
      <c r="U1018" s="512"/>
      <c r="V1018" s="513"/>
      <c r="W1018" s="513"/>
      <c r="X1018" s="521"/>
      <c r="Y1018" s="302"/>
      <c r="Z1018" s="629"/>
      <c r="AA1018" s="515"/>
      <c r="AB1018" s="516"/>
      <c r="AC1018" s="517">
        <v>26368538</v>
      </c>
    </row>
    <row r="1019" spans="1:29" ht="24.9" hidden="1" customHeight="1">
      <c r="A1019" s="302"/>
      <c r="B1019" s="628" t="s">
        <v>3046</v>
      </c>
      <c r="C1019" s="520">
        <f t="shared" si="54"/>
        <v>9417335</v>
      </c>
      <c r="D1019" s="512"/>
      <c r="E1019" s="512"/>
      <c r="F1019" s="512"/>
      <c r="G1019" s="512"/>
      <c r="H1019" s="512"/>
      <c r="I1019" s="512"/>
      <c r="J1019" s="512"/>
      <c r="K1019" s="514">
        <v>5</v>
      </c>
      <c r="L1019" s="512">
        <v>9417335</v>
      </c>
      <c r="M1019" s="512"/>
      <c r="N1019" s="512"/>
      <c r="O1019" s="512"/>
      <c r="P1019" s="512"/>
      <c r="Q1019" s="512"/>
      <c r="R1019" s="512"/>
      <c r="S1019" s="512"/>
      <c r="T1019" s="512"/>
      <c r="U1019" s="512"/>
      <c r="V1019" s="513"/>
      <c r="W1019" s="513"/>
      <c r="X1019" s="521"/>
      <c r="Y1019" s="302"/>
      <c r="Z1019" s="629"/>
      <c r="AA1019" s="515"/>
      <c r="AB1019" s="516"/>
      <c r="AC1019" s="517">
        <v>9417335</v>
      </c>
    </row>
    <row r="1020" spans="1:29" ht="24.9" hidden="1" customHeight="1">
      <c r="A1020" s="302"/>
      <c r="B1020" s="519" t="s">
        <v>496</v>
      </c>
      <c r="C1020" s="520">
        <f t="shared" si="54"/>
        <v>2972138</v>
      </c>
      <c r="D1020" s="512">
        <v>1882276</v>
      </c>
      <c r="E1020" s="512">
        <v>187122</v>
      </c>
      <c r="F1020" s="512">
        <v>539621</v>
      </c>
      <c r="G1020" s="512">
        <v>0</v>
      </c>
      <c r="H1020" s="512">
        <v>1072357</v>
      </c>
      <c r="I1020" s="512">
        <v>0</v>
      </c>
      <c r="J1020" s="512">
        <v>83176</v>
      </c>
      <c r="K1020" s="514">
        <v>0</v>
      </c>
      <c r="L1020" s="512">
        <v>0</v>
      </c>
      <c r="M1020" s="512">
        <v>0</v>
      </c>
      <c r="N1020" s="512">
        <v>0</v>
      </c>
      <c r="O1020" s="512">
        <v>0</v>
      </c>
      <c r="P1020" s="512">
        <v>0</v>
      </c>
      <c r="Q1020" s="512">
        <v>814</v>
      </c>
      <c r="R1020" s="512">
        <v>1042353</v>
      </c>
      <c r="S1020" s="512">
        <v>0</v>
      </c>
      <c r="T1020" s="512">
        <v>0</v>
      </c>
      <c r="U1020" s="512">
        <v>47509</v>
      </c>
      <c r="V1020" s="513"/>
      <c r="W1020" s="513"/>
      <c r="X1020" s="521"/>
      <c r="Y1020" s="302"/>
      <c r="Z1020" s="522"/>
      <c r="AA1020" s="515"/>
      <c r="AB1020" s="516"/>
      <c r="AC1020" s="517">
        <v>2972138</v>
      </c>
    </row>
    <row r="1021" spans="1:29" ht="24.9" hidden="1" customHeight="1">
      <c r="A1021" s="302"/>
      <c r="B1021" s="519" t="s">
        <v>2426</v>
      </c>
      <c r="C1021" s="520">
        <f t="shared" si="54"/>
        <v>1401161</v>
      </c>
      <c r="D1021" s="512">
        <v>1401161</v>
      </c>
      <c r="E1021" s="512">
        <v>257422</v>
      </c>
      <c r="F1021" s="512">
        <v>0</v>
      </c>
      <c r="G1021" s="512">
        <v>0</v>
      </c>
      <c r="H1021" s="512">
        <v>919164</v>
      </c>
      <c r="I1021" s="512">
        <v>0</v>
      </c>
      <c r="J1021" s="512">
        <v>224575</v>
      </c>
      <c r="K1021" s="514">
        <v>0</v>
      </c>
      <c r="L1021" s="512">
        <v>0</v>
      </c>
      <c r="M1021" s="512">
        <v>0</v>
      </c>
      <c r="N1021" s="512">
        <v>0</v>
      </c>
      <c r="O1021" s="512">
        <v>0</v>
      </c>
      <c r="P1021" s="512">
        <v>0</v>
      </c>
      <c r="Q1021" s="512">
        <v>0</v>
      </c>
      <c r="R1021" s="512">
        <v>0</v>
      </c>
      <c r="S1021" s="512">
        <v>0</v>
      </c>
      <c r="T1021" s="512">
        <v>0</v>
      </c>
      <c r="U1021" s="512">
        <v>0</v>
      </c>
      <c r="V1021" s="513"/>
      <c r="W1021" s="513"/>
      <c r="X1021" s="521"/>
      <c r="Y1021" s="302"/>
      <c r="Z1021" s="522"/>
      <c r="AA1021" s="515"/>
      <c r="AB1021" s="516"/>
      <c r="AC1021" s="517">
        <v>1401161</v>
      </c>
    </row>
    <row r="1022" spans="1:29" ht="24.9" hidden="1" customHeight="1">
      <c r="A1022" s="302"/>
      <c r="B1022" s="519" t="s">
        <v>2427</v>
      </c>
      <c r="C1022" s="520">
        <f t="shared" si="54"/>
        <v>2332588</v>
      </c>
      <c r="D1022" s="512">
        <v>1760590</v>
      </c>
      <c r="E1022" s="512">
        <v>262591</v>
      </c>
      <c r="F1022" s="512">
        <v>0</v>
      </c>
      <c r="G1022" s="512">
        <v>0</v>
      </c>
      <c r="H1022" s="512">
        <v>1273424</v>
      </c>
      <c r="I1022" s="512">
        <v>0</v>
      </c>
      <c r="J1022" s="512">
        <v>224575</v>
      </c>
      <c r="K1022" s="514">
        <v>0</v>
      </c>
      <c r="L1022" s="512">
        <v>0</v>
      </c>
      <c r="M1022" s="512">
        <v>0</v>
      </c>
      <c r="N1022" s="512">
        <v>0</v>
      </c>
      <c r="O1022" s="512">
        <v>0</v>
      </c>
      <c r="P1022" s="512">
        <v>0</v>
      </c>
      <c r="Q1022" s="512">
        <v>0</v>
      </c>
      <c r="R1022" s="512">
        <v>0</v>
      </c>
      <c r="S1022" s="512">
        <v>0</v>
      </c>
      <c r="T1022" s="512">
        <v>0</v>
      </c>
      <c r="U1022" s="512">
        <v>571998</v>
      </c>
      <c r="V1022" s="513"/>
      <c r="W1022" s="513"/>
      <c r="X1022" s="521"/>
      <c r="Y1022" s="302"/>
      <c r="Z1022" s="522"/>
      <c r="AA1022" s="515"/>
      <c r="AB1022" s="516"/>
      <c r="AC1022" s="517">
        <v>2332588</v>
      </c>
    </row>
    <row r="1023" spans="1:29" ht="24.9" hidden="1" customHeight="1">
      <c r="A1023" s="302"/>
      <c r="B1023" s="519" t="s">
        <v>2428</v>
      </c>
      <c r="C1023" s="520">
        <f t="shared" si="54"/>
        <v>1751016</v>
      </c>
      <c r="D1023" s="512">
        <v>1751016</v>
      </c>
      <c r="E1023" s="512">
        <v>262591</v>
      </c>
      <c r="F1023" s="512">
        <v>0</v>
      </c>
      <c r="G1023" s="512">
        <v>0</v>
      </c>
      <c r="H1023" s="512">
        <v>1263850</v>
      </c>
      <c r="I1023" s="512">
        <v>0</v>
      </c>
      <c r="J1023" s="512">
        <v>224575</v>
      </c>
      <c r="K1023" s="514">
        <v>0</v>
      </c>
      <c r="L1023" s="512">
        <v>0</v>
      </c>
      <c r="M1023" s="512">
        <v>0</v>
      </c>
      <c r="N1023" s="512">
        <v>0</v>
      </c>
      <c r="O1023" s="512">
        <v>0</v>
      </c>
      <c r="P1023" s="512">
        <v>0</v>
      </c>
      <c r="Q1023" s="512">
        <v>0</v>
      </c>
      <c r="R1023" s="512">
        <v>0</v>
      </c>
      <c r="S1023" s="512">
        <v>0</v>
      </c>
      <c r="T1023" s="512">
        <v>0</v>
      </c>
      <c r="U1023" s="512">
        <v>0</v>
      </c>
      <c r="V1023" s="513"/>
      <c r="W1023" s="513"/>
      <c r="X1023" s="521"/>
      <c r="Y1023" s="302"/>
      <c r="Z1023" s="522"/>
      <c r="AA1023" s="515"/>
      <c r="AB1023" s="516"/>
      <c r="AC1023" s="517">
        <v>1751016</v>
      </c>
    </row>
    <row r="1024" spans="1:29" ht="24.9" hidden="1" customHeight="1">
      <c r="A1024" s="302"/>
      <c r="B1024" s="519" t="s">
        <v>495</v>
      </c>
      <c r="C1024" s="520">
        <f t="shared" si="54"/>
        <v>4554875</v>
      </c>
      <c r="D1024" s="512">
        <v>2279370</v>
      </c>
      <c r="E1024" s="512">
        <v>315316</v>
      </c>
      <c r="F1024" s="512">
        <v>1130839</v>
      </c>
      <c r="G1024" s="512">
        <v>533782</v>
      </c>
      <c r="H1024" s="512">
        <v>0</v>
      </c>
      <c r="I1024" s="512">
        <v>0</v>
      </c>
      <c r="J1024" s="512">
        <v>299433</v>
      </c>
      <c r="K1024" s="514">
        <v>0</v>
      </c>
      <c r="L1024" s="512">
        <v>0</v>
      </c>
      <c r="M1024" s="512">
        <v>0</v>
      </c>
      <c r="N1024" s="512">
        <v>0</v>
      </c>
      <c r="O1024" s="512">
        <v>0</v>
      </c>
      <c r="P1024" s="512">
        <v>0</v>
      </c>
      <c r="Q1024" s="512">
        <v>1777</v>
      </c>
      <c r="R1024" s="512">
        <v>2275505</v>
      </c>
      <c r="S1024" s="512">
        <v>0</v>
      </c>
      <c r="T1024" s="512">
        <v>0</v>
      </c>
      <c r="U1024" s="512">
        <v>0</v>
      </c>
      <c r="V1024" s="513"/>
      <c r="W1024" s="513"/>
      <c r="X1024" s="521"/>
      <c r="Y1024" s="302"/>
      <c r="Z1024" s="522"/>
      <c r="AA1024" s="515"/>
      <c r="AB1024" s="516"/>
      <c r="AC1024" s="517">
        <v>4554875</v>
      </c>
    </row>
    <row r="1025" spans="1:29" ht="24.9" hidden="1" customHeight="1">
      <c r="A1025" s="302"/>
      <c r="B1025" s="628" t="s">
        <v>3047</v>
      </c>
      <c r="C1025" s="520">
        <f t="shared" si="54"/>
        <v>3766934</v>
      </c>
      <c r="D1025" s="512"/>
      <c r="E1025" s="512"/>
      <c r="F1025" s="512"/>
      <c r="G1025" s="512"/>
      <c r="H1025" s="512"/>
      <c r="I1025" s="512"/>
      <c r="J1025" s="512"/>
      <c r="K1025" s="514">
        <v>2</v>
      </c>
      <c r="L1025" s="512">
        <v>3766934</v>
      </c>
      <c r="M1025" s="512"/>
      <c r="N1025" s="512"/>
      <c r="O1025" s="512"/>
      <c r="P1025" s="512"/>
      <c r="Q1025" s="512"/>
      <c r="R1025" s="512"/>
      <c r="S1025" s="512"/>
      <c r="T1025" s="512"/>
      <c r="U1025" s="512"/>
      <c r="V1025" s="513"/>
      <c r="W1025" s="513"/>
      <c r="X1025" s="521"/>
      <c r="Y1025" s="302"/>
      <c r="Z1025" s="629"/>
      <c r="AA1025" s="515"/>
      <c r="AB1025" s="516"/>
      <c r="AC1025" s="517">
        <v>3766934</v>
      </c>
    </row>
    <row r="1026" spans="1:29" ht="24.9" hidden="1" customHeight="1">
      <c r="A1026" s="302"/>
      <c r="B1026" s="519" t="s">
        <v>497</v>
      </c>
      <c r="C1026" s="520">
        <f t="shared" si="54"/>
        <v>1676486</v>
      </c>
      <c r="D1026" s="512">
        <v>775544</v>
      </c>
      <c r="E1026" s="512">
        <v>0</v>
      </c>
      <c r="F1026" s="512">
        <v>0</v>
      </c>
      <c r="G1026" s="512">
        <v>0</v>
      </c>
      <c r="H1026" s="512">
        <v>775544</v>
      </c>
      <c r="I1026" s="512">
        <v>0</v>
      </c>
      <c r="J1026" s="512">
        <v>0</v>
      </c>
      <c r="K1026" s="514">
        <v>0</v>
      </c>
      <c r="L1026" s="512">
        <v>0</v>
      </c>
      <c r="M1026" s="512">
        <v>0</v>
      </c>
      <c r="N1026" s="512">
        <v>0</v>
      </c>
      <c r="O1026" s="512">
        <v>0</v>
      </c>
      <c r="P1026" s="512">
        <v>0</v>
      </c>
      <c r="Q1026" s="512">
        <v>0</v>
      </c>
      <c r="R1026" s="512">
        <v>0</v>
      </c>
      <c r="S1026" s="512">
        <v>0</v>
      </c>
      <c r="T1026" s="512">
        <v>0</v>
      </c>
      <c r="U1026" s="512">
        <v>900942</v>
      </c>
      <c r="V1026" s="513"/>
      <c r="W1026" s="513"/>
      <c r="X1026" s="521"/>
      <c r="Y1026" s="302"/>
      <c r="Z1026" s="522"/>
      <c r="AA1026" s="515"/>
      <c r="AB1026" s="516"/>
      <c r="AC1026" s="517">
        <v>1676486</v>
      </c>
    </row>
    <row r="1027" spans="1:29" ht="24.9" hidden="1" customHeight="1">
      <c r="A1027" s="302"/>
      <c r="B1027" s="519" t="s">
        <v>2429</v>
      </c>
      <c r="C1027" s="520">
        <f t="shared" ref="C1027:C1097" si="57">D1027+L1027+N1027+P1027+R1027+T1027+U1027</f>
        <v>619507</v>
      </c>
      <c r="D1027" s="512">
        <v>0</v>
      </c>
      <c r="E1027" s="512">
        <v>0</v>
      </c>
      <c r="F1027" s="512">
        <v>0</v>
      </c>
      <c r="G1027" s="512">
        <v>0</v>
      </c>
      <c r="H1027" s="512">
        <v>0</v>
      </c>
      <c r="I1027" s="512">
        <v>0</v>
      </c>
      <c r="J1027" s="512">
        <v>0</v>
      </c>
      <c r="K1027" s="514">
        <v>0</v>
      </c>
      <c r="L1027" s="512">
        <v>0</v>
      </c>
      <c r="M1027" s="512">
        <v>0</v>
      </c>
      <c r="N1027" s="512">
        <v>0</v>
      </c>
      <c r="O1027" s="512">
        <v>0</v>
      </c>
      <c r="P1027" s="512">
        <v>0</v>
      </c>
      <c r="Q1027" s="512">
        <v>0</v>
      </c>
      <c r="R1027" s="512">
        <v>0</v>
      </c>
      <c r="S1027" s="512">
        <v>0</v>
      </c>
      <c r="T1027" s="512">
        <v>0</v>
      </c>
      <c r="U1027" s="512">
        <v>619507</v>
      </c>
      <c r="V1027" s="513"/>
      <c r="W1027" s="513"/>
      <c r="X1027" s="521"/>
      <c r="Y1027" s="302"/>
      <c r="Z1027" s="522"/>
      <c r="AA1027" s="515"/>
      <c r="AB1027" s="516"/>
      <c r="AC1027" s="517">
        <v>619507</v>
      </c>
    </row>
    <row r="1028" spans="1:29" ht="24.9" hidden="1" customHeight="1">
      <c r="A1028" s="302"/>
      <c r="B1028" s="628" t="s">
        <v>3048</v>
      </c>
      <c r="C1028" s="520">
        <f t="shared" si="57"/>
        <v>3766934</v>
      </c>
      <c r="D1028" s="512"/>
      <c r="E1028" s="512"/>
      <c r="F1028" s="512"/>
      <c r="G1028" s="512"/>
      <c r="H1028" s="512"/>
      <c r="I1028" s="512"/>
      <c r="J1028" s="512"/>
      <c r="K1028" s="514">
        <v>2</v>
      </c>
      <c r="L1028" s="512">
        <v>3766934</v>
      </c>
      <c r="M1028" s="512"/>
      <c r="N1028" s="512"/>
      <c r="O1028" s="512"/>
      <c r="P1028" s="512"/>
      <c r="Q1028" s="512"/>
      <c r="R1028" s="512"/>
      <c r="S1028" s="512"/>
      <c r="T1028" s="512"/>
      <c r="U1028" s="512"/>
      <c r="V1028" s="513"/>
      <c r="W1028" s="513"/>
      <c r="X1028" s="521"/>
      <c r="Y1028" s="302"/>
      <c r="Z1028" s="629"/>
      <c r="AA1028" s="515"/>
      <c r="AB1028" s="516"/>
      <c r="AC1028" s="517">
        <v>3766934</v>
      </c>
    </row>
    <row r="1029" spans="1:29" ht="24.9" hidden="1" customHeight="1">
      <c r="A1029" s="302"/>
      <c r="B1029" s="519" t="s">
        <v>2430</v>
      </c>
      <c r="C1029" s="520">
        <f t="shared" si="57"/>
        <v>2014077</v>
      </c>
      <c r="D1029" s="512">
        <v>145628</v>
      </c>
      <c r="E1029" s="512">
        <v>48590</v>
      </c>
      <c r="F1029" s="512"/>
      <c r="G1029" s="512"/>
      <c r="H1029" s="512"/>
      <c r="I1029" s="512"/>
      <c r="J1029" s="512">
        <v>97038</v>
      </c>
      <c r="K1029" s="514"/>
      <c r="L1029" s="512"/>
      <c r="M1029" s="512">
        <v>610</v>
      </c>
      <c r="N1029" s="512">
        <v>1168104</v>
      </c>
      <c r="O1029" s="512">
        <v>221</v>
      </c>
      <c r="P1029" s="512">
        <v>140201</v>
      </c>
      <c r="Q1029" s="512">
        <v>855</v>
      </c>
      <c r="R1029" s="512">
        <v>492182</v>
      </c>
      <c r="S1029" s="512">
        <v>65</v>
      </c>
      <c r="T1029" s="512">
        <v>67962</v>
      </c>
      <c r="U1029" s="512"/>
      <c r="V1029" s="513"/>
      <c r="W1029" s="513"/>
      <c r="X1029" s="521"/>
      <c r="Y1029" s="302"/>
      <c r="Z1029" s="522"/>
      <c r="AA1029" s="515"/>
      <c r="AB1029" s="516"/>
      <c r="AC1029" s="517">
        <v>2014077</v>
      </c>
    </row>
    <row r="1030" spans="1:29" ht="24.9" hidden="1" customHeight="1">
      <c r="A1030" s="302"/>
      <c r="B1030" s="519" t="s">
        <v>2431</v>
      </c>
      <c r="C1030" s="520">
        <f t="shared" si="57"/>
        <v>1527810</v>
      </c>
      <c r="D1030" s="512">
        <v>145628</v>
      </c>
      <c r="E1030" s="512">
        <v>48590</v>
      </c>
      <c r="F1030" s="512">
        <v>0</v>
      </c>
      <c r="G1030" s="512">
        <v>0</v>
      </c>
      <c r="H1030" s="512">
        <v>0</v>
      </c>
      <c r="I1030" s="512">
        <v>0</v>
      </c>
      <c r="J1030" s="512">
        <v>97038</v>
      </c>
      <c r="K1030" s="514">
        <v>0</v>
      </c>
      <c r="L1030" s="512">
        <v>0</v>
      </c>
      <c r="M1030" s="512">
        <f>N1030/1630</f>
        <v>332.3312883435583</v>
      </c>
      <c r="N1030" s="512">
        <v>541700</v>
      </c>
      <c r="O1030" s="512">
        <f>P1030/540</f>
        <v>519.14444444444439</v>
      </c>
      <c r="P1030" s="512">
        <v>280338</v>
      </c>
      <c r="Q1030" s="512">
        <v>855</v>
      </c>
      <c r="R1030" s="512">
        <v>492182</v>
      </c>
      <c r="S1030" s="512">
        <v>65</v>
      </c>
      <c r="T1030" s="512">
        <v>67962</v>
      </c>
      <c r="U1030" s="512">
        <v>0</v>
      </c>
      <c r="V1030" s="513"/>
      <c r="W1030" s="513"/>
      <c r="X1030" s="521"/>
      <c r="Y1030" s="302"/>
      <c r="Z1030" s="522"/>
      <c r="AA1030" s="515"/>
      <c r="AB1030" s="516"/>
      <c r="AC1030" s="517">
        <v>1527810</v>
      </c>
    </row>
    <row r="1031" spans="1:29" ht="24.9" hidden="1" customHeight="1">
      <c r="A1031" s="302"/>
      <c r="B1031" s="519" t="s">
        <v>2432</v>
      </c>
      <c r="C1031" s="520">
        <f t="shared" si="57"/>
        <v>2012643</v>
      </c>
      <c r="D1031" s="512">
        <v>145628</v>
      </c>
      <c r="E1031" s="512">
        <v>48590</v>
      </c>
      <c r="F1031" s="512">
        <v>0</v>
      </c>
      <c r="G1031" s="512">
        <v>0</v>
      </c>
      <c r="H1031" s="512">
        <v>0</v>
      </c>
      <c r="I1031" s="512">
        <v>0</v>
      </c>
      <c r="J1031" s="512">
        <v>97038</v>
      </c>
      <c r="K1031" s="514">
        <v>0</v>
      </c>
      <c r="L1031" s="512">
        <v>0</v>
      </c>
      <c r="M1031" s="512">
        <f>N1031/1630</f>
        <v>713.10368098159506</v>
      </c>
      <c r="N1031" s="512">
        <v>1162359</v>
      </c>
      <c r="O1031" s="512">
        <f>P1031/540</f>
        <v>263.74259259259259</v>
      </c>
      <c r="P1031" s="512">
        <v>142421</v>
      </c>
      <c r="Q1031" s="512">
        <v>855</v>
      </c>
      <c r="R1031" s="512">
        <v>492182</v>
      </c>
      <c r="S1031" s="512">
        <v>67</v>
      </c>
      <c r="T1031" s="512">
        <v>70053</v>
      </c>
      <c r="U1031" s="512">
        <v>0</v>
      </c>
      <c r="V1031" s="513"/>
      <c r="W1031" s="513"/>
      <c r="X1031" s="521"/>
      <c r="Y1031" s="302"/>
      <c r="Z1031" s="522"/>
      <c r="AA1031" s="515"/>
      <c r="AB1031" s="516"/>
      <c r="AC1031" s="517">
        <v>2012643</v>
      </c>
    </row>
    <row r="1032" spans="1:29" ht="24.9" hidden="1" customHeight="1">
      <c r="A1032" s="302"/>
      <c r="B1032" s="519" t="s">
        <v>2433</v>
      </c>
      <c r="C1032" s="520">
        <f t="shared" si="57"/>
        <v>4981187</v>
      </c>
      <c r="D1032" s="512">
        <v>2474965</v>
      </c>
      <c r="E1032" s="512">
        <v>41353</v>
      </c>
      <c r="F1032" s="512">
        <v>389129</v>
      </c>
      <c r="G1032" s="512">
        <v>314705</v>
      </c>
      <c r="H1032" s="512">
        <v>1078868</v>
      </c>
      <c r="I1032" s="512">
        <v>477627</v>
      </c>
      <c r="J1032" s="512">
        <v>173283</v>
      </c>
      <c r="K1032" s="514">
        <v>0</v>
      </c>
      <c r="L1032" s="512">
        <v>0</v>
      </c>
      <c r="M1032" s="512">
        <f>N1032/1630</f>
        <v>1010.3282208588957</v>
      </c>
      <c r="N1032" s="512">
        <v>1646835</v>
      </c>
      <c r="O1032" s="512">
        <f>P1032/540</f>
        <v>286.29814814814813</v>
      </c>
      <c r="P1032" s="512">
        <v>154601</v>
      </c>
      <c r="Q1032" s="512">
        <v>0</v>
      </c>
      <c r="R1032" s="512">
        <v>0</v>
      </c>
      <c r="S1032" s="512">
        <v>127</v>
      </c>
      <c r="T1032" s="512">
        <v>132788</v>
      </c>
      <c r="U1032" s="512">
        <v>571998</v>
      </c>
      <c r="V1032" s="513"/>
      <c r="W1032" s="513"/>
      <c r="X1032" s="521"/>
      <c r="Y1032" s="302"/>
      <c r="Z1032" s="522"/>
      <c r="AA1032" s="515"/>
      <c r="AB1032" s="516"/>
      <c r="AC1032" s="517">
        <v>4981187</v>
      </c>
    </row>
    <row r="1033" spans="1:29" ht="24.9" hidden="1" customHeight="1">
      <c r="A1033" s="302"/>
      <c r="B1033" s="519" t="s">
        <v>2434</v>
      </c>
      <c r="C1033" s="520">
        <f t="shared" si="57"/>
        <v>6612186</v>
      </c>
      <c r="D1033" s="512">
        <v>4616165</v>
      </c>
      <c r="E1033" s="512">
        <v>87875</v>
      </c>
      <c r="F1033" s="512">
        <v>1229734</v>
      </c>
      <c r="G1033" s="512">
        <v>497269</v>
      </c>
      <c r="H1033" s="512">
        <v>2634935</v>
      </c>
      <c r="I1033" s="512">
        <v>0</v>
      </c>
      <c r="J1033" s="512">
        <v>166352</v>
      </c>
      <c r="K1033" s="514">
        <v>0</v>
      </c>
      <c r="L1033" s="512">
        <v>0</v>
      </c>
      <c r="M1033" s="512">
        <v>0</v>
      </c>
      <c r="N1033" s="512">
        <v>0</v>
      </c>
      <c r="O1033" s="512">
        <f>P1033/540</f>
        <v>291.35000000000002</v>
      </c>
      <c r="P1033" s="512">
        <v>157329</v>
      </c>
      <c r="Q1033" s="512">
        <v>1220</v>
      </c>
      <c r="R1033" s="512">
        <v>530305</v>
      </c>
      <c r="S1033" s="512">
        <v>127</v>
      </c>
      <c r="T1033" s="512">
        <v>132788</v>
      </c>
      <c r="U1033" s="512">
        <v>1175599</v>
      </c>
      <c r="V1033" s="513"/>
      <c r="W1033" s="513"/>
      <c r="X1033" s="521"/>
      <c r="Y1033" s="302"/>
      <c r="Z1033" s="522"/>
      <c r="AA1033" s="515"/>
      <c r="AB1033" s="516"/>
      <c r="AC1033" s="517">
        <v>6612186</v>
      </c>
    </row>
    <row r="1034" spans="1:29" ht="24.9" hidden="1" customHeight="1">
      <c r="A1034" s="302"/>
      <c r="B1034" s="519" t="s">
        <v>2435</v>
      </c>
      <c r="C1034" s="520">
        <f t="shared" si="57"/>
        <v>1743166</v>
      </c>
      <c r="D1034" s="512">
        <v>566818</v>
      </c>
      <c r="E1034" s="512">
        <v>0</v>
      </c>
      <c r="F1034" s="512">
        <v>0</v>
      </c>
      <c r="G1034" s="512">
        <v>0</v>
      </c>
      <c r="H1034" s="512">
        <v>566818</v>
      </c>
      <c r="I1034" s="512">
        <v>0</v>
      </c>
      <c r="J1034" s="512">
        <v>0</v>
      </c>
      <c r="K1034" s="514">
        <v>0</v>
      </c>
      <c r="L1034" s="512">
        <v>0</v>
      </c>
      <c r="M1034" s="512">
        <f>N1034/1630</f>
        <v>370.76687116564415</v>
      </c>
      <c r="N1034" s="512">
        <v>604350</v>
      </c>
      <c r="O1034" s="512">
        <v>0</v>
      </c>
      <c r="P1034" s="512">
        <v>0</v>
      </c>
      <c r="Q1034" s="512">
        <v>0</v>
      </c>
      <c r="R1034" s="512">
        <v>0</v>
      </c>
      <c r="S1034" s="512">
        <v>0</v>
      </c>
      <c r="T1034" s="512">
        <v>0</v>
      </c>
      <c r="U1034" s="512">
        <v>571998</v>
      </c>
      <c r="V1034" s="513"/>
      <c r="W1034" s="513"/>
      <c r="X1034" s="521"/>
      <c r="Y1034" s="302"/>
      <c r="Z1034" s="522"/>
      <c r="AA1034" s="515"/>
      <c r="AB1034" s="516"/>
      <c r="AC1034" s="517">
        <v>1743166</v>
      </c>
    </row>
    <row r="1035" spans="1:29" ht="24.9" hidden="1" customHeight="1">
      <c r="A1035" s="302"/>
      <c r="B1035" s="519" t="s">
        <v>2436</v>
      </c>
      <c r="C1035" s="520">
        <f t="shared" si="57"/>
        <v>3956494</v>
      </c>
      <c r="D1035" s="512">
        <v>1997338</v>
      </c>
      <c r="E1035" s="512">
        <v>41353</v>
      </c>
      <c r="F1035" s="512">
        <v>389129</v>
      </c>
      <c r="G1035" s="512">
        <v>314705</v>
      </c>
      <c r="H1035" s="512">
        <v>1078868</v>
      </c>
      <c r="I1035" s="512">
        <v>0</v>
      </c>
      <c r="J1035" s="512">
        <v>173283</v>
      </c>
      <c r="K1035" s="514">
        <v>0</v>
      </c>
      <c r="L1035" s="512">
        <v>0</v>
      </c>
      <c r="M1035" s="512">
        <f>N1035/1630</f>
        <v>1010.3282208588957</v>
      </c>
      <c r="N1035" s="512">
        <v>1646835</v>
      </c>
      <c r="O1035" s="512">
        <f>P1035/540</f>
        <v>332.46851851851852</v>
      </c>
      <c r="P1035" s="512">
        <v>179533</v>
      </c>
      <c r="Q1035" s="512">
        <v>0</v>
      </c>
      <c r="R1035" s="512">
        <v>0</v>
      </c>
      <c r="S1035" s="512">
        <f>T1035/890</f>
        <v>149.19999999999999</v>
      </c>
      <c r="T1035" s="512">
        <v>132788</v>
      </c>
      <c r="U1035" s="512">
        <v>0</v>
      </c>
      <c r="V1035" s="513"/>
      <c r="W1035" s="513"/>
      <c r="X1035" s="521"/>
      <c r="Y1035" s="302"/>
      <c r="Z1035" s="522"/>
      <c r="AA1035" s="515"/>
      <c r="AB1035" s="516"/>
      <c r="AC1035" s="517">
        <v>3956494</v>
      </c>
    </row>
    <row r="1036" spans="1:29" ht="24.9" hidden="1" customHeight="1">
      <c r="A1036" s="302"/>
      <c r="B1036" s="519" t="s">
        <v>2437</v>
      </c>
      <c r="C1036" s="520">
        <f t="shared" si="57"/>
        <v>11161819</v>
      </c>
      <c r="D1036" s="512">
        <v>9414622</v>
      </c>
      <c r="E1036" s="512">
        <v>578941</v>
      </c>
      <c r="F1036" s="512">
        <v>1939195</v>
      </c>
      <c r="G1036" s="512">
        <v>897171</v>
      </c>
      <c r="H1036" s="512">
        <v>4276025</v>
      </c>
      <c r="I1036" s="512">
        <v>1190965</v>
      </c>
      <c r="J1036" s="512">
        <v>532325</v>
      </c>
      <c r="K1036" s="514">
        <v>0</v>
      </c>
      <c r="L1036" s="512">
        <v>0</v>
      </c>
      <c r="M1036" s="512">
        <v>0</v>
      </c>
      <c r="N1036" s="512">
        <v>0</v>
      </c>
      <c r="O1036" s="512">
        <v>0</v>
      </c>
      <c r="P1036" s="512">
        <v>0</v>
      </c>
      <c r="Q1036" s="512">
        <v>0</v>
      </c>
      <c r="R1036" s="512">
        <v>0</v>
      </c>
      <c r="S1036" s="512">
        <v>0</v>
      </c>
      <c r="T1036" s="512">
        <v>0</v>
      </c>
      <c r="U1036" s="512">
        <v>1747197</v>
      </c>
      <c r="V1036" s="513"/>
      <c r="W1036" s="513"/>
      <c r="X1036" s="521"/>
      <c r="Y1036" s="302"/>
      <c r="Z1036" s="522"/>
      <c r="AA1036" s="515"/>
      <c r="AB1036" s="516"/>
      <c r="AC1036" s="517">
        <v>11161819</v>
      </c>
    </row>
    <row r="1037" spans="1:29" ht="24.9" customHeight="1">
      <c r="A1037" s="302">
        <v>29</v>
      </c>
      <c r="B1037" s="628" t="s">
        <v>3049</v>
      </c>
      <c r="C1037" s="520">
        <f t="shared" si="57"/>
        <v>13184269</v>
      </c>
      <c r="D1037" s="512"/>
      <c r="E1037" s="512"/>
      <c r="F1037" s="512"/>
      <c r="G1037" s="512"/>
      <c r="H1037" s="512"/>
      <c r="I1037" s="512"/>
      <c r="J1037" s="512"/>
      <c r="K1037" s="514">
        <v>7</v>
      </c>
      <c r="L1037" s="512">
        <v>13184269</v>
      </c>
      <c r="M1037" s="512"/>
      <c r="N1037" s="512"/>
      <c r="O1037" s="512"/>
      <c r="P1037" s="512"/>
      <c r="Q1037" s="512"/>
      <c r="R1037" s="512"/>
      <c r="S1037" s="512"/>
      <c r="T1037" s="512"/>
      <c r="U1037" s="512"/>
      <c r="V1037" s="513"/>
      <c r="W1037" s="513"/>
      <c r="X1037" s="521"/>
      <c r="Y1037" s="302"/>
      <c r="Z1037" s="629"/>
      <c r="AA1037" s="515"/>
      <c r="AB1037" s="516"/>
      <c r="AC1037" s="517">
        <v>13184269</v>
      </c>
    </row>
    <row r="1038" spans="1:29" ht="24.9" customHeight="1">
      <c r="A1038" s="302">
        <v>30</v>
      </c>
      <c r="B1038" s="519" t="s">
        <v>2438</v>
      </c>
      <c r="C1038" s="520">
        <f t="shared" si="57"/>
        <v>654180</v>
      </c>
      <c r="D1038" s="512">
        <v>551028</v>
      </c>
      <c r="E1038" s="512">
        <v>0</v>
      </c>
      <c r="F1038" s="512">
        <v>232187</v>
      </c>
      <c r="G1038" s="512">
        <v>0</v>
      </c>
      <c r="H1038" s="512">
        <v>0</v>
      </c>
      <c r="I1038" s="512">
        <v>0</v>
      </c>
      <c r="J1038" s="512">
        <v>318841</v>
      </c>
      <c r="K1038" s="514">
        <v>0</v>
      </c>
      <c r="L1038" s="512">
        <v>0</v>
      </c>
      <c r="M1038" s="512">
        <v>0</v>
      </c>
      <c r="N1038" s="512">
        <v>0</v>
      </c>
      <c r="O1038" s="512">
        <f t="shared" ref="O1038:O1043" si="58">P1038/540</f>
        <v>138.74444444444444</v>
      </c>
      <c r="P1038" s="512">
        <v>74922</v>
      </c>
      <c r="Q1038" s="512">
        <v>0</v>
      </c>
      <c r="R1038" s="512">
        <v>0</v>
      </c>
      <c r="S1038" s="512">
        <v>27</v>
      </c>
      <c r="T1038" s="512">
        <v>28230</v>
      </c>
      <c r="U1038" s="512">
        <v>0</v>
      </c>
      <c r="V1038" s="513"/>
      <c r="W1038" s="513"/>
      <c r="X1038" s="521"/>
      <c r="Y1038" s="302"/>
      <c r="Z1038" s="522"/>
      <c r="AA1038" s="515"/>
      <c r="AB1038" s="516"/>
      <c r="AC1038" s="517">
        <v>654180</v>
      </c>
    </row>
    <row r="1039" spans="1:29" ht="24.9" customHeight="1">
      <c r="A1039" s="302">
        <v>31</v>
      </c>
      <c r="B1039" s="519" t="s">
        <v>2439</v>
      </c>
      <c r="C1039" s="520">
        <f t="shared" si="57"/>
        <v>1955052</v>
      </c>
      <c r="D1039" s="512">
        <v>796326</v>
      </c>
      <c r="E1039" s="512">
        <v>57894</v>
      </c>
      <c r="F1039" s="512">
        <v>232187</v>
      </c>
      <c r="G1039" s="512">
        <v>0</v>
      </c>
      <c r="H1039" s="512">
        <v>206812</v>
      </c>
      <c r="I1039" s="512">
        <v>0</v>
      </c>
      <c r="J1039" s="512">
        <v>299433</v>
      </c>
      <c r="K1039" s="514">
        <v>0</v>
      </c>
      <c r="L1039" s="512">
        <v>0</v>
      </c>
      <c r="M1039" s="512">
        <f>N1039/1630</f>
        <v>644.96503067484662</v>
      </c>
      <c r="N1039" s="512">
        <v>1051293</v>
      </c>
      <c r="O1039" s="512">
        <f t="shared" si="58"/>
        <v>144.73518518518517</v>
      </c>
      <c r="P1039" s="512">
        <v>78157</v>
      </c>
      <c r="Q1039" s="512">
        <v>0</v>
      </c>
      <c r="R1039" s="512">
        <v>0</v>
      </c>
      <c r="S1039" s="512">
        <v>28</v>
      </c>
      <c r="T1039" s="512">
        <v>29276</v>
      </c>
      <c r="U1039" s="512">
        <v>0</v>
      </c>
      <c r="V1039" s="513"/>
      <c r="W1039" s="513"/>
      <c r="X1039" s="521"/>
      <c r="Y1039" s="302"/>
      <c r="Z1039" s="522"/>
      <c r="AA1039" s="515"/>
      <c r="AB1039" s="516"/>
      <c r="AC1039" s="517">
        <v>1955052</v>
      </c>
    </row>
    <row r="1040" spans="1:29" ht="24.9" customHeight="1">
      <c r="A1040" s="302">
        <v>32</v>
      </c>
      <c r="B1040" s="519" t="s">
        <v>2440</v>
      </c>
      <c r="C1040" s="520">
        <f t="shared" si="57"/>
        <v>1939380</v>
      </c>
      <c r="D1040" s="512">
        <v>548255</v>
      </c>
      <c r="E1040" s="512">
        <v>0</v>
      </c>
      <c r="F1040" s="512">
        <v>232187</v>
      </c>
      <c r="G1040" s="512">
        <v>0</v>
      </c>
      <c r="H1040" s="512">
        <v>0</v>
      </c>
      <c r="I1040" s="512">
        <v>0</v>
      </c>
      <c r="J1040" s="512">
        <v>316068</v>
      </c>
      <c r="K1040" s="514">
        <v>0</v>
      </c>
      <c r="L1040" s="512">
        <v>0</v>
      </c>
      <c r="M1040" s="512">
        <f>N1040/1630</f>
        <v>644.96503067484662</v>
      </c>
      <c r="N1040" s="512">
        <v>1051293</v>
      </c>
      <c r="O1040" s="512">
        <f t="shared" si="58"/>
        <v>147.67222222222222</v>
      </c>
      <c r="P1040" s="512">
        <v>79743</v>
      </c>
      <c r="Q1040" s="512">
        <v>531</v>
      </c>
      <c r="R1040" s="512">
        <v>230813</v>
      </c>
      <c r="S1040" s="512">
        <v>28</v>
      </c>
      <c r="T1040" s="512">
        <v>29276</v>
      </c>
      <c r="U1040" s="512">
        <v>0</v>
      </c>
      <c r="V1040" s="513"/>
      <c r="W1040" s="513"/>
      <c r="X1040" s="521"/>
      <c r="Y1040" s="302"/>
      <c r="Z1040" s="522"/>
      <c r="AA1040" s="515"/>
      <c r="AB1040" s="516"/>
      <c r="AC1040" s="517">
        <v>1939380</v>
      </c>
    </row>
    <row r="1041" spans="1:29" ht="24.9" customHeight="1">
      <c r="A1041" s="302">
        <v>33</v>
      </c>
      <c r="B1041" s="519" t="s">
        <v>2441</v>
      </c>
      <c r="C1041" s="520">
        <f t="shared" si="57"/>
        <v>2190649</v>
      </c>
      <c r="D1041" s="512">
        <v>801871</v>
      </c>
      <c r="E1041" s="512">
        <v>57894</v>
      </c>
      <c r="F1041" s="512">
        <v>232187</v>
      </c>
      <c r="G1041" s="512">
        <v>0</v>
      </c>
      <c r="H1041" s="512">
        <v>206812</v>
      </c>
      <c r="I1041" s="512">
        <v>0</v>
      </c>
      <c r="J1041" s="512">
        <v>304978</v>
      </c>
      <c r="K1041" s="514">
        <v>0</v>
      </c>
      <c r="L1041" s="512">
        <v>0</v>
      </c>
      <c r="M1041" s="512">
        <f>N1041/1630</f>
        <v>644.96503067484662</v>
      </c>
      <c r="N1041" s="512">
        <v>1051293</v>
      </c>
      <c r="O1041" s="512">
        <f t="shared" si="58"/>
        <v>143.32592592592593</v>
      </c>
      <c r="P1041" s="512">
        <v>77396</v>
      </c>
      <c r="Q1041" s="512">
        <v>531</v>
      </c>
      <c r="R1041" s="512">
        <v>230813</v>
      </c>
      <c r="S1041" s="512">
        <v>28</v>
      </c>
      <c r="T1041" s="512">
        <v>29276</v>
      </c>
      <c r="U1041" s="512">
        <v>0</v>
      </c>
      <c r="V1041" s="513"/>
      <c r="W1041" s="513"/>
      <c r="X1041" s="521"/>
      <c r="Y1041" s="302"/>
      <c r="Z1041" s="522"/>
      <c r="AA1041" s="515"/>
      <c r="AB1041" s="516"/>
      <c r="AC1041" s="517">
        <v>2190649</v>
      </c>
    </row>
    <row r="1042" spans="1:29" ht="24.9" customHeight="1">
      <c r="A1042" s="302">
        <v>34</v>
      </c>
      <c r="B1042" s="519" t="s">
        <v>2442</v>
      </c>
      <c r="C1042" s="520">
        <f t="shared" si="57"/>
        <v>1229424</v>
      </c>
      <c r="D1042" s="512">
        <v>564750</v>
      </c>
      <c r="E1042" s="512">
        <v>0</v>
      </c>
      <c r="F1042" s="512">
        <v>481574</v>
      </c>
      <c r="G1042" s="512">
        <v>0</v>
      </c>
      <c r="H1042" s="512">
        <v>0</v>
      </c>
      <c r="I1042" s="512">
        <v>0</v>
      </c>
      <c r="J1042" s="512">
        <v>83176</v>
      </c>
      <c r="K1042" s="514">
        <v>0</v>
      </c>
      <c r="L1042" s="512">
        <v>0</v>
      </c>
      <c r="M1042" s="512">
        <v>0</v>
      </c>
      <c r="N1042" s="512">
        <v>0</v>
      </c>
      <c r="O1042" s="512">
        <f t="shared" si="58"/>
        <v>506.22222222222223</v>
      </c>
      <c r="P1042" s="512">
        <v>273360</v>
      </c>
      <c r="Q1042" s="512">
        <v>703</v>
      </c>
      <c r="R1042" s="512">
        <v>305577</v>
      </c>
      <c r="S1042" s="512">
        <v>82</v>
      </c>
      <c r="T1042" s="512">
        <v>85737</v>
      </c>
      <c r="U1042" s="512">
        <v>0</v>
      </c>
      <c r="V1042" s="513"/>
      <c r="W1042" s="513"/>
      <c r="X1042" s="521"/>
      <c r="Y1042" s="302"/>
      <c r="Z1042" s="522"/>
      <c r="AA1042" s="515"/>
      <c r="AB1042" s="516"/>
      <c r="AC1042" s="517">
        <v>1229424</v>
      </c>
    </row>
    <row r="1043" spans="1:29" ht="24.9" customHeight="1">
      <c r="A1043" s="302">
        <v>35</v>
      </c>
      <c r="B1043" s="519" t="s">
        <v>2443</v>
      </c>
      <c r="C1043" s="520">
        <f t="shared" si="57"/>
        <v>1122131</v>
      </c>
      <c r="D1043" s="512">
        <v>774146</v>
      </c>
      <c r="E1043" s="512">
        <v>57894</v>
      </c>
      <c r="F1043" s="512">
        <v>232187</v>
      </c>
      <c r="G1043" s="512">
        <v>0</v>
      </c>
      <c r="H1043" s="512">
        <v>206812</v>
      </c>
      <c r="I1043" s="512">
        <v>0</v>
      </c>
      <c r="J1043" s="512">
        <v>277253</v>
      </c>
      <c r="K1043" s="514">
        <v>0</v>
      </c>
      <c r="L1043" s="512">
        <v>0</v>
      </c>
      <c r="M1043" s="512">
        <v>0</v>
      </c>
      <c r="N1043" s="512">
        <v>0</v>
      </c>
      <c r="O1043" s="512">
        <f t="shared" si="58"/>
        <v>164.7074074074074</v>
      </c>
      <c r="P1043" s="512">
        <v>88942</v>
      </c>
      <c r="Q1043" s="512">
        <v>531</v>
      </c>
      <c r="R1043" s="512">
        <v>230813</v>
      </c>
      <c r="S1043" s="512">
        <v>27</v>
      </c>
      <c r="T1043" s="512">
        <v>28230</v>
      </c>
      <c r="U1043" s="512">
        <v>0</v>
      </c>
      <c r="V1043" s="513"/>
      <c r="W1043" s="513"/>
      <c r="X1043" s="521"/>
      <c r="Y1043" s="302"/>
      <c r="Z1043" s="522"/>
      <c r="AA1043" s="515"/>
      <c r="AB1043" s="516"/>
      <c r="AC1043" s="517">
        <v>1122131</v>
      </c>
    </row>
    <row r="1044" spans="1:29" ht="24.9" hidden="1" customHeight="1">
      <c r="A1044" s="302"/>
      <c r="B1044" s="519" t="s">
        <v>887</v>
      </c>
      <c r="C1044" s="520">
        <f t="shared" si="57"/>
        <v>8705244</v>
      </c>
      <c r="D1044" s="512">
        <v>6957647</v>
      </c>
      <c r="E1044" s="512">
        <v>248118</v>
      </c>
      <c r="F1044" s="512">
        <v>3386067</v>
      </c>
      <c r="G1044" s="512">
        <v>2738459</v>
      </c>
      <c r="H1044" s="512">
        <v>0</v>
      </c>
      <c r="I1044" s="512">
        <v>0</v>
      </c>
      <c r="J1044" s="512">
        <v>585003</v>
      </c>
      <c r="K1044" s="514">
        <v>0</v>
      </c>
      <c r="L1044" s="512">
        <v>0</v>
      </c>
      <c r="M1044" s="512">
        <v>0</v>
      </c>
      <c r="N1044" s="512">
        <v>0</v>
      </c>
      <c r="O1044" s="512">
        <v>0</v>
      </c>
      <c r="P1044" s="512">
        <v>0</v>
      </c>
      <c r="Q1044" s="512">
        <v>0</v>
      </c>
      <c r="R1044" s="512">
        <v>0</v>
      </c>
      <c r="S1044" s="512">
        <v>0</v>
      </c>
      <c r="T1044" s="512">
        <v>0</v>
      </c>
      <c r="U1044" s="512">
        <v>1747597</v>
      </c>
      <c r="V1044" s="513"/>
      <c r="W1044" s="513"/>
      <c r="X1044" s="521"/>
      <c r="Y1044" s="302"/>
      <c r="Z1044" s="522"/>
      <c r="AA1044" s="515"/>
      <c r="AB1044" s="516"/>
      <c r="AC1044" s="517">
        <v>8705244</v>
      </c>
    </row>
    <row r="1045" spans="1:29" ht="24.9" hidden="1" customHeight="1">
      <c r="A1045" s="302"/>
      <c r="B1045" s="519" t="s">
        <v>2444</v>
      </c>
      <c r="C1045" s="520">
        <f t="shared" si="57"/>
        <v>2372320</v>
      </c>
      <c r="D1045" s="512">
        <v>1806513</v>
      </c>
      <c r="E1045" s="512">
        <v>0</v>
      </c>
      <c r="F1045" s="512">
        <v>0</v>
      </c>
      <c r="G1045" s="512">
        <v>0</v>
      </c>
      <c r="H1045" s="512">
        <v>0</v>
      </c>
      <c r="I1045" s="512">
        <v>1426677</v>
      </c>
      <c r="J1045" s="512">
        <v>379836</v>
      </c>
      <c r="K1045" s="514">
        <v>0</v>
      </c>
      <c r="L1045" s="512">
        <v>0</v>
      </c>
      <c r="M1045" s="512">
        <v>0</v>
      </c>
      <c r="N1045" s="512">
        <v>0</v>
      </c>
      <c r="O1045" s="512">
        <f t="shared" ref="O1045:O1050" si="59">P1045/540</f>
        <v>722.50185185185182</v>
      </c>
      <c r="P1045" s="512">
        <v>390151</v>
      </c>
      <c r="Q1045" s="512">
        <v>0</v>
      </c>
      <c r="R1045" s="512">
        <v>0</v>
      </c>
      <c r="S1045" s="512">
        <v>168</v>
      </c>
      <c r="T1045" s="512">
        <v>175656</v>
      </c>
      <c r="U1045" s="512">
        <v>0</v>
      </c>
      <c r="V1045" s="513"/>
      <c r="W1045" s="513"/>
      <c r="X1045" s="521"/>
      <c r="Y1045" s="302"/>
      <c r="Z1045" s="522"/>
      <c r="AA1045" s="515"/>
      <c r="AB1045" s="516"/>
      <c r="AC1045" s="517">
        <v>2372320</v>
      </c>
    </row>
    <row r="1046" spans="1:29" ht="24.9" hidden="1" customHeight="1">
      <c r="A1046" s="302"/>
      <c r="B1046" s="519" t="s">
        <v>312</v>
      </c>
      <c r="C1046" s="520">
        <f t="shared" si="57"/>
        <v>6636125</v>
      </c>
      <c r="D1046" s="512">
        <v>4413828</v>
      </c>
      <c r="E1046" s="512">
        <v>730158</v>
      </c>
      <c r="F1046" s="512">
        <v>979111</v>
      </c>
      <c r="G1046" s="512">
        <v>478856</v>
      </c>
      <c r="H1046" s="512">
        <v>1635679</v>
      </c>
      <c r="I1046" s="512">
        <v>0</v>
      </c>
      <c r="J1046" s="512">
        <v>590024</v>
      </c>
      <c r="K1046" s="514">
        <v>0</v>
      </c>
      <c r="L1046" s="512">
        <v>0</v>
      </c>
      <c r="M1046" s="512">
        <v>0</v>
      </c>
      <c r="N1046" s="512">
        <v>0</v>
      </c>
      <c r="O1046" s="512">
        <f t="shared" si="59"/>
        <v>430.63703703703703</v>
      </c>
      <c r="P1046" s="512">
        <v>232544</v>
      </c>
      <c r="Q1046" s="512">
        <v>1597</v>
      </c>
      <c r="R1046" s="512">
        <v>1875463</v>
      </c>
      <c r="S1046" s="512">
        <v>94</v>
      </c>
      <c r="T1046" s="512">
        <v>90135</v>
      </c>
      <c r="U1046" s="512">
        <v>24155</v>
      </c>
      <c r="V1046" s="513"/>
      <c r="W1046" s="513"/>
      <c r="X1046" s="521"/>
      <c r="Y1046" s="302"/>
      <c r="Z1046" s="522"/>
      <c r="AA1046" s="515"/>
      <c r="AB1046" s="516"/>
      <c r="AC1046" s="517">
        <v>6636125</v>
      </c>
    </row>
    <row r="1047" spans="1:29" ht="24.9" hidden="1" customHeight="1">
      <c r="A1047" s="302"/>
      <c r="B1047" s="519" t="s">
        <v>313</v>
      </c>
      <c r="C1047" s="520">
        <f t="shared" si="57"/>
        <v>3782751</v>
      </c>
      <c r="D1047" s="512">
        <v>1542266</v>
      </c>
      <c r="E1047" s="512">
        <v>47556</v>
      </c>
      <c r="F1047" s="512">
        <v>0</v>
      </c>
      <c r="G1047" s="512">
        <v>0</v>
      </c>
      <c r="H1047" s="512">
        <v>1311723</v>
      </c>
      <c r="I1047" s="512">
        <v>0</v>
      </c>
      <c r="J1047" s="512">
        <v>182987</v>
      </c>
      <c r="K1047" s="514">
        <v>0</v>
      </c>
      <c r="L1047" s="512">
        <v>0</v>
      </c>
      <c r="M1047" s="512">
        <v>0</v>
      </c>
      <c r="N1047" s="512">
        <v>0</v>
      </c>
      <c r="O1047" s="512">
        <f t="shared" si="59"/>
        <v>681.97222222222217</v>
      </c>
      <c r="P1047" s="512">
        <v>368265</v>
      </c>
      <c r="Q1047" s="512">
        <v>0</v>
      </c>
      <c r="R1047" s="512">
        <v>0</v>
      </c>
      <c r="S1047" s="512">
        <v>94</v>
      </c>
      <c r="T1047" s="512">
        <v>98284</v>
      </c>
      <c r="U1047" s="512">
        <v>1773936</v>
      </c>
      <c r="V1047" s="513"/>
      <c r="W1047" s="513"/>
      <c r="X1047" s="521"/>
      <c r="Y1047" s="302"/>
      <c r="Z1047" s="522"/>
      <c r="AA1047" s="515"/>
      <c r="AB1047" s="516"/>
      <c r="AC1047" s="517">
        <v>3782751</v>
      </c>
    </row>
    <row r="1048" spans="1:29" ht="24.9" hidden="1" customHeight="1">
      <c r="A1048" s="302"/>
      <c r="B1048" s="519" t="s">
        <v>314</v>
      </c>
      <c r="C1048" s="520">
        <f t="shared" si="57"/>
        <v>3723212</v>
      </c>
      <c r="D1048" s="512">
        <v>663504</v>
      </c>
      <c r="E1048" s="512">
        <v>0</v>
      </c>
      <c r="F1048" s="512">
        <v>0</v>
      </c>
      <c r="G1048" s="512">
        <v>0</v>
      </c>
      <c r="H1048" s="512">
        <v>0</v>
      </c>
      <c r="I1048" s="512">
        <v>517946</v>
      </c>
      <c r="J1048" s="512">
        <v>145558</v>
      </c>
      <c r="K1048" s="514">
        <v>0</v>
      </c>
      <c r="L1048" s="512">
        <v>0</v>
      </c>
      <c r="M1048" s="512">
        <v>0</v>
      </c>
      <c r="N1048" s="512">
        <v>0</v>
      </c>
      <c r="O1048" s="512">
        <f t="shared" si="59"/>
        <v>612.07037037037037</v>
      </c>
      <c r="P1048" s="512">
        <v>330518</v>
      </c>
      <c r="Q1048" s="512">
        <v>1152</v>
      </c>
      <c r="R1048" s="512">
        <v>1475173</v>
      </c>
      <c r="S1048" s="512">
        <v>75</v>
      </c>
      <c r="T1048" s="512">
        <v>78418</v>
      </c>
      <c r="U1048" s="512">
        <v>1175599</v>
      </c>
      <c r="V1048" s="513"/>
      <c r="W1048" s="513"/>
      <c r="X1048" s="521"/>
      <c r="Y1048" s="302"/>
      <c r="Z1048" s="522"/>
      <c r="AA1048" s="515"/>
      <c r="AB1048" s="516"/>
      <c r="AC1048" s="517">
        <v>3723212</v>
      </c>
    </row>
    <row r="1049" spans="1:29" ht="24.9" hidden="1" customHeight="1">
      <c r="A1049" s="302"/>
      <c r="B1049" s="519" t="s">
        <v>315</v>
      </c>
      <c r="C1049" s="520">
        <f t="shared" si="57"/>
        <v>2382244</v>
      </c>
      <c r="D1049" s="512">
        <v>2120120</v>
      </c>
      <c r="E1049" s="512">
        <v>40319</v>
      </c>
      <c r="F1049" s="512">
        <v>251536</v>
      </c>
      <c r="G1049" s="512">
        <v>203428</v>
      </c>
      <c r="H1049" s="512">
        <v>1479279</v>
      </c>
      <c r="I1049" s="512">
        <v>0</v>
      </c>
      <c r="J1049" s="512">
        <v>145558</v>
      </c>
      <c r="K1049" s="514">
        <v>0</v>
      </c>
      <c r="L1049" s="512">
        <v>0</v>
      </c>
      <c r="M1049" s="512">
        <v>0</v>
      </c>
      <c r="N1049" s="512">
        <v>0</v>
      </c>
      <c r="O1049" s="512">
        <f t="shared" si="59"/>
        <v>301.10185185185185</v>
      </c>
      <c r="P1049" s="512">
        <v>162595</v>
      </c>
      <c r="Q1049" s="512">
        <v>0</v>
      </c>
      <c r="R1049" s="512">
        <v>0</v>
      </c>
      <c r="S1049" s="512">
        <v>70</v>
      </c>
      <c r="T1049" s="512">
        <v>73190</v>
      </c>
      <c r="U1049" s="512">
        <v>26339</v>
      </c>
      <c r="V1049" s="513"/>
      <c r="W1049" s="513"/>
      <c r="X1049" s="521"/>
      <c r="Y1049" s="302"/>
      <c r="Z1049" s="522"/>
      <c r="AA1049" s="515"/>
      <c r="AB1049" s="516"/>
      <c r="AC1049" s="517">
        <v>2382244</v>
      </c>
    </row>
    <row r="1050" spans="1:29" ht="24.9" hidden="1" customHeight="1">
      <c r="A1050" s="302"/>
      <c r="B1050" s="519" t="s">
        <v>316</v>
      </c>
      <c r="C1050" s="520">
        <f t="shared" si="57"/>
        <v>7598322</v>
      </c>
      <c r="D1050" s="512">
        <v>3388765</v>
      </c>
      <c r="E1050" s="512">
        <v>88909</v>
      </c>
      <c r="F1050" s="512">
        <v>405683</v>
      </c>
      <c r="G1050" s="512">
        <v>328093</v>
      </c>
      <c r="H1050" s="512">
        <v>2395570</v>
      </c>
      <c r="I1050" s="512">
        <v>0</v>
      </c>
      <c r="J1050" s="512">
        <v>170510</v>
      </c>
      <c r="K1050" s="514">
        <v>0</v>
      </c>
      <c r="L1050" s="512">
        <v>0</v>
      </c>
      <c r="M1050" s="512">
        <v>0</v>
      </c>
      <c r="N1050" s="512">
        <v>0</v>
      </c>
      <c r="O1050" s="512">
        <f t="shared" si="59"/>
        <v>285.24074074074076</v>
      </c>
      <c r="P1050" s="512">
        <v>154030</v>
      </c>
      <c r="Q1050" s="512">
        <v>1705</v>
      </c>
      <c r="R1050" s="512">
        <v>2183307</v>
      </c>
      <c r="S1050" s="512">
        <v>94</v>
      </c>
      <c r="T1050" s="512">
        <v>98284</v>
      </c>
      <c r="U1050" s="512">
        <v>1773936</v>
      </c>
      <c r="V1050" s="513"/>
      <c r="W1050" s="513"/>
      <c r="X1050" s="521"/>
      <c r="Y1050" s="302"/>
      <c r="Z1050" s="522"/>
      <c r="AA1050" s="515"/>
      <c r="AB1050" s="516"/>
      <c r="AC1050" s="517">
        <v>7598322</v>
      </c>
    </row>
    <row r="1051" spans="1:29" ht="24.9" hidden="1" customHeight="1">
      <c r="A1051" s="302"/>
      <c r="B1051" s="628" t="s">
        <v>3050</v>
      </c>
      <c r="C1051" s="520">
        <f t="shared" si="57"/>
        <v>11300802</v>
      </c>
      <c r="D1051" s="512"/>
      <c r="E1051" s="512"/>
      <c r="F1051" s="512"/>
      <c r="G1051" s="512"/>
      <c r="H1051" s="512"/>
      <c r="I1051" s="512"/>
      <c r="J1051" s="512"/>
      <c r="K1051" s="514">
        <v>6</v>
      </c>
      <c r="L1051" s="512">
        <v>11300802</v>
      </c>
      <c r="M1051" s="512"/>
      <c r="N1051" s="512"/>
      <c r="O1051" s="512"/>
      <c r="P1051" s="512"/>
      <c r="Q1051" s="512"/>
      <c r="R1051" s="512"/>
      <c r="S1051" s="512"/>
      <c r="T1051" s="512"/>
      <c r="U1051" s="512"/>
      <c r="V1051" s="513"/>
      <c r="W1051" s="513"/>
      <c r="X1051" s="521"/>
      <c r="Y1051" s="302"/>
      <c r="Z1051" s="629"/>
      <c r="AA1051" s="515"/>
      <c r="AB1051" s="516"/>
      <c r="AC1051" s="517">
        <v>11300802</v>
      </c>
    </row>
    <row r="1052" spans="1:29" ht="30.75" hidden="1" customHeight="1">
      <c r="A1052" s="302"/>
      <c r="B1052" s="519" t="s">
        <v>2798</v>
      </c>
      <c r="C1052" s="520">
        <f t="shared" si="57"/>
        <v>3799433</v>
      </c>
      <c r="D1052" s="512">
        <v>1417044</v>
      </c>
      <c r="E1052" s="512">
        <v>0</v>
      </c>
      <c r="F1052" s="512">
        <v>0</v>
      </c>
      <c r="G1052" s="512">
        <v>0</v>
      </c>
      <c r="H1052" s="512">
        <v>1417044</v>
      </c>
      <c r="I1052" s="512">
        <v>0</v>
      </c>
      <c r="J1052" s="512">
        <v>0</v>
      </c>
      <c r="K1052" s="514">
        <v>0</v>
      </c>
      <c r="L1052" s="512">
        <v>0</v>
      </c>
      <c r="M1052" s="512">
        <v>0</v>
      </c>
      <c r="N1052" s="512">
        <v>0</v>
      </c>
      <c r="O1052" s="512">
        <v>0</v>
      </c>
      <c r="P1052" s="512">
        <v>0</v>
      </c>
      <c r="Q1052" s="512">
        <f>R1052/1090</f>
        <v>1534.288990825688</v>
      </c>
      <c r="R1052" s="512">
        <v>1672375</v>
      </c>
      <c r="S1052" s="512">
        <f>T1052/890</f>
        <v>155.07415730337078</v>
      </c>
      <c r="T1052" s="512">
        <v>138016</v>
      </c>
      <c r="U1052" s="512">
        <v>571998</v>
      </c>
      <c r="V1052" s="513"/>
      <c r="W1052" s="513"/>
      <c r="X1052" s="521"/>
      <c r="Y1052" s="302"/>
      <c r="Z1052" s="522"/>
      <c r="AA1052" s="515"/>
      <c r="AB1052" s="516"/>
      <c r="AC1052" s="517">
        <v>3799433</v>
      </c>
    </row>
    <row r="1053" spans="1:29" ht="24.9" hidden="1" customHeight="1">
      <c r="A1053" s="302"/>
      <c r="B1053" s="519" t="s">
        <v>2445</v>
      </c>
      <c r="C1053" s="520">
        <f t="shared" si="57"/>
        <v>15407122</v>
      </c>
      <c r="D1053" s="512">
        <v>12874150</v>
      </c>
      <c r="E1053" s="512">
        <v>801214</v>
      </c>
      <c r="F1053" s="512">
        <v>2383361</v>
      </c>
      <c r="G1053" s="512">
        <v>3691269</v>
      </c>
      <c r="H1053" s="512">
        <v>4544115</v>
      </c>
      <c r="I1053" s="512">
        <v>0</v>
      </c>
      <c r="J1053" s="512">
        <v>1454191</v>
      </c>
      <c r="K1053" s="514">
        <v>0</v>
      </c>
      <c r="L1053" s="512">
        <v>0</v>
      </c>
      <c r="M1053" s="512">
        <v>0</v>
      </c>
      <c r="N1053" s="512">
        <v>0</v>
      </c>
      <c r="O1053" s="512">
        <f>P1053/540</f>
        <v>2666.7962962962961</v>
      </c>
      <c r="P1053" s="512">
        <v>1440070</v>
      </c>
      <c r="Q1053" s="512">
        <v>0</v>
      </c>
      <c r="R1053" s="512">
        <v>0</v>
      </c>
      <c r="S1053" s="512">
        <v>498.2</v>
      </c>
      <c r="T1053" s="512">
        <v>520904</v>
      </c>
      <c r="U1053" s="512">
        <v>571998</v>
      </c>
      <c r="V1053" s="513"/>
      <c r="W1053" s="513"/>
      <c r="X1053" s="521"/>
      <c r="Y1053" s="302"/>
      <c r="Z1053" s="522"/>
      <c r="AA1053" s="515"/>
      <c r="AB1053" s="516"/>
      <c r="AC1053" s="517">
        <v>15407122</v>
      </c>
    </row>
    <row r="1054" spans="1:29" ht="24.9" hidden="1" customHeight="1">
      <c r="A1054" s="302"/>
      <c r="B1054" s="519" t="s">
        <v>2446</v>
      </c>
      <c r="C1054" s="520">
        <f t="shared" si="57"/>
        <v>26050767</v>
      </c>
      <c r="D1054" s="512">
        <v>18073240</v>
      </c>
      <c r="E1054" s="512">
        <v>697831</v>
      </c>
      <c r="F1054" s="512">
        <v>2644357</v>
      </c>
      <c r="G1054" s="512">
        <v>4059874</v>
      </c>
      <c r="H1054" s="512">
        <v>6778831</v>
      </c>
      <c r="I1054" s="512">
        <v>3892347</v>
      </c>
      <c r="J1054" s="512">
        <v>0</v>
      </c>
      <c r="K1054" s="514">
        <v>0</v>
      </c>
      <c r="L1054" s="512">
        <v>0</v>
      </c>
      <c r="M1054" s="512">
        <f>N1054/1630</f>
        <v>3425.8343558282209</v>
      </c>
      <c r="N1054" s="512">
        <v>5584110</v>
      </c>
      <c r="O1054" s="512">
        <f>P1054/540</f>
        <v>2584.5592592592593</v>
      </c>
      <c r="P1054" s="512">
        <v>1395662</v>
      </c>
      <c r="Q1054" s="512">
        <v>0</v>
      </c>
      <c r="R1054" s="512">
        <v>0</v>
      </c>
      <c r="S1054" s="512">
        <v>478.37865168539327</v>
      </c>
      <c r="T1054" s="512">
        <v>425757</v>
      </c>
      <c r="U1054" s="512">
        <v>571998</v>
      </c>
      <c r="V1054" s="513"/>
      <c r="W1054" s="513"/>
      <c r="X1054" s="521"/>
      <c r="Y1054" s="302"/>
      <c r="Z1054" s="522"/>
      <c r="AA1054" s="515"/>
      <c r="AB1054" s="516"/>
      <c r="AC1054" s="517">
        <v>26050767</v>
      </c>
    </row>
    <row r="1055" spans="1:29" ht="24.9" hidden="1" customHeight="1">
      <c r="A1055" s="302"/>
      <c r="B1055" s="519" t="s">
        <v>2447</v>
      </c>
      <c r="C1055" s="520">
        <f t="shared" si="57"/>
        <v>4942148</v>
      </c>
      <c r="D1055" s="512">
        <v>4370150</v>
      </c>
      <c r="E1055" s="512">
        <v>144735</v>
      </c>
      <c r="F1055" s="512">
        <v>718061</v>
      </c>
      <c r="G1055" s="512">
        <v>1050177</v>
      </c>
      <c r="H1055" s="512">
        <v>2001096</v>
      </c>
      <c r="I1055" s="512">
        <v>0</v>
      </c>
      <c r="J1055" s="512">
        <v>456081</v>
      </c>
      <c r="K1055" s="514">
        <v>0</v>
      </c>
      <c r="L1055" s="512">
        <v>0</v>
      </c>
      <c r="M1055" s="512">
        <v>0</v>
      </c>
      <c r="N1055" s="512">
        <v>0</v>
      </c>
      <c r="O1055" s="512">
        <v>0</v>
      </c>
      <c r="P1055" s="512">
        <v>0</v>
      </c>
      <c r="Q1055" s="512">
        <v>0</v>
      </c>
      <c r="R1055" s="512">
        <v>0</v>
      </c>
      <c r="S1055" s="512">
        <v>0</v>
      </c>
      <c r="T1055" s="512">
        <v>0</v>
      </c>
      <c r="U1055" s="512">
        <v>571998</v>
      </c>
      <c r="V1055" s="513"/>
      <c r="W1055" s="513"/>
      <c r="X1055" s="521"/>
      <c r="Y1055" s="302"/>
      <c r="Z1055" s="522"/>
      <c r="AA1055" s="515"/>
      <c r="AB1055" s="516"/>
      <c r="AC1055" s="517">
        <v>4942148</v>
      </c>
    </row>
    <row r="1056" spans="1:29" ht="24.9" hidden="1" customHeight="1">
      <c r="A1056" s="302"/>
      <c r="B1056" s="519" t="s">
        <v>2448</v>
      </c>
      <c r="C1056" s="520">
        <f t="shared" si="57"/>
        <v>1230520</v>
      </c>
      <c r="D1056" s="512">
        <v>485192</v>
      </c>
      <c r="E1056" s="512">
        <v>0</v>
      </c>
      <c r="F1056" s="512">
        <v>0</v>
      </c>
      <c r="G1056" s="512">
        <v>0</v>
      </c>
      <c r="H1056" s="512">
        <v>0</v>
      </c>
      <c r="I1056" s="512">
        <v>0</v>
      </c>
      <c r="J1056" s="512">
        <v>485192</v>
      </c>
      <c r="K1056" s="514">
        <v>0</v>
      </c>
      <c r="L1056" s="512">
        <v>0</v>
      </c>
      <c r="M1056" s="512">
        <v>0</v>
      </c>
      <c r="N1056" s="512">
        <v>0</v>
      </c>
      <c r="O1056" s="512">
        <f>P1056/540</f>
        <v>972.85185185185185</v>
      </c>
      <c r="P1056" s="512">
        <v>525340</v>
      </c>
      <c r="Q1056" s="512">
        <v>0</v>
      </c>
      <c r="R1056" s="512">
        <v>0</v>
      </c>
      <c r="S1056" s="512">
        <v>210.4</v>
      </c>
      <c r="T1056" s="512">
        <v>219988</v>
      </c>
      <c r="U1056" s="512">
        <v>0</v>
      </c>
      <c r="V1056" s="513"/>
      <c r="W1056" s="513"/>
      <c r="X1056" s="521"/>
      <c r="Y1056" s="302"/>
      <c r="Z1056" s="522"/>
      <c r="AA1056" s="515"/>
      <c r="AB1056" s="516"/>
      <c r="AC1056" s="517">
        <v>1230520</v>
      </c>
    </row>
    <row r="1057" spans="1:29" ht="24.9" hidden="1" customHeight="1">
      <c r="A1057" s="302"/>
      <c r="B1057" s="519" t="s">
        <v>2449</v>
      </c>
      <c r="C1057" s="520">
        <f t="shared" si="57"/>
        <v>7339842</v>
      </c>
      <c r="D1057" s="512">
        <v>5216441</v>
      </c>
      <c r="E1057" s="512">
        <v>103899</v>
      </c>
      <c r="F1057" s="512">
        <v>468675</v>
      </c>
      <c r="G1057" s="512">
        <v>316444</v>
      </c>
      <c r="H1057" s="512">
        <v>3734102</v>
      </c>
      <c r="I1057" s="512">
        <v>0</v>
      </c>
      <c r="J1057" s="512">
        <v>593321</v>
      </c>
      <c r="K1057" s="514">
        <v>0</v>
      </c>
      <c r="L1057" s="512">
        <v>0</v>
      </c>
      <c r="M1057" s="512">
        <v>0</v>
      </c>
      <c r="N1057" s="512">
        <v>0</v>
      </c>
      <c r="O1057" s="512">
        <f>P1057/540</f>
        <v>763.26666666666665</v>
      </c>
      <c r="P1057" s="512">
        <v>412164</v>
      </c>
      <c r="Q1057" s="512">
        <v>2313</v>
      </c>
      <c r="R1057" s="512">
        <v>1005406</v>
      </c>
      <c r="S1057" s="512">
        <v>128</v>
      </c>
      <c r="T1057" s="512">
        <v>133833</v>
      </c>
      <c r="U1057" s="512">
        <v>571998</v>
      </c>
      <c r="V1057" s="513"/>
      <c r="W1057" s="513"/>
      <c r="X1057" s="521"/>
      <c r="Y1057" s="302"/>
      <c r="Z1057" s="522"/>
      <c r="AA1057" s="515"/>
      <c r="AB1057" s="516"/>
      <c r="AC1057" s="517">
        <v>7339842</v>
      </c>
    </row>
    <row r="1058" spans="1:29" ht="24.9" hidden="1" customHeight="1">
      <c r="A1058" s="302"/>
      <c r="B1058" s="519" t="s">
        <v>317</v>
      </c>
      <c r="C1058" s="520">
        <f t="shared" si="57"/>
        <v>3412805</v>
      </c>
      <c r="D1058" s="512">
        <v>1330813</v>
      </c>
      <c r="E1058" s="512">
        <v>0</v>
      </c>
      <c r="F1058" s="512">
        <v>0</v>
      </c>
      <c r="G1058" s="512">
        <v>0</v>
      </c>
      <c r="H1058" s="512">
        <v>0</v>
      </c>
      <c r="I1058" s="512">
        <v>0</v>
      </c>
      <c r="J1058" s="512">
        <v>1330813</v>
      </c>
      <c r="K1058" s="514">
        <v>0</v>
      </c>
      <c r="L1058" s="512">
        <v>0</v>
      </c>
      <c r="M1058" s="512">
        <v>0</v>
      </c>
      <c r="N1058" s="512">
        <v>0</v>
      </c>
      <c r="O1058" s="512">
        <f>P1058/540</f>
        <v>1983.062962962963</v>
      </c>
      <c r="P1058" s="512">
        <v>1070854</v>
      </c>
      <c r="Q1058" s="512">
        <v>0</v>
      </c>
      <c r="R1058" s="512">
        <v>0</v>
      </c>
      <c r="S1058" s="512">
        <v>420</v>
      </c>
      <c r="T1058" s="512">
        <v>439140</v>
      </c>
      <c r="U1058" s="512">
        <v>571998</v>
      </c>
      <c r="V1058" s="513"/>
      <c r="W1058" s="513"/>
      <c r="X1058" s="521"/>
      <c r="Y1058" s="302"/>
      <c r="Z1058" s="522"/>
      <c r="AA1058" s="515"/>
      <c r="AB1058" s="516"/>
      <c r="AC1058" s="517">
        <v>3412805</v>
      </c>
    </row>
    <row r="1059" spans="1:29" ht="24.9" hidden="1" customHeight="1">
      <c r="A1059" s="302"/>
      <c r="B1059" s="519" t="s">
        <v>891</v>
      </c>
      <c r="C1059" s="520">
        <f t="shared" si="57"/>
        <v>3037894</v>
      </c>
      <c r="D1059" s="512">
        <v>2100613</v>
      </c>
      <c r="E1059" s="512">
        <v>351500</v>
      </c>
      <c r="F1059" s="512">
        <v>597668</v>
      </c>
      <c r="G1059" s="512">
        <v>558124</v>
      </c>
      <c r="H1059" s="512">
        <v>0</v>
      </c>
      <c r="I1059" s="512">
        <v>0</v>
      </c>
      <c r="J1059" s="512">
        <v>593321</v>
      </c>
      <c r="K1059" s="514">
        <v>0</v>
      </c>
      <c r="L1059" s="512">
        <v>0</v>
      </c>
      <c r="M1059" s="512">
        <v>0</v>
      </c>
      <c r="N1059" s="512">
        <v>0</v>
      </c>
      <c r="O1059" s="512">
        <f>P1059/540</f>
        <v>676.45</v>
      </c>
      <c r="P1059" s="512">
        <v>365283</v>
      </c>
      <c r="Q1059" s="512">
        <v>0</v>
      </c>
      <c r="R1059" s="512">
        <v>0</v>
      </c>
      <c r="S1059" s="512">
        <v>0</v>
      </c>
      <c r="T1059" s="512">
        <v>0</v>
      </c>
      <c r="U1059" s="512">
        <v>571998</v>
      </c>
      <c r="V1059" s="513"/>
      <c r="W1059" s="513"/>
      <c r="X1059" s="521"/>
      <c r="Y1059" s="302"/>
      <c r="Z1059" s="522"/>
      <c r="AA1059" s="515"/>
      <c r="AB1059" s="516"/>
      <c r="AC1059" s="517">
        <v>3037894</v>
      </c>
    </row>
    <row r="1060" spans="1:29" ht="24.9" hidden="1" customHeight="1">
      <c r="A1060" s="302"/>
      <c r="B1060" s="519" t="s">
        <v>2450</v>
      </c>
      <c r="C1060" s="520">
        <f t="shared" si="57"/>
        <v>1784803</v>
      </c>
      <c r="D1060" s="512">
        <v>1503368</v>
      </c>
      <c r="E1060" s="512">
        <v>362355</v>
      </c>
      <c r="F1060" s="512">
        <v>0</v>
      </c>
      <c r="G1060" s="512">
        <v>547692</v>
      </c>
      <c r="H1060" s="512">
        <v>0</v>
      </c>
      <c r="I1060" s="512">
        <v>0</v>
      </c>
      <c r="J1060" s="512">
        <v>593321</v>
      </c>
      <c r="K1060" s="514">
        <v>0</v>
      </c>
      <c r="L1060" s="512">
        <v>0</v>
      </c>
      <c r="M1060" s="512">
        <v>0</v>
      </c>
      <c r="N1060" s="512">
        <v>0</v>
      </c>
      <c r="O1060" s="512">
        <v>0</v>
      </c>
      <c r="P1060" s="512">
        <v>0</v>
      </c>
      <c r="Q1060" s="512">
        <v>0</v>
      </c>
      <c r="R1060" s="512">
        <v>0</v>
      </c>
      <c r="S1060" s="512">
        <v>0</v>
      </c>
      <c r="T1060" s="512">
        <v>0</v>
      </c>
      <c r="U1060" s="512">
        <v>281435</v>
      </c>
      <c r="V1060" s="513"/>
      <c r="W1060" s="513"/>
      <c r="X1060" s="632"/>
      <c r="Y1060" s="302"/>
      <c r="Z1060" s="522"/>
      <c r="AA1060" s="515"/>
      <c r="AB1060" s="516"/>
      <c r="AC1060" s="517">
        <v>1784803</v>
      </c>
    </row>
    <row r="1061" spans="1:29" ht="24.9" hidden="1" customHeight="1">
      <c r="A1061" s="302"/>
      <c r="B1061" s="628" t="s">
        <v>3051</v>
      </c>
      <c r="C1061" s="520">
        <f t="shared" si="57"/>
        <v>3766934</v>
      </c>
      <c r="D1061" s="512"/>
      <c r="E1061" s="512"/>
      <c r="F1061" s="512"/>
      <c r="G1061" s="512"/>
      <c r="H1061" s="512"/>
      <c r="I1061" s="512"/>
      <c r="J1061" s="512"/>
      <c r="K1061" s="514">
        <v>2</v>
      </c>
      <c r="L1061" s="512">
        <v>3766934</v>
      </c>
      <c r="M1061" s="512"/>
      <c r="N1061" s="512"/>
      <c r="O1061" s="512"/>
      <c r="P1061" s="512"/>
      <c r="Q1061" s="512"/>
      <c r="R1061" s="512"/>
      <c r="S1061" s="512"/>
      <c r="T1061" s="512"/>
      <c r="U1061" s="512"/>
      <c r="V1061" s="513"/>
      <c r="W1061" s="513"/>
      <c r="X1061" s="632"/>
      <c r="Y1061" s="302"/>
      <c r="Z1061" s="629"/>
      <c r="AA1061" s="515"/>
      <c r="AB1061" s="516"/>
      <c r="AC1061" s="517">
        <v>3766934</v>
      </c>
    </row>
    <row r="1062" spans="1:29" ht="24.9" hidden="1" customHeight="1">
      <c r="A1062" s="302"/>
      <c r="B1062" s="628" t="s">
        <v>3052</v>
      </c>
      <c r="C1062" s="520">
        <f t="shared" si="57"/>
        <v>1883467</v>
      </c>
      <c r="D1062" s="512"/>
      <c r="E1062" s="512"/>
      <c r="F1062" s="512"/>
      <c r="G1062" s="512"/>
      <c r="H1062" s="512"/>
      <c r="I1062" s="512"/>
      <c r="J1062" s="512"/>
      <c r="K1062" s="514">
        <v>1</v>
      </c>
      <c r="L1062" s="512">
        <v>1883467</v>
      </c>
      <c r="M1062" s="512"/>
      <c r="N1062" s="512"/>
      <c r="O1062" s="512"/>
      <c r="P1062" s="512"/>
      <c r="Q1062" s="512"/>
      <c r="R1062" s="512"/>
      <c r="S1062" s="512"/>
      <c r="T1062" s="512"/>
      <c r="U1062" s="512"/>
      <c r="V1062" s="513"/>
      <c r="W1062" s="513"/>
      <c r="X1062" s="632"/>
      <c r="Y1062" s="302"/>
      <c r="Z1062" s="629"/>
      <c r="AA1062" s="515"/>
      <c r="AB1062" s="516"/>
      <c r="AC1062" s="517">
        <v>1883467</v>
      </c>
    </row>
    <row r="1063" spans="1:29" ht="24.9" hidden="1" customHeight="1">
      <c r="A1063" s="302"/>
      <c r="B1063" s="519" t="s">
        <v>2451</v>
      </c>
      <c r="C1063" s="520">
        <f t="shared" si="57"/>
        <v>932239</v>
      </c>
      <c r="D1063" s="512">
        <v>639467</v>
      </c>
      <c r="E1063" s="512">
        <v>356669</v>
      </c>
      <c r="F1063" s="512">
        <v>0</v>
      </c>
      <c r="G1063" s="512">
        <v>0</v>
      </c>
      <c r="H1063" s="512">
        <v>0</v>
      </c>
      <c r="I1063" s="512">
        <v>0</v>
      </c>
      <c r="J1063" s="512">
        <v>282798</v>
      </c>
      <c r="K1063" s="514">
        <v>0</v>
      </c>
      <c r="L1063" s="512">
        <v>0</v>
      </c>
      <c r="M1063" s="512">
        <v>0</v>
      </c>
      <c r="N1063" s="512">
        <v>0</v>
      </c>
      <c r="O1063" s="512">
        <f>P1063/540</f>
        <v>542.17037037037039</v>
      </c>
      <c r="P1063" s="512">
        <v>292772</v>
      </c>
      <c r="Q1063" s="512">
        <v>0</v>
      </c>
      <c r="R1063" s="512">
        <v>0</v>
      </c>
      <c r="S1063" s="512">
        <v>0</v>
      </c>
      <c r="T1063" s="512">
        <v>0</v>
      </c>
      <c r="U1063" s="512">
        <v>0</v>
      </c>
      <c r="V1063" s="513"/>
      <c r="W1063" s="513"/>
      <c r="X1063" s="521"/>
      <c r="Y1063" s="302"/>
      <c r="Z1063" s="522"/>
      <c r="AA1063" s="515"/>
      <c r="AB1063" s="516"/>
      <c r="AC1063" s="517">
        <v>932239</v>
      </c>
    </row>
    <row r="1064" spans="1:29" ht="24.9" hidden="1" customHeight="1">
      <c r="A1064" s="302"/>
      <c r="B1064" s="519" t="s">
        <v>2452</v>
      </c>
      <c r="C1064" s="520">
        <f t="shared" si="57"/>
        <v>11490265</v>
      </c>
      <c r="D1064" s="512">
        <v>6755476</v>
      </c>
      <c r="E1064" s="512">
        <v>801214</v>
      </c>
      <c r="F1064" s="512">
        <v>0</v>
      </c>
      <c r="G1064" s="512">
        <v>0</v>
      </c>
      <c r="H1064" s="512">
        <v>4500071</v>
      </c>
      <c r="I1064" s="512">
        <v>0</v>
      </c>
      <c r="J1064" s="512">
        <v>1454191</v>
      </c>
      <c r="K1064" s="514">
        <v>0</v>
      </c>
      <c r="L1064" s="512">
        <v>0</v>
      </c>
      <c r="M1064" s="512">
        <v>0</v>
      </c>
      <c r="N1064" s="512">
        <v>0</v>
      </c>
      <c r="O1064" s="512">
        <f>P1064/540</f>
        <v>1390.8462962962963</v>
      </c>
      <c r="P1064" s="512">
        <v>751057</v>
      </c>
      <c r="Q1064" s="512">
        <v>5040</v>
      </c>
      <c r="R1064" s="512">
        <v>2901286</v>
      </c>
      <c r="S1064" s="512">
        <v>488.2</v>
      </c>
      <c r="T1064" s="512">
        <v>510448</v>
      </c>
      <c r="U1064" s="512">
        <v>571998</v>
      </c>
      <c r="V1064" s="513"/>
      <c r="W1064" s="513"/>
      <c r="X1064" s="521"/>
      <c r="Y1064" s="302"/>
      <c r="Z1064" s="522"/>
      <c r="AA1064" s="515"/>
      <c r="AB1064" s="516"/>
      <c r="AC1064" s="517">
        <v>11490265</v>
      </c>
    </row>
    <row r="1065" spans="1:29" ht="24.9" hidden="1" customHeight="1">
      <c r="A1065" s="302"/>
      <c r="B1065" s="519" t="s">
        <v>2453</v>
      </c>
      <c r="C1065" s="520">
        <f t="shared" si="57"/>
        <v>2500000</v>
      </c>
      <c r="D1065" s="512">
        <v>0</v>
      </c>
      <c r="E1065" s="512">
        <v>0</v>
      </c>
      <c r="F1065" s="512">
        <v>0</v>
      </c>
      <c r="G1065" s="512">
        <v>0</v>
      </c>
      <c r="H1065" s="512">
        <v>0</v>
      </c>
      <c r="I1065" s="512">
        <v>0</v>
      </c>
      <c r="J1065" s="512">
        <v>0</v>
      </c>
      <c r="K1065" s="514">
        <v>0</v>
      </c>
      <c r="L1065" s="512">
        <v>0</v>
      </c>
      <c r="M1065" s="512">
        <f>N1065/1630</f>
        <v>490.79754601226995</v>
      </c>
      <c r="N1065" s="512">
        <v>800000</v>
      </c>
      <c r="O1065" s="512">
        <v>0</v>
      </c>
      <c r="P1065" s="512">
        <v>0</v>
      </c>
      <c r="Q1065" s="512">
        <f>R1065/1090</f>
        <v>1559.6330275229359</v>
      </c>
      <c r="R1065" s="512">
        <v>1700000</v>
      </c>
      <c r="S1065" s="512">
        <v>0</v>
      </c>
      <c r="T1065" s="512">
        <v>0</v>
      </c>
      <c r="U1065" s="512">
        <v>0</v>
      </c>
      <c r="V1065" s="513"/>
      <c r="W1065" s="513"/>
      <c r="X1065" s="521"/>
      <c r="Y1065" s="302"/>
      <c r="Z1065" s="522"/>
      <c r="AA1065" s="515"/>
      <c r="AB1065" s="516"/>
      <c r="AC1065" s="517">
        <v>2500000</v>
      </c>
    </row>
    <row r="1066" spans="1:29" ht="24.9" hidden="1" customHeight="1">
      <c r="A1066" s="302"/>
      <c r="B1066" s="519" t="s">
        <v>3482</v>
      </c>
      <c r="C1066" s="520">
        <f t="shared" si="57"/>
        <v>14177034</v>
      </c>
      <c r="D1066" s="512">
        <f>SUM(E1066:J1066)</f>
        <v>5128960</v>
      </c>
      <c r="E1066" s="512">
        <v>304247</v>
      </c>
      <c r="F1066" s="512"/>
      <c r="G1066" s="512">
        <v>815312</v>
      </c>
      <c r="H1066" s="512">
        <v>2439692</v>
      </c>
      <c r="I1066" s="512">
        <v>1220371</v>
      </c>
      <c r="J1066" s="512">
        <v>349338</v>
      </c>
      <c r="K1066" s="514"/>
      <c r="L1066" s="512"/>
      <c r="M1066" s="512">
        <v>1879.6</v>
      </c>
      <c r="N1066" s="512">
        <v>3599407</v>
      </c>
      <c r="O1066" s="512">
        <v>938.8</v>
      </c>
      <c r="P1066" s="512">
        <v>595452</v>
      </c>
      <c r="Q1066" s="512">
        <v>3200</v>
      </c>
      <c r="R1066" s="512">
        <v>4098294</v>
      </c>
      <c r="S1066" s="512">
        <v>175</v>
      </c>
      <c r="T1066" s="512">
        <v>182923</v>
      </c>
      <c r="U1066" s="512">
        <v>571998</v>
      </c>
      <c r="V1066" s="513"/>
      <c r="W1066" s="513"/>
      <c r="X1066" s="521"/>
      <c r="Y1066" s="302"/>
      <c r="Z1066" s="522"/>
      <c r="AA1066" s="515"/>
      <c r="AB1066" s="516"/>
      <c r="AC1066" s="517">
        <v>14177034</v>
      </c>
    </row>
    <row r="1067" spans="1:29" ht="24.9" hidden="1" customHeight="1">
      <c r="A1067" s="302"/>
      <c r="B1067" s="519" t="s">
        <v>2454</v>
      </c>
      <c r="C1067" s="520">
        <f t="shared" si="57"/>
        <v>9796072</v>
      </c>
      <c r="D1067" s="512">
        <v>2001131</v>
      </c>
      <c r="E1067" s="512">
        <v>1057085</v>
      </c>
      <c r="F1067" s="512">
        <v>0</v>
      </c>
      <c r="G1067" s="512">
        <v>0</v>
      </c>
      <c r="H1067" s="512">
        <v>0</v>
      </c>
      <c r="I1067" s="512">
        <v>0</v>
      </c>
      <c r="J1067" s="512">
        <v>944046</v>
      </c>
      <c r="K1067" s="514">
        <v>0</v>
      </c>
      <c r="L1067" s="512">
        <v>0</v>
      </c>
      <c r="M1067" s="512">
        <f>N1067/1630</f>
        <v>1939.8300613496933</v>
      </c>
      <c r="N1067" s="512">
        <v>3161923</v>
      </c>
      <c r="O1067" s="512">
        <f>P1067/540</f>
        <v>904.36111111111109</v>
      </c>
      <c r="P1067" s="512">
        <v>488355</v>
      </c>
      <c r="Q1067" s="512">
        <v>3069.1</v>
      </c>
      <c r="R1067" s="512">
        <v>3930081</v>
      </c>
      <c r="S1067" s="512">
        <v>134.6</v>
      </c>
      <c r="T1067" s="512">
        <v>140734</v>
      </c>
      <c r="U1067" s="512">
        <v>73848</v>
      </c>
      <c r="V1067" s="513"/>
      <c r="W1067" s="513"/>
      <c r="X1067" s="521"/>
      <c r="Y1067" s="302"/>
      <c r="Z1067" s="522"/>
      <c r="AA1067" s="515"/>
      <c r="AB1067" s="516"/>
      <c r="AC1067" s="517">
        <v>9796072</v>
      </c>
    </row>
    <row r="1068" spans="1:29" ht="24.9" hidden="1" customHeight="1">
      <c r="A1068" s="302"/>
      <c r="B1068" s="519" t="s">
        <v>893</v>
      </c>
      <c r="C1068" s="520">
        <f t="shared" si="57"/>
        <v>9292605</v>
      </c>
      <c r="D1068" s="512">
        <v>3265592</v>
      </c>
      <c r="E1068" s="512">
        <v>1409619</v>
      </c>
      <c r="F1068" s="512">
        <v>0</v>
      </c>
      <c r="G1068" s="512">
        <v>648537</v>
      </c>
      <c r="H1068" s="512">
        <v>0</v>
      </c>
      <c r="I1068" s="512">
        <v>0</v>
      </c>
      <c r="J1068" s="512">
        <v>1207436</v>
      </c>
      <c r="K1068" s="514">
        <v>0</v>
      </c>
      <c r="L1068" s="512">
        <v>0</v>
      </c>
      <c r="M1068" s="512">
        <v>0</v>
      </c>
      <c r="N1068" s="512">
        <v>0</v>
      </c>
      <c r="O1068" s="512">
        <f>P1068/540</f>
        <v>1163.0518518518518</v>
      </c>
      <c r="P1068" s="512">
        <v>628048</v>
      </c>
      <c r="Q1068" s="512">
        <v>4012.2</v>
      </c>
      <c r="R1068" s="512">
        <v>5137750</v>
      </c>
      <c r="S1068" s="512">
        <v>179.2</v>
      </c>
      <c r="T1068" s="512">
        <v>187367</v>
      </c>
      <c r="U1068" s="512">
        <v>73848</v>
      </c>
      <c r="V1068" s="513"/>
      <c r="W1068" s="513"/>
      <c r="X1068" s="521"/>
      <c r="Y1068" s="302"/>
      <c r="Z1068" s="522"/>
      <c r="AA1068" s="515"/>
      <c r="AB1068" s="516"/>
      <c r="AC1068" s="517">
        <v>9292605</v>
      </c>
    </row>
    <row r="1069" spans="1:29" ht="24.9" hidden="1" customHeight="1">
      <c r="A1069" s="302"/>
      <c r="B1069" s="519" t="s">
        <v>2455</v>
      </c>
      <c r="C1069" s="520">
        <f t="shared" si="57"/>
        <v>9537980</v>
      </c>
      <c r="D1069" s="512">
        <v>627978</v>
      </c>
      <c r="E1069" s="512">
        <v>0</v>
      </c>
      <c r="F1069" s="512">
        <v>0</v>
      </c>
      <c r="G1069" s="512">
        <v>0</v>
      </c>
      <c r="H1069" s="512">
        <v>0</v>
      </c>
      <c r="I1069" s="512">
        <v>0</v>
      </c>
      <c r="J1069" s="512">
        <v>627978</v>
      </c>
      <c r="K1069" s="514">
        <v>0</v>
      </c>
      <c r="L1069" s="512">
        <v>0</v>
      </c>
      <c r="M1069" s="512">
        <v>0</v>
      </c>
      <c r="N1069" s="512">
        <v>0</v>
      </c>
      <c r="O1069" s="512">
        <f>P1069/540</f>
        <v>181.62407407407409</v>
      </c>
      <c r="P1069" s="512">
        <v>98077</v>
      </c>
      <c r="Q1069" s="512">
        <v>4955.6000000000004</v>
      </c>
      <c r="R1069" s="512">
        <v>6345804</v>
      </c>
      <c r="S1069" s="512">
        <v>372.6</v>
      </c>
      <c r="T1069" s="512">
        <v>389580</v>
      </c>
      <c r="U1069" s="512">
        <v>2076541</v>
      </c>
      <c r="V1069" s="513"/>
      <c r="W1069" s="513"/>
      <c r="X1069" s="521"/>
      <c r="Y1069" s="302"/>
      <c r="Z1069" s="522"/>
      <c r="AA1069" s="515"/>
      <c r="AB1069" s="516"/>
      <c r="AC1069" s="517">
        <v>9537980</v>
      </c>
    </row>
    <row r="1070" spans="1:29" ht="24.9" hidden="1" customHeight="1">
      <c r="A1070" s="302"/>
      <c r="B1070" s="519" t="s">
        <v>2456</v>
      </c>
      <c r="C1070" s="520">
        <f t="shared" si="57"/>
        <v>9540860</v>
      </c>
      <c r="D1070" s="512">
        <v>5204928</v>
      </c>
      <c r="E1070" s="512">
        <v>1108776</v>
      </c>
      <c r="F1070" s="512">
        <v>0</v>
      </c>
      <c r="G1070" s="512">
        <v>0</v>
      </c>
      <c r="H1070" s="512">
        <v>3408565</v>
      </c>
      <c r="I1070" s="512">
        <v>0</v>
      </c>
      <c r="J1070" s="512">
        <v>687587</v>
      </c>
      <c r="K1070" s="514">
        <v>0</v>
      </c>
      <c r="L1070" s="512">
        <v>0</v>
      </c>
      <c r="M1070" s="512">
        <v>0</v>
      </c>
      <c r="N1070" s="512">
        <v>0</v>
      </c>
      <c r="O1070" s="512">
        <f>P1070/540</f>
        <v>906.94629629629628</v>
      </c>
      <c r="P1070" s="512">
        <v>489751</v>
      </c>
      <c r="Q1070" s="512">
        <v>2189.3000000000002</v>
      </c>
      <c r="R1070" s="512">
        <v>2803469</v>
      </c>
      <c r="S1070" s="512">
        <v>110.4</v>
      </c>
      <c r="T1070" s="512">
        <v>115431</v>
      </c>
      <c r="U1070" s="512">
        <v>927281</v>
      </c>
      <c r="V1070" s="513"/>
      <c r="W1070" s="513"/>
      <c r="X1070" s="521"/>
      <c r="Y1070" s="302"/>
      <c r="Z1070" s="522"/>
      <c r="AA1070" s="515"/>
      <c r="AB1070" s="516"/>
      <c r="AC1070" s="517">
        <v>9540860</v>
      </c>
    </row>
    <row r="1071" spans="1:29" ht="24.9" hidden="1" customHeight="1">
      <c r="A1071" s="302"/>
      <c r="B1071" s="519" t="s">
        <v>2457</v>
      </c>
      <c r="C1071" s="520">
        <f t="shared" si="57"/>
        <v>8785688</v>
      </c>
      <c r="D1071" s="512">
        <v>5046271</v>
      </c>
      <c r="E1071" s="512">
        <v>705068</v>
      </c>
      <c r="F1071" s="512">
        <v>0</v>
      </c>
      <c r="G1071" s="512">
        <v>667662</v>
      </c>
      <c r="H1071" s="512">
        <v>2445358</v>
      </c>
      <c r="I1071" s="512">
        <v>1045196</v>
      </c>
      <c r="J1071" s="512">
        <v>182987</v>
      </c>
      <c r="K1071" s="514">
        <v>0</v>
      </c>
      <c r="L1071" s="512">
        <v>0</v>
      </c>
      <c r="M1071" s="512">
        <f>N1071/1630</f>
        <v>450.18343558282209</v>
      </c>
      <c r="N1071" s="512">
        <v>733799</v>
      </c>
      <c r="O1071" s="512">
        <v>0</v>
      </c>
      <c r="P1071" s="512">
        <v>0</v>
      </c>
      <c r="Q1071" s="512">
        <v>672.8</v>
      </c>
      <c r="R1071" s="512">
        <v>861542</v>
      </c>
      <c r="S1071" s="512">
        <v>39.4</v>
      </c>
      <c r="T1071" s="512">
        <v>41196</v>
      </c>
      <c r="U1071" s="512">
        <v>2102880</v>
      </c>
      <c r="V1071" s="513"/>
      <c r="W1071" s="513"/>
      <c r="X1071" s="521"/>
      <c r="Y1071" s="302"/>
      <c r="Z1071" s="522"/>
      <c r="AA1071" s="515"/>
      <c r="AB1071" s="516"/>
      <c r="AC1071" s="517">
        <v>8785688</v>
      </c>
    </row>
    <row r="1072" spans="1:29" ht="24.9" hidden="1" customHeight="1">
      <c r="A1072" s="302"/>
      <c r="B1072" s="519" t="s">
        <v>2458</v>
      </c>
      <c r="C1072" s="520">
        <f t="shared" si="57"/>
        <v>7983886</v>
      </c>
      <c r="D1072" s="512">
        <v>7130453</v>
      </c>
      <c r="E1072" s="512">
        <v>0</v>
      </c>
      <c r="F1072" s="512">
        <v>1739686</v>
      </c>
      <c r="G1072" s="512">
        <v>1406959</v>
      </c>
      <c r="H1072" s="512">
        <v>3983808</v>
      </c>
      <c r="I1072" s="512">
        <v>0</v>
      </c>
      <c r="J1072" s="512">
        <v>0</v>
      </c>
      <c r="K1072" s="514">
        <v>0</v>
      </c>
      <c r="L1072" s="512">
        <v>0</v>
      </c>
      <c r="M1072" s="512">
        <v>0</v>
      </c>
      <c r="N1072" s="512">
        <v>0</v>
      </c>
      <c r="O1072" s="512">
        <v>0</v>
      </c>
      <c r="P1072" s="512">
        <v>0</v>
      </c>
      <c r="Q1072" s="512">
        <v>0</v>
      </c>
      <c r="R1072" s="512">
        <v>0</v>
      </c>
      <c r="S1072" s="512">
        <v>0</v>
      </c>
      <c r="T1072" s="512">
        <v>0</v>
      </c>
      <c r="U1072" s="512">
        <v>853433</v>
      </c>
      <c r="V1072" s="513"/>
      <c r="W1072" s="513"/>
      <c r="X1072" s="521"/>
      <c r="Y1072" s="302"/>
      <c r="Z1072" s="522"/>
      <c r="AA1072" s="515"/>
      <c r="AB1072" s="516"/>
      <c r="AC1072" s="517">
        <v>7983886</v>
      </c>
    </row>
    <row r="1073" spans="1:29" ht="24.9" hidden="1" customHeight="1">
      <c r="A1073" s="302"/>
      <c r="B1073" s="519" t="s">
        <v>2459</v>
      </c>
      <c r="C1073" s="520">
        <f t="shared" si="57"/>
        <v>9665251</v>
      </c>
      <c r="D1073" s="512">
        <v>7147472</v>
      </c>
      <c r="E1073" s="512">
        <v>1804540</v>
      </c>
      <c r="F1073" s="512">
        <v>0</v>
      </c>
      <c r="G1073" s="512">
        <v>0</v>
      </c>
      <c r="H1073" s="512">
        <v>3483247</v>
      </c>
      <c r="I1073" s="512">
        <v>1156849</v>
      </c>
      <c r="J1073" s="512">
        <v>702836</v>
      </c>
      <c r="K1073" s="514">
        <v>0</v>
      </c>
      <c r="L1073" s="512">
        <v>0</v>
      </c>
      <c r="M1073" s="512">
        <v>0</v>
      </c>
      <c r="N1073" s="512">
        <v>0</v>
      </c>
      <c r="O1073" s="512">
        <f t="shared" ref="O1073:O1078" si="60">P1073/540</f>
        <v>856.31111111111113</v>
      </c>
      <c r="P1073" s="512">
        <v>462408</v>
      </c>
      <c r="Q1073" s="512">
        <v>0</v>
      </c>
      <c r="R1073" s="512">
        <v>0</v>
      </c>
      <c r="S1073" s="512">
        <v>0</v>
      </c>
      <c r="T1073" s="512">
        <v>0</v>
      </c>
      <c r="U1073" s="512">
        <v>2055371</v>
      </c>
      <c r="V1073" s="513"/>
      <c r="W1073" s="513"/>
      <c r="X1073" s="521"/>
      <c r="Y1073" s="302"/>
      <c r="Z1073" s="522"/>
      <c r="AA1073" s="515"/>
      <c r="AB1073" s="516"/>
      <c r="AC1073" s="517">
        <v>9665251</v>
      </c>
    </row>
    <row r="1074" spans="1:29" ht="24.9" hidden="1" customHeight="1">
      <c r="A1074" s="302"/>
      <c r="B1074" s="519" t="s">
        <v>2460</v>
      </c>
      <c r="C1074" s="520">
        <f t="shared" si="57"/>
        <v>14207602</v>
      </c>
      <c r="D1074" s="512">
        <v>3707411</v>
      </c>
      <c r="E1074" s="512">
        <v>1409619</v>
      </c>
      <c r="F1074" s="512">
        <v>1375926</v>
      </c>
      <c r="G1074" s="512">
        <v>0</v>
      </c>
      <c r="H1074" s="512">
        <v>0</v>
      </c>
      <c r="I1074" s="512">
        <v>0</v>
      </c>
      <c r="J1074" s="512">
        <v>921866</v>
      </c>
      <c r="K1074" s="514">
        <v>0</v>
      </c>
      <c r="L1074" s="512">
        <v>0</v>
      </c>
      <c r="M1074" s="512">
        <f>N1074/1630</f>
        <v>2481.6472392638038</v>
      </c>
      <c r="N1074" s="512">
        <v>4045085</v>
      </c>
      <c r="O1074" s="512">
        <f t="shared" si="60"/>
        <v>751.87222222222226</v>
      </c>
      <c r="P1074" s="512">
        <v>406011</v>
      </c>
      <c r="Q1074" s="512">
        <v>3660.8</v>
      </c>
      <c r="R1074" s="512">
        <v>4687772</v>
      </c>
      <c r="S1074" s="512">
        <v>107</v>
      </c>
      <c r="T1074" s="512">
        <v>111876</v>
      </c>
      <c r="U1074" s="512">
        <v>1249447</v>
      </c>
      <c r="V1074" s="513"/>
      <c r="W1074" s="513"/>
      <c r="X1074" s="521"/>
      <c r="Y1074" s="302"/>
      <c r="Z1074" s="522"/>
      <c r="AA1074" s="515"/>
      <c r="AB1074" s="516"/>
      <c r="AC1074" s="517">
        <v>14207602</v>
      </c>
    </row>
    <row r="1075" spans="1:29" ht="24.9" hidden="1" customHeight="1">
      <c r="A1075" s="302"/>
      <c r="B1075" s="519" t="s">
        <v>894</v>
      </c>
      <c r="C1075" s="520">
        <f t="shared" si="57"/>
        <v>8928215</v>
      </c>
      <c r="D1075" s="512">
        <v>4312902</v>
      </c>
      <c r="E1075" s="512">
        <v>1057085</v>
      </c>
      <c r="F1075" s="512">
        <v>0</v>
      </c>
      <c r="G1075" s="512">
        <v>0</v>
      </c>
      <c r="H1075" s="512">
        <v>2523870</v>
      </c>
      <c r="I1075" s="512">
        <v>0</v>
      </c>
      <c r="J1075" s="512">
        <v>731947</v>
      </c>
      <c r="K1075" s="514">
        <v>0</v>
      </c>
      <c r="L1075" s="512">
        <v>0</v>
      </c>
      <c r="M1075" s="512">
        <v>0</v>
      </c>
      <c r="N1075" s="512">
        <v>0</v>
      </c>
      <c r="O1075" s="512">
        <f t="shared" si="60"/>
        <v>704.87962962962968</v>
      </c>
      <c r="P1075" s="512">
        <v>380635</v>
      </c>
      <c r="Q1075" s="512">
        <v>1621.5</v>
      </c>
      <c r="R1075" s="512">
        <v>2076383</v>
      </c>
      <c r="S1075" s="512">
        <v>53</v>
      </c>
      <c r="T1075" s="512">
        <v>55415</v>
      </c>
      <c r="U1075" s="512">
        <v>2102880</v>
      </c>
      <c r="V1075" s="513"/>
      <c r="W1075" s="513"/>
      <c r="X1075" s="521"/>
      <c r="Y1075" s="302"/>
      <c r="Z1075" s="522"/>
      <c r="AA1075" s="515"/>
      <c r="AB1075" s="516"/>
      <c r="AC1075" s="517">
        <v>8928215</v>
      </c>
    </row>
    <row r="1076" spans="1:29" ht="24.9" hidden="1" customHeight="1">
      <c r="A1076" s="302"/>
      <c r="B1076" s="519" t="s">
        <v>2461</v>
      </c>
      <c r="C1076" s="520">
        <f t="shared" si="57"/>
        <v>6441695</v>
      </c>
      <c r="D1076" s="512">
        <v>2303336</v>
      </c>
      <c r="E1076" s="512">
        <v>1057085</v>
      </c>
      <c r="F1076" s="512">
        <v>0</v>
      </c>
      <c r="G1076" s="512">
        <v>0</v>
      </c>
      <c r="H1076" s="512">
        <v>0</v>
      </c>
      <c r="I1076" s="512">
        <v>0</v>
      </c>
      <c r="J1076" s="512">
        <v>1246251</v>
      </c>
      <c r="K1076" s="514">
        <v>0</v>
      </c>
      <c r="L1076" s="512">
        <v>0</v>
      </c>
      <c r="M1076" s="512">
        <f>N1076/1630</f>
        <v>1127.9257668711657</v>
      </c>
      <c r="N1076" s="512">
        <v>1838519</v>
      </c>
      <c r="O1076" s="512">
        <f t="shared" si="60"/>
        <v>525.13518518518515</v>
      </c>
      <c r="P1076" s="512">
        <v>283573</v>
      </c>
      <c r="Q1076" s="512">
        <v>1502.3</v>
      </c>
      <c r="R1076" s="512">
        <v>1923743</v>
      </c>
      <c r="S1076" s="512">
        <v>63.3</v>
      </c>
      <c r="T1076" s="512">
        <v>66185</v>
      </c>
      <c r="U1076" s="512">
        <v>26339</v>
      </c>
      <c r="V1076" s="513"/>
      <c r="W1076" s="513"/>
      <c r="X1076" s="521"/>
      <c r="Y1076" s="302"/>
      <c r="Z1076" s="522"/>
      <c r="AA1076" s="515"/>
      <c r="AB1076" s="516"/>
      <c r="AC1076" s="517">
        <v>6441695</v>
      </c>
    </row>
    <row r="1077" spans="1:29" ht="24.9" hidden="1" customHeight="1">
      <c r="A1077" s="302"/>
      <c r="B1077" s="519" t="s">
        <v>2462</v>
      </c>
      <c r="C1077" s="520">
        <f t="shared" si="57"/>
        <v>6626116</v>
      </c>
      <c r="D1077" s="512">
        <v>2999217</v>
      </c>
      <c r="E1077" s="512">
        <v>76503</v>
      </c>
      <c r="F1077" s="512">
        <v>0</v>
      </c>
      <c r="G1077" s="512">
        <v>0</v>
      </c>
      <c r="H1077" s="512">
        <v>2738341</v>
      </c>
      <c r="I1077" s="512">
        <v>0</v>
      </c>
      <c r="J1077" s="512">
        <v>184373</v>
      </c>
      <c r="K1077" s="514">
        <v>0</v>
      </c>
      <c r="L1077" s="512">
        <v>0</v>
      </c>
      <c r="M1077" s="512">
        <v>0</v>
      </c>
      <c r="N1077" s="512">
        <v>0</v>
      </c>
      <c r="O1077" s="512">
        <f t="shared" si="60"/>
        <v>557.09074074074078</v>
      </c>
      <c r="P1077" s="512">
        <v>300829</v>
      </c>
      <c r="Q1077" s="512">
        <v>1741</v>
      </c>
      <c r="R1077" s="512">
        <v>2229406</v>
      </c>
      <c r="S1077" s="512">
        <v>162</v>
      </c>
      <c r="T1077" s="512">
        <v>169383</v>
      </c>
      <c r="U1077" s="512">
        <v>927281</v>
      </c>
      <c r="V1077" s="513"/>
      <c r="W1077" s="513"/>
      <c r="X1077" s="521"/>
      <c r="Y1077" s="302"/>
      <c r="Z1077" s="522"/>
      <c r="AA1077" s="515"/>
      <c r="AB1077" s="516"/>
      <c r="AC1077" s="517">
        <v>6626116</v>
      </c>
    </row>
    <row r="1078" spans="1:29" ht="24.9" hidden="1" customHeight="1">
      <c r="A1078" s="302"/>
      <c r="B1078" s="519" t="s">
        <v>2463</v>
      </c>
      <c r="C1078" s="520">
        <f t="shared" si="57"/>
        <v>3691053</v>
      </c>
      <c r="D1078" s="512">
        <v>1429990</v>
      </c>
      <c r="E1078" s="512">
        <v>1057085</v>
      </c>
      <c r="F1078" s="512">
        <v>0</v>
      </c>
      <c r="G1078" s="512">
        <v>0</v>
      </c>
      <c r="H1078" s="512">
        <v>0</v>
      </c>
      <c r="I1078" s="512">
        <v>0</v>
      </c>
      <c r="J1078" s="512">
        <v>372905</v>
      </c>
      <c r="K1078" s="514">
        <v>0</v>
      </c>
      <c r="L1078" s="512">
        <v>0</v>
      </c>
      <c r="M1078" s="512">
        <v>0</v>
      </c>
      <c r="N1078" s="512">
        <v>0</v>
      </c>
      <c r="O1078" s="512">
        <f t="shared" si="60"/>
        <v>276.07777777777778</v>
      </c>
      <c r="P1078" s="512">
        <v>149082</v>
      </c>
      <c r="Q1078" s="512">
        <v>1525.9</v>
      </c>
      <c r="R1078" s="512">
        <v>1953964</v>
      </c>
      <c r="S1078" s="512">
        <v>80.5</v>
      </c>
      <c r="T1078" s="512">
        <v>84169</v>
      </c>
      <c r="U1078" s="512">
        <v>73848</v>
      </c>
      <c r="V1078" s="513"/>
      <c r="W1078" s="513"/>
      <c r="X1078" s="521"/>
      <c r="Y1078" s="302"/>
      <c r="Z1078" s="522"/>
      <c r="AA1078" s="515"/>
      <c r="AB1078" s="516"/>
      <c r="AC1078" s="517">
        <v>3691053</v>
      </c>
    </row>
    <row r="1079" spans="1:29" ht="24.9" hidden="1" customHeight="1">
      <c r="A1079" s="302"/>
      <c r="B1079" s="519" t="s">
        <v>2464</v>
      </c>
      <c r="C1079" s="520">
        <f t="shared" si="57"/>
        <v>10195703</v>
      </c>
      <c r="D1079" s="512">
        <v>2449153</v>
      </c>
      <c r="E1079" s="512">
        <v>1804540</v>
      </c>
      <c r="F1079" s="512">
        <v>0</v>
      </c>
      <c r="G1079" s="512">
        <v>0</v>
      </c>
      <c r="H1079" s="512">
        <v>0</v>
      </c>
      <c r="I1079" s="512">
        <v>0</v>
      </c>
      <c r="J1079" s="512">
        <v>644613</v>
      </c>
      <c r="K1079" s="514">
        <v>0</v>
      </c>
      <c r="L1079" s="512">
        <v>0</v>
      </c>
      <c r="M1079" s="512">
        <f>N1079/1630</f>
        <v>1739.1736196319018</v>
      </c>
      <c r="N1079" s="512">
        <v>2834853</v>
      </c>
      <c r="O1079" s="512">
        <v>0</v>
      </c>
      <c r="P1079" s="512">
        <v>0</v>
      </c>
      <c r="Q1079" s="512">
        <v>3815.1</v>
      </c>
      <c r="R1079" s="512">
        <v>4885358</v>
      </c>
      <c r="S1079" s="512">
        <v>0</v>
      </c>
      <c r="T1079" s="512">
        <v>0</v>
      </c>
      <c r="U1079" s="512">
        <v>26339</v>
      </c>
      <c r="V1079" s="513"/>
      <c r="W1079" s="513"/>
      <c r="X1079" s="521"/>
      <c r="Y1079" s="302"/>
      <c r="Z1079" s="522"/>
      <c r="AA1079" s="515"/>
      <c r="AB1079" s="516"/>
      <c r="AC1079" s="517">
        <v>10195703</v>
      </c>
    </row>
    <row r="1080" spans="1:29" ht="24.9" hidden="1" customHeight="1">
      <c r="A1080" s="302"/>
      <c r="B1080" s="519" t="s">
        <v>2465</v>
      </c>
      <c r="C1080" s="520">
        <f t="shared" si="57"/>
        <v>9493456</v>
      </c>
      <c r="D1080" s="512">
        <v>4380829</v>
      </c>
      <c r="E1080" s="512">
        <v>1057085</v>
      </c>
      <c r="F1080" s="512">
        <v>0</v>
      </c>
      <c r="G1080" s="512">
        <v>0</v>
      </c>
      <c r="H1080" s="512">
        <v>2975792</v>
      </c>
      <c r="I1080" s="512">
        <v>0</v>
      </c>
      <c r="J1080" s="512">
        <v>347952</v>
      </c>
      <c r="K1080" s="514">
        <v>0</v>
      </c>
      <c r="L1080" s="512">
        <v>0</v>
      </c>
      <c r="M1080" s="512">
        <f>N1080/1630</f>
        <v>1150.3644171779142</v>
      </c>
      <c r="N1080" s="512">
        <v>1875094</v>
      </c>
      <c r="O1080" s="512">
        <f>P1080/540</f>
        <v>324.47962962962964</v>
      </c>
      <c r="P1080" s="512">
        <v>175219</v>
      </c>
      <c r="Q1080" s="512">
        <v>1574.3</v>
      </c>
      <c r="R1080" s="512">
        <v>2015942</v>
      </c>
      <c r="S1080" s="512">
        <v>113.9</v>
      </c>
      <c r="T1080" s="512">
        <v>119091</v>
      </c>
      <c r="U1080" s="512">
        <v>927281</v>
      </c>
      <c r="V1080" s="513"/>
      <c r="W1080" s="513"/>
      <c r="X1080" s="521"/>
      <c r="Y1080" s="302"/>
      <c r="Z1080" s="522"/>
      <c r="AA1080" s="515"/>
      <c r="AB1080" s="516"/>
      <c r="AC1080" s="517">
        <v>9493456</v>
      </c>
    </row>
    <row r="1081" spans="1:29" ht="24.9" hidden="1" customHeight="1">
      <c r="A1081" s="302"/>
      <c r="B1081" s="519" t="s">
        <v>2466</v>
      </c>
      <c r="C1081" s="520">
        <f t="shared" si="57"/>
        <v>10194095</v>
      </c>
      <c r="D1081" s="512">
        <v>2349506</v>
      </c>
      <c r="E1081" s="512">
        <v>1409619</v>
      </c>
      <c r="F1081" s="512">
        <v>0</v>
      </c>
      <c r="G1081" s="512">
        <v>0</v>
      </c>
      <c r="H1081" s="512">
        <v>0</v>
      </c>
      <c r="I1081" s="512">
        <v>0</v>
      </c>
      <c r="J1081" s="512">
        <v>939887</v>
      </c>
      <c r="K1081" s="514">
        <v>0</v>
      </c>
      <c r="L1081" s="512">
        <v>0</v>
      </c>
      <c r="M1081" s="512">
        <f>N1081/1630</f>
        <v>1554.3779141104294</v>
      </c>
      <c r="N1081" s="512">
        <v>2533636</v>
      </c>
      <c r="O1081" s="512">
        <f>P1081/540</f>
        <v>729.43333333333328</v>
      </c>
      <c r="P1081" s="512">
        <v>393894</v>
      </c>
      <c r="Q1081" s="512">
        <v>2781.5</v>
      </c>
      <c r="R1081" s="512">
        <v>3561800</v>
      </c>
      <c r="S1081" s="512">
        <v>101.2</v>
      </c>
      <c r="T1081" s="512">
        <v>105812</v>
      </c>
      <c r="U1081" s="512">
        <v>1249447</v>
      </c>
      <c r="V1081" s="513"/>
      <c r="W1081" s="513"/>
      <c r="X1081" s="521"/>
      <c r="Y1081" s="302"/>
      <c r="Z1081" s="522"/>
      <c r="AA1081" s="515"/>
      <c r="AB1081" s="516"/>
      <c r="AC1081" s="517">
        <v>10194095</v>
      </c>
    </row>
    <row r="1082" spans="1:29" ht="24.9" hidden="1" customHeight="1">
      <c r="A1082" s="302"/>
      <c r="B1082" s="519" t="s">
        <v>991</v>
      </c>
      <c r="C1082" s="520">
        <f t="shared" si="57"/>
        <v>6033426</v>
      </c>
      <c r="D1082" s="512">
        <v>4376223</v>
      </c>
      <c r="E1082" s="512">
        <v>1395662</v>
      </c>
      <c r="F1082" s="512">
        <v>954548</v>
      </c>
      <c r="G1082" s="512">
        <v>1022358</v>
      </c>
      <c r="H1082" s="512">
        <v>0</v>
      </c>
      <c r="I1082" s="512">
        <v>0</v>
      </c>
      <c r="J1082" s="512">
        <v>1003655</v>
      </c>
      <c r="K1082" s="514">
        <v>0</v>
      </c>
      <c r="L1082" s="512">
        <v>0</v>
      </c>
      <c r="M1082" s="512">
        <v>0</v>
      </c>
      <c r="N1082" s="512">
        <v>0</v>
      </c>
      <c r="O1082" s="512">
        <f>P1082/540</f>
        <v>1182.9055555555556</v>
      </c>
      <c r="P1082" s="512">
        <v>638769</v>
      </c>
      <c r="Q1082" s="512">
        <v>1937.18</v>
      </c>
      <c r="R1082" s="512">
        <v>842046</v>
      </c>
      <c r="S1082" s="512">
        <v>168.7</v>
      </c>
      <c r="T1082" s="512">
        <v>176388</v>
      </c>
      <c r="U1082" s="512">
        <v>0</v>
      </c>
      <c r="V1082" s="513"/>
      <c r="W1082" s="513"/>
      <c r="X1082" s="521"/>
      <c r="Y1082" s="302"/>
      <c r="Z1082" s="522"/>
      <c r="AA1082" s="515"/>
      <c r="AB1082" s="516"/>
      <c r="AC1082" s="517">
        <v>6033426</v>
      </c>
    </row>
    <row r="1083" spans="1:29" ht="24.9" hidden="1" customHeight="1">
      <c r="A1083" s="302"/>
      <c r="B1083" s="628" t="s">
        <v>3053</v>
      </c>
      <c r="C1083" s="520">
        <f t="shared" si="57"/>
        <v>1883467</v>
      </c>
      <c r="D1083" s="512"/>
      <c r="E1083" s="512"/>
      <c r="F1083" s="512"/>
      <c r="G1083" s="512"/>
      <c r="H1083" s="512"/>
      <c r="I1083" s="512"/>
      <c r="J1083" s="512"/>
      <c r="K1083" s="514">
        <v>1</v>
      </c>
      <c r="L1083" s="512">
        <v>1883467</v>
      </c>
      <c r="M1083" s="512"/>
      <c r="N1083" s="512"/>
      <c r="O1083" s="512"/>
      <c r="P1083" s="512"/>
      <c r="Q1083" s="512"/>
      <c r="R1083" s="512"/>
      <c r="S1083" s="512"/>
      <c r="T1083" s="512"/>
      <c r="U1083" s="512"/>
      <c r="V1083" s="513"/>
      <c r="W1083" s="513"/>
      <c r="X1083" s="521"/>
      <c r="Y1083" s="302"/>
      <c r="Z1083" s="629"/>
      <c r="AA1083" s="515"/>
      <c r="AB1083" s="516"/>
      <c r="AC1083" s="517">
        <v>1883467</v>
      </c>
    </row>
    <row r="1084" spans="1:29" ht="24.9" hidden="1" customHeight="1">
      <c r="A1084" s="302"/>
      <c r="B1084" s="519" t="s">
        <v>2467</v>
      </c>
      <c r="C1084" s="520">
        <f t="shared" si="57"/>
        <v>7572807</v>
      </c>
      <c r="D1084" s="512">
        <v>4011930</v>
      </c>
      <c r="E1084" s="512">
        <v>1409619</v>
      </c>
      <c r="F1084" s="512">
        <v>935200</v>
      </c>
      <c r="G1084" s="512">
        <v>756336</v>
      </c>
      <c r="H1084" s="512">
        <v>0</v>
      </c>
      <c r="I1084" s="512">
        <v>0</v>
      </c>
      <c r="J1084" s="512">
        <v>910775</v>
      </c>
      <c r="K1084" s="514">
        <v>0</v>
      </c>
      <c r="L1084" s="512">
        <v>0</v>
      </c>
      <c r="M1084" s="512">
        <f>N1084/1630</f>
        <v>1507.2680981595092</v>
      </c>
      <c r="N1084" s="512">
        <v>2456847</v>
      </c>
      <c r="O1084" s="512">
        <v>0</v>
      </c>
      <c r="P1084" s="512">
        <v>0</v>
      </c>
      <c r="Q1084" s="512">
        <v>2370</v>
      </c>
      <c r="R1084" s="512">
        <v>1030182</v>
      </c>
      <c r="S1084" s="512">
        <v>0</v>
      </c>
      <c r="T1084" s="512">
        <v>0</v>
      </c>
      <c r="U1084" s="512">
        <v>73848</v>
      </c>
      <c r="V1084" s="513"/>
      <c r="W1084" s="513"/>
      <c r="X1084" s="521"/>
      <c r="Y1084" s="302"/>
      <c r="Z1084" s="522"/>
      <c r="AA1084" s="515"/>
      <c r="AB1084" s="516"/>
      <c r="AC1084" s="517">
        <v>7572807</v>
      </c>
    </row>
    <row r="1085" spans="1:29" ht="24.9" hidden="1" customHeight="1">
      <c r="A1085" s="302"/>
      <c r="B1085" s="519" t="s">
        <v>2468</v>
      </c>
      <c r="C1085" s="520">
        <f t="shared" si="57"/>
        <v>5940708</v>
      </c>
      <c r="D1085" s="512">
        <v>2027129</v>
      </c>
      <c r="E1085" s="512">
        <v>352534</v>
      </c>
      <c r="F1085" s="512">
        <v>0</v>
      </c>
      <c r="G1085" s="512">
        <v>0</v>
      </c>
      <c r="H1085" s="512">
        <v>1143210</v>
      </c>
      <c r="I1085" s="512">
        <v>409394</v>
      </c>
      <c r="J1085" s="512">
        <v>121991</v>
      </c>
      <c r="K1085" s="514">
        <v>0</v>
      </c>
      <c r="L1085" s="512">
        <v>0</v>
      </c>
      <c r="M1085" s="512">
        <f>N1085/1630</f>
        <v>609.4865030674847</v>
      </c>
      <c r="N1085" s="512">
        <v>993463</v>
      </c>
      <c r="O1085" s="512">
        <v>0</v>
      </c>
      <c r="P1085" s="512">
        <v>0</v>
      </c>
      <c r="Q1085" s="512">
        <v>638.20000000000005</v>
      </c>
      <c r="R1085" s="512">
        <v>817236</v>
      </c>
      <c r="S1085" s="512">
        <v>0</v>
      </c>
      <c r="T1085" s="512">
        <v>0</v>
      </c>
      <c r="U1085" s="512">
        <v>2102880</v>
      </c>
      <c r="V1085" s="513"/>
      <c r="W1085" s="513"/>
      <c r="X1085" s="521"/>
      <c r="Y1085" s="302"/>
      <c r="Z1085" s="522"/>
      <c r="AA1085" s="515"/>
      <c r="AB1085" s="516"/>
      <c r="AC1085" s="517">
        <v>5940708</v>
      </c>
    </row>
    <row r="1086" spans="1:29" ht="24.9" hidden="1" customHeight="1">
      <c r="A1086" s="302"/>
      <c r="B1086" s="519" t="s">
        <v>896</v>
      </c>
      <c r="C1086" s="520">
        <f t="shared" si="57"/>
        <v>8373546</v>
      </c>
      <c r="D1086" s="512">
        <v>2364943</v>
      </c>
      <c r="E1086" s="512">
        <v>70300</v>
      </c>
      <c r="F1086" s="512">
        <v>0</v>
      </c>
      <c r="G1086" s="512">
        <v>0</v>
      </c>
      <c r="H1086" s="512">
        <v>2190673</v>
      </c>
      <c r="I1086" s="512">
        <v>0</v>
      </c>
      <c r="J1086" s="512">
        <v>103970</v>
      </c>
      <c r="K1086" s="514">
        <v>0</v>
      </c>
      <c r="L1086" s="512">
        <v>0</v>
      </c>
      <c r="M1086" s="512">
        <f>N1086/1630</f>
        <v>1341.3865030674847</v>
      </c>
      <c r="N1086" s="512">
        <v>2186460</v>
      </c>
      <c r="O1086" s="512">
        <f>P1086/540</f>
        <v>367.12592592592591</v>
      </c>
      <c r="P1086" s="512">
        <v>198248</v>
      </c>
      <c r="Q1086" s="512">
        <v>1224.9000000000001</v>
      </c>
      <c r="R1086" s="512">
        <v>1568524</v>
      </c>
      <c r="S1086" s="512">
        <v>0</v>
      </c>
      <c r="T1086" s="512">
        <v>0</v>
      </c>
      <c r="U1086" s="512">
        <v>2055371</v>
      </c>
      <c r="V1086" s="513"/>
      <c r="W1086" s="513"/>
      <c r="X1086" s="521"/>
      <c r="Y1086" s="302"/>
      <c r="Z1086" s="522"/>
      <c r="AA1086" s="515"/>
      <c r="AB1086" s="516"/>
      <c r="AC1086" s="517">
        <v>8373546</v>
      </c>
    </row>
    <row r="1087" spans="1:29" ht="24.9" hidden="1" customHeight="1">
      <c r="A1087" s="302"/>
      <c r="B1087" s="519" t="s">
        <v>2469</v>
      </c>
      <c r="C1087" s="520">
        <f t="shared" si="57"/>
        <v>9073738</v>
      </c>
      <c r="D1087" s="512">
        <v>2885591</v>
      </c>
      <c r="E1087" s="512">
        <v>1057085</v>
      </c>
      <c r="F1087" s="512">
        <v>0</v>
      </c>
      <c r="G1087" s="512">
        <v>0</v>
      </c>
      <c r="H1087" s="512">
        <v>0</v>
      </c>
      <c r="I1087" s="512">
        <v>1398764</v>
      </c>
      <c r="J1087" s="512">
        <v>429742</v>
      </c>
      <c r="K1087" s="514">
        <v>0</v>
      </c>
      <c r="L1087" s="512">
        <v>0</v>
      </c>
      <c r="M1087" s="512">
        <f>N1087/1630</f>
        <v>1265.4944785276073</v>
      </c>
      <c r="N1087" s="512">
        <v>2062756</v>
      </c>
      <c r="O1087" s="512">
        <f>P1087/540</f>
        <v>459.81666666666666</v>
      </c>
      <c r="P1087" s="512">
        <v>248301</v>
      </c>
      <c r="Q1087" s="512">
        <v>1353.6</v>
      </c>
      <c r="R1087" s="512">
        <v>1733328</v>
      </c>
      <c r="S1087" s="512">
        <v>39.1</v>
      </c>
      <c r="T1087" s="512">
        <v>40882</v>
      </c>
      <c r="U1087" s="512">
        <v>2102880</v>
      </c>
      <c r="V1087" s="513"/>
      <c r="W1087" s="513"/>
      <c r="X1087" s="521"/>
      <c r="Y1087" s="302"/>
      <c r="Z1087" s="522"/>
      <c r="AA1087" s="515"/>
      <c r="AB1087" s="516"/>
      <c r="AC1087" s="517">
        <v>9073738</v>
      </c>
    </row>
    <row r="1088" spans="1:29" ht="24.9" hidden="1" customHeight="1">
      <c r="A1088" s="302"/>
      <c r="B1088" s="519" t="s">
        <v>319</v>
      </c>
      <c r="C1088" s="520">
        <f t="shared" si="57"/>
        <v>1564539</v>
      </c>
      <c r="D1088" s="512">
        <v>905759</v>
      </c>
      <c r="E1088" s="512">
        <v>0</v>
      </c>
      <c r="F1088" s="512">
        <v>0</v>
      </c>
      <c r="G1088" s="512">
        <v>0</v>
      </c>
      <c r="H1088" s="512">
        <v>905759</v>
      </c>
      <c r="I1088" s="512">
        <v>0</v>
      </c>
      <c r="J1088" s="512">
        <v>0</v>
      </c>
      <c r="K1088" s="514">
        <v>0</v>
      </c>
      <c r="L1088" s="512">
        <v>0</v>
      </c>
      <c r="M1088" s="512">
        <v>0</v>
      </c>
      <c r="N1088" s="512">
        <v>0</v>
      </c>
      <c r="O1088" s="512">
        <v>0</v>
      </c>
      <c r="P1088" s="512">
        <v>0</v>
      </c>
      <c r="Q1088" s="512">
        <v>0</v>
      </c>
      <c r="R1088" s="512">
        <v>0</v>
      </c>
      <c r="S1088" s="512">
        <v>83</v>
      </c>
      <c r="T1088" s="512">
        <v>86782</v>
      </c>
      <c r="U1088" s="512">
        <v>571998</v>
      </c>
      <c r="V1088" s="513"/>
      <c r="W1088" s="513"/>
      <c r="X1088" s="521"/>
      <c r="Y1088" s="302"/>
      <c r="Z1088" s="522"/>
      <c r="AA1088" s="515"/>
      <c r="AB1088" s="516"/>
      <c r="AC1088" s="517">
        <v>1564539</v>
      </c>
    </row>
    <row r="1089" spans="1:29" ht="24.9" hidden="1" customHeight="1">
      <c r="A1089" s="302"/>
      <c r="B1089" s="519" t="s">
        <v>320</v>
      </c>
      <c r="C1089" s="520">
        <f t="shared" si="57"/>
        <v>2036253</v>
      </c>
      <c r="D1089" s="512">
        <v>1035339</v>
      </c>
      <c r="E1089" s="512">
        <v>0</v>
      </c>
      <c r="F1089" s="512">
        <v>0</v>
      </c>
      <c r="G1089" s="512">
        <v>0</v>
      </c>
      <c r="H1089" s="512">
        <v>898099</v>
      </c>
      <c r="I1089" s="512">
        <v>0</v>
      </c>
      <c r="J1089" s="512">
        <v>137240</v>
      </c>
      <c r="K1089" s="514">
        <v>0</v>
      </c>
      <c r="L1089" s="512">
        <v>0</v>
      </c>
      <c r="M1089" s="512">
        <v>0</v>
      </c>
      <c r="N1089" s="512">
        <v>0</v>
      </c>
      <c r="O1089" s="512">
        <v>0</v>
      </c>
      <c r="P1089" s="512">
        <v>0</v>
      </c>
      <c r="Q1089" s="512">
        <v>572</v>
      </c>
      <c r="R1089" s="512">
        <v>329273</v>
      </c>
      <c r="S1089" s="512">
        <v>95.3</v>
      </c>
      <c r="T1089" s="512">
        <v>99643</v>
      </c>
      <c r="U1089" s="512">
        <v>571998</v>
      </c>
      <c r="V1089" s="513"/>
      <c r="W1089" s="513"/>
      <c r="X1089" s="521"/>
      <c r="Y1089" s="302"/>
      <c r="Z1089" s="522"/>
      <c r="AA1089" s="515"/>
      <c r="AB1089" s="516"/>
      <c r="AC1089" s="517">
        <v>2036253</v>
      </c>
    </row>
    <row r="1090" spans="1:29" ht="24.9" hidden="1" customHeight="1">
      <c r="A1090" s="302"/>
      <c r="B1090" s="519" t="s">
        <v>321</v>
      </c>
      <c r="C1090" s="520">
        <f t="shared" si="57"/>
        <v>2119981</v>
      </c>
      <c r="D1090" s="512">
        <v>1069972</v>
      </c>
      <c r="E1090" s="512">
        <v>34633</v>
      </c>
      <c r="F1090" s="512">
        <v>0</v>
      </c>
      <c r="G1090" s="512">
        <v>0</v>
      </c>
      <c r="H1090" s="512">
        <v>898099</v>
      </c>
      <c r="I1090" s="512">
        <v>0</v>
      </c>
      <c r="J1090" s="512">
        <v>137240</v>
      </c>
      <c r="K1090" s="514">
        <v>0</v>
      </c>
      <c r="L1090" s="512">
        <v>0</v>
      </c>
      <c r="M1090" s="512">
        <v>0</v>
      </c>
      <c r="N1090" s="512">
        <v>0</v>
      </c>
      <c r="O1090" s="512">
        <v>0</v>
      </c>
      <c r="P1090" s="512">
        <v>0</v>
      </c>
      <c r="Q1090" s="512">
        <v>643.29999999999995</v>
      </c>
      <c r="R1090" s="512">
        <v>370317</v>
      </c>
      <c r="S1090" s="512">
        <v>103</v>
      </c>
      <c r="T1090" s="512">
        <v>107694</v>
      </c>
      <c r="U1090" s="512">
        <v>571998</v>
      </c>
      <c r="V1090" s="513"/>
      <c r="W1090" s="513"/>
      <c r="X1090" s="521"/>
      <c r="Y1090" s="302"/>
      <c r="Z1090" s="522"/>
      <c r="AA1090" s="515"/>
      <c r="AB1090" s="516"/>
      <c r="AC1090" s="517">
        <v>2119981</v>
      </c>
    </row>
    <row r="1091" spans="1:29" ht="24.9" customHeight="1">
      <c r="A1091" s="302">
        <v>36</v>
      </c>
      <c r="B1091" s="519" t="s">
        <v>2470</v>
      </c>
      <c r="C1091" s="520">
        <f t="shared" si="57"/>
        <v>2239662</v>
      </c>
      <c r="D1091" s="512">
        <v>834414</v>
      </c>
      <c r="E1091" s="512">
        <v>55826</v>
      </c>
      <c r="F1091" s="512">
        <v>277888</v>
      </c>
      <c r="G1091" s="512">
        <v>0</v>
      </c>
      <c r="H1091" s="512">
        <v>206812</v>
      </c>
      <c r="I1091" s="512">
        <v>0</v>
      </c>
      <c r="J1091" s="512">
        <v>293888</v>
      </c>
      <c r="K1091" s="514">
        <v>0</v>
      </c>
      <c r="L1091" s="512">
        <v>0</v>
      </c>
      <c r="M1091" s="512">
        <f>N1091/1630</f>
        <v>644.96503067484662</v>
      </c>
      <c r="N1091" s="512">
        <v>1051293</v>
      </c>
      <c r="O1091" s="512">
        <f t="shared" ref="O1091:O1108" si="61">P1091/540</f>
        <v>135.10185185185185</v>
      </c>
      <c r="P1091" s="512">
        <v>72955</v>
      </c>
      <c r="Q1091" s="512">
        <v>531</v>
      </c>
      <c r="R1091" s="512">
        <v>230813</v>
      </c>
      <c r="S1091" s="512">
        <v>48</v>
      </c>
      <c r="T1091" s="512">
        <v>50187</v>
      </c>
      <c r="U1091" s="512">
        <v>0</v>
      </c>
      <c r="V1091" s="513"/>
      <c r="W1091" s="513"/>
      <c r="X1091" s="521"/>
      <c r="Y1091" s="302"/>
      <c r="Z1091" s="522"/>
      <c r="AA1091" s="515"/>
      <c r="AB1091" s="516"/>
      <c r="AC1091" s="517">
        <v>2239662</v>
      </c>
    </row>
    <row r="1092" spans="1:29" ht="24.9" customHeight="1">
      <c r="A1092" s="302">
        <v>37</v>
      </c>
      <c r="B1092" s="519" t="s">
        <v>2471</v>
      </c>
      <c r="C1092" s="520">
        <f t="shared" si="57"/>
        <v>207568</v>
      </c>
      <c r="D1092" s="512">
        <v>134867</v>
      </c>
      <c r="E1092" s="512">
        <v>51691</v>
      </c>
      <c r="F1092" s="512">
        <v>0</v>
      </c>
      <c r="G1092" s="512">
        <v>0</v>
      </c>
      <c r="H1092" s="512">
        <v>0</v>
      </c>
      <c r="I1092" s="512">
        <v>0</v>
      </c>
      <c r="J1092" s="512">
        <v>83176</v>
      </c>
      <c r="K1092" s="514">
        <v>0</v>
      </c>
      <c r="L1092" s="512">
        <v>0</v>
      </c>
      <c r="M1092" s="512">
        <v>0</v>
      </c>
      <c r="N1092" s="512">
        <v>0</v>
      </c>
      <c r="O1092" s="512">
        <f t="shared" si="61"/>
        <v>134.63148148148147</v>
      </c>
      <c r="P1092" s="512">
        <v>72701</v>
      </c>
      <c r="Q1092" s="512">
        <v>0</v>
      </c>
      <c r="R1092" s="512">
        <v>0</v>
      </c>
      <c r="S1092" s="512">
        <v>0</v>
      </c>
      <c r="T1092" s="512">
        <v>0</v>
      </c>
      <c r="U1092" s="512">
        <v>0</v>
      </c>
      <c r="V1092" s="513"/>
      <c r="W1092" s="513"/>
      <c r="X1092" s="521"/>
      <c r="Y1092" s="302"/>
      <c r="Z1092" s="522"/>
      <c r="AA1092" s="515"/>
      <c r="AB1092" s="516"/>
      <c r="AC1092" s="517">
        <v>207568</v>
      </c>
    </row>
    <row r="1093" spans="1:29" ht="24.9" customHeight="1">
      <c r="A1093" s="302">
        <v>38</v>
      </c>
      <c r="B1093" s="519" t="s">
        <v>2472</v>
      </c>
      <c r="C1093" s="520">
        <f t="shared" si="57"/>
        <v>1410663</v>
      </c>
      <c r="D1093" s="512">
        <v>829596</v>
      </c>
      <c r="E1093" s="512">
        <v>57894</v>
      </c>
      <c r="F1093" s="512">
        <v>232187</v>
      </c>
      <c r="G1093" s="512">
        <v>0</v>
      </c>
      <c r="H1093" s="512">
        <v>206812</v>
      </c>
      <c r="I1093" s="512">
        <v>0</v>
      </c>
      <c r="J1093" s="512">
        <v>332703</v>
      </c>
      <c r="K1093" s="514">
        <v>0</v>
      </c>
      <c r="L1093" s="512">
        <v>0</v>
      </c>
      <c r="M1093" s="512">
        <v>0</v>
      </c>
      <c r="N1093" s="512">
        <v>0</v>
      </c>
      <c r="O1093" s="512">
        <f t="shared" si="61"/>
        <v>555.67962962962963</v>
      </c>
      <c r="P1093" s="512">
        <v>300067</v>
      </c>
      <c r="Q1093" s="512">
        <v>531</v>
      </c>
      <c r="R1093" s="512">
        <v>230813</v>
      </c>
      <c r="S1093" s="512">
        <v>48</v>
      </c>
      <c r="T1093" s="512">
        <v>50187</v>
      </c>
      <c r="U1093" s="512">
        <v>0</v>
      </c>
      <c r="V1093" s="513"/>
      <c r="W1093" s="513"/>
      <c r="X1093" s="521"/>
      <c r="Y1093" s="302"/>
      <c r="Z1093" s="522"/>
      <c r="AA1093" s="515"/>
      <c r="AB1093" s="516"/>
      <c r="AC1093" s="517">
        <v>1410663</v>
      </c>
    </row>
    <row r="1094" spans="1:29" ht="24.9" customHeight="1">
      <c r="A1094" s="302">
        <v>39</v>
      </c>
      <c r="B1094" s="519" t="s">
        <v>2473</v>
      </c>
      <c r="C1094" s="520">
        <f t="shared" si="57"/>
        <v>2535469</v>
      </c>
      <c r="D1094" s="512">
        <v>832369</v>
      </c>
      <c r="E1094" s="512">
        <v>57894</v>
      </c>
      <c r="F1094" s="512">
        <v>232187</v>
      </c>
      <c r="G1094" s="512">
        <v>0</v>
      </c>
      <c r="H1094" s="512">
        <v>206812</v>
      </c>
      <c r="I1094" s="512">
        <v>0</v>
      </c>
      <c r="J1094" s="512">
        <v>335476</v>
      </c>
      <c r="K1094" s="514">
        <v>0</v>
      </c>
      <c r="L1094" s="512">
        <v>0</v>
      </c>
      <c r="M1094" s="512">
        <f>N1094/1630</f>
        <v>644.96503067484662</v>
      </c>
      <c r="N1094" s="512">
        <v>1051293</v>
      </c>
      <c r="O1094" s="512">
        <f t="shared" si="61"/>
        <v>546.987037037037</v>
      </c>
      <c r="P1094" s="512">
        <v>295373</v>
      </c>
      <c r="Q1094" s="512">
        <v>624.99387755102043</v>
      </c>
      <c r="R1094" s="512">
        <v>306247</v>
      </c>
      <c r="S1094" s="512">
        <v>56.389887640449437</v>
      </c>
      <c r="T1094" s="512">
        <v>50187</v>
      </c>
      <c r="U1094" s="512">
        <v>0</v>
      </c>
      <c r="V1094" s="513"/>
      <c r="W1094" s="513"/>
      <c r="X1094" s="521"/>
      <c r="Y1094" s="302"/>
      <c r="Z1094" s="522"/>
      <c r="AA1094" s="515"/>
      <c r="AB1094" s="516"/>
      <c r="AC1094" s="517">
        <v>2535469</v>
      </c>
    </row>
    <row r="1095" spans="1:29" ht="24.9" customHeight="1">
      <c r="A1095" s="302">
        <v>40</v>
      </c>
      <c r="B1095" s="519" t="s">
        <v>2474</v>
      </c>
      <c r="C1095" s="520">
        <f t="shared" si="57"/>
        <v>2639406</v>
      </c>
      <c r="D1095" s="512">
        <v>829596</v>
      </c>
      <c r="E1095" s="512">
        <v>57894</v>
      </c>
      <c r="F1095" s="512">
        <v>232187</v>
      </c>
      <c r="G1095" s="512">
        <v>0</v>
      </c>
      <c r="H1095" s="512">
        <v>206812</v>
      </c>
      <c r="I1095" s="512">
        <v>0</v>
      </c>
      <c r="J1095" s="512">
        <v>332703</v>
      </c>
      <c r="K1095" s="514">
        <v>0</v>
      </c>
      <c r="L1095" s="512">
        <v>0</v>
      </c>
      <c r="M1095" s="512">
        <f>N1095/1630</f>
        <v>644.96503067484662</v>
      </c>
      <c r="N1095" s="512">
        <v>1051293</v>
      </c>
      <c r="O1095" s="512">
        <f t="shared" si="61"/>
        <v>543.22777777777776</v>
      </c>
      <c r="P1095" s="512">
        <v>293343</v>
      </c>
      <c r="Q1095" s="512">
        <v>532</v>
      </c>
      <c r="R1095" s="512">
        <v>306247</v>
      </c>
      <c r="S1095" s="512">
        <v>152</v>
      </c>
      <c r="T1095" s="512">
        <v>158927</v>
      </c>
      <c r="U1095" s="512">
        <v>0</v>
      </c>
      <c r="V1095" s="513"/>
      <c r="W1095" s="513"/>
      <c r="X1095" s="521"/>
      <c r="Y1095" s="302"/>
      <c r="Z1095" s="522"/>
      <c r="AA1095" s="515"/>
      <c r="AB1095" s="516"/>
      <c r="AC1095" s="517">
        <v>2639406</v>
      </c>
    </row>
    <row r="1096" spans="1:29" ht="24.9" customHeight="1">
      <c r="A1096" s="302">
        <v>41</v>
      </c>
      <c r="B1096" s="519" t="s">
        <v>2475</v>
      </c>
      <c r="C1096" s="520">
        <f t="shared" si="57"/>
        <v>2663175</v>
      </c>
      <c r="D1096" s="512">
        <v>1143785</v>
      </c>
      <c r="E1096" s="512">
        <v>57894</v>
      </c>
      <c r="F1096" s="512">
        <v>232187</v>
      </c>
      <c r="G1096" s="512">
        <v>0</v>
      </c>
      <c r="H1096" s="512">
        <v>551498</v>
      </c>
      <c r="I1096" s="512">
        <v>0</v>
      </c>
      <c r="J1096" s="512">
        <v>302206</v>
      </c>
      <c r="K1096" s="514">
        <v>0</v>
      </c>
      <c r="L1096" s="512">
        <v>0</v>
      </c>
      <c r="M1096" s="512">
        <f>N1096/1630</f>
        <v>644.96503067484662</v>
      </c>
      <c r="N1096" s="512">
        <v>1051293</v>
      </c>
      <c r="O1096" s="512">
        <f t="shared" si="61"/>
        <v>219.92222222222222</v>
      </c>
      <c r="P1096" s="512">
        <v>118758</v>
      </c>
      <c r="Q1096" s="512">
        <v>556</v>
      </c>
      <c r="R1096" s="512">
        <v>320063</v>
      </c>
      <c r="S1096" s="512">
        <v>28</v>
      </c>
      <c r="T1096" s="512">
        <v>29276</v>
      </c>
      <c r="U1096" s="512">
        <v>0</v>
      </c>
      <c r="V1096" s="513"/>
      <c r="W1096" s="513"/>
      <c r="X1096" s="521"/>
      <c r="Y1096" s="302"/>
      <c r="Z1096" s="522"/>
      <c r="AA1096" s="515"/>
      <c r="AB1096" s="516"/>
      <c r="AC1096" s="517">
        <v>2663175</v>
      </c>
    </row>
    <row r="1097" spans="1:29" ht="24.9" customHeight="1">
      <c r="A1097" s="302">
        <v>42</v>
      </c>
      <c r="B1097" s="519" t="s">
        <v>2476</v>
      </c>
      <c r="C1097" s="520">
        <f t="shared" si="57"/>
        <v>3747748</v>
      </c>
      <c r="D1097" s="512">
        <v>264565</v>
      </c>
      <c r="E1097" s="512">
        <v>98213</v>
      </c>
      <c r="F1097" s="512">
        <v>0</v>
      </c>
      <c r="G1097" s="512">
        <v>0</v>
      </c>
      <c r="H1097" s="512">
        <v>0</v>
      </c>
      <c r="I1097" s="512">
        <v>0</v>
      </c>
      <c r="J1097" s="512">
        <v>166352</v>
      </c>
      <c r="K1097" s="514">
        <v>0</v>
      </c>
      <c r="L1097" s="512">
        <v>0</v>
      </c>
      <c r="M1097" s="512">
        <f>N1097/1630</f>
        <v>1120.7588957055216</v>
      </c>
      <c r="N1097" s="512">
        <v>1826837</v>
      </c>
      <c r="O1097" s="512">
        <f t="shared" si="61"/>
        <v>814.01851851851848</v>
      </c>
      <c r="P1097" s="512">
        <v>439570</v>
      </c>
      <c r="Q1097" s="512">
        <v>1943</v>
      </c>
      <c r="R1097" s="512">
        <v>1118492</v>
      </c>
      <c r="S1097" s="512">
        <v>94</v>
      </c>
      <c r="T1097" s="512">
        <v>98284</v>
      </c>
      <c r="U1097" s="512">
        <v>0</v>
      </c>
      <c r="V1097" s="513"/>
      <c r="W1097" s="513"/>
      <c r="X1097" s="521"/>
      <c r="Y1097" s="302"/>
      <c r="Z1097" s="522"/>
      <c r="AA1097" s="515"/>
      <c r="AB1097" s="516"/>
      <c r="AC1097" s="517">
        <v>3747748</v>
      </c>
    </row>
    <row r="1098" spans="1:29" ht="24.9" customHeight="1">
      <c r="A1098" s="302">
        <v>43</v>
      </c>
      <c r="B1098" s="519" t="s">
        <v>2477</v>
      </c>
      <c r="C1098" s="520">
        <f t="shared" ref="C1098:C1183" si="62">D1098+L1098+N1098+P1098+R1098+T1098+U1098</f>
        <v>2336237</v>
      </c>
      <c r="D1098" s="512">
        <v>356199</v>
      </c>
      <c r="E1098" s="512">
        <v>134397</v>
      </c>
      <c r="F1098" s="512">
        <v>0</v>
      </c>
      <c r="G1098" s="512">
        <v>0</v>
      </c>
      <c r="H1098" s="512">
        <v>0</v>
      </c>
      <c r="I1098" s="512">
        <v>0</v>
      </c>
      <c r="J1098" s="512">
        <v>221802</v>
      </c>
      <c r="K1098" s="514">
        <v>0</v>
      </c>
      <c r="L1098" s="512">
        <v>0</v>
      </c>
      <c r="M1098" s="512">
        <v>0</v>
      </c>
      <c r="N1098" s="512">
        <v>0</v>
      </c>
      <c r="O1098" s="512">
        <f t="shared" si="61"/>
        <v>993.762962962963</v>
      </c>
      <c r="P1098" s="512">
        <v>536632</v>
      </c>
      <c r="Q1098" s="512">
        <v>2304</v>
      </c>
      <c r="R1098" s="512">
        <v>1326302</v>
      </c>
      <c r="S1098" s="512">
        <v>112</v>
      </c>
      <c r="T1098" s="512">
        <v>117104</v>
      </c>
      <c r="U1098" s="512">
        <v>0</v>
      </c>
      <c r="V1098" s="513"/>
      <c r="W1098" s="513"/>
      <c r="X1098" s="521"/>
      <c r="Y1098" s="302"/>
      <c r="Z1098" s="522"/>
      <c r="AA1098" s="515"/>
      <c r="AB1098" s="516"/>
      <c r="AC1098" s="517">
        <v>2336237</v>
      </c>
    </row>
    <row r="1099" spans="1:29" ht="24.9" customHeight="1">
      <c r="A1099" s="302">
        <v>44</v>
      </c>
      <c r="B1099" s="519" t="s">
        <v>2478</v>
      </c>
      <c r="C1099" s="520">
        <f t="shared" si="62"/>
        <v>5040197</v>
      </c>
      <c r="D1099" s="512">
        <v>356199</v>
      </c>
      <c r="E1099" s="512">
        <v>134397</v>
      </c>
      <c r="F1099" s="512">
        <v>0</v>
      </c>
      <c r="G1099" s="512">
        <v>0</v>
      </c>
      <c r="H1099" s="512">
        <v>0</v>
      </c>
      <c r="I1099" s="512">
        <v>0</v>
      </c>
      <c r="J1099" s="512">
        <v>221802</v>
      </c>
      <c r="K1099" s="514">
        <v>0</v>
      </c>
      <c r="L1099" s="512">
        <v>0</v>
      </c>
      <c r="M1099" s="512">
        <f>N1099/1630</f>
        <v>1382.7398773006134</v>
      </c>
      <c r="N1099" s="512">
        <v>2253866</v>
      </c>
      <c r="O1099" s="512">
        <f t="shared" si="61"/>
        <v>1382.7388888888888</v>
      </c>
      <c r="P1099" s="512">
        <v>746679</v>
      </c>
      <c r="Q1099" s="512">
        <v>2721</v>
      </c>
      <c r="R1099" s="512">
        <v>1566349</v>
      </c>
      <c r="S1099" s="512">
        <v>112</v>
      </c>
      <c r="T1099" s="512">
        <v>117104</v>
      </c>
      <c r="U1099" s="512">
        <v>0</v>
      </c>
      <c r="V1099" s="513"/>
      <c r="W1099" s="513"/>
      <c r="X1099" s="521"/>
      <c r="Y1099" s="302"/>
      <c r="Z1099" s="522"/>
      <c r="AA1099" s="515"/>
      <c r="AB1099" s="516"/>
      <c r="AC1099" s="517">
        <v>5040197</v>
      </c>
    </row>
    <row r="1100" spans="1:29" ht="24.9" customHeight="1">
      <c r="A1100" s="302">
        <v>45</v>
      </c>
      <c r="B1100" s="519" t="s">
        <v>2479</v>
      </c>
      <c r="C1100" s="520">
        <f t="shared" si="62"/>
        <v>3331878</v>
      </c>
      <c r="D1100" s="512">
        <v>345109</v>
      </c>
      <c r="E1100" s="512">
        <v>134397</v>
      </c>
      <c r="F1100" s="512">
        <v>0</v>
      </c>
      <c r="G1100" s="512">
        <v>0</v>
      </c>
      <c r="H1100" s="512">
        <v>0</v>
      </c>
      <c r="I1100" s="512">
        <v>0</v>
      </c>
      <c r="J1100" s="512">
        <v>210712</v>
      </c>
      <c r="K1100" s="514">
        <v>0</v>
      </c>
      <c r="L1100" s="512">
        <v>0</v>
      </c>
      <c r="M1100" s="512">
        <f>N1100/1630</f>
        <v>1420.3331288343559</v>
      </c>
      <c r="N1100" s="512">
        <v>2315143</v>
      </c>
      <c r="O1100" s="512">
        <f t="shared" si="61"/>
        <v>1026.8925925925926</v>
      </c>
      <c r="P1100" s="512">
        <v>554522</v>
      </c>
      <c r="Q1100" s="512">
        <v>0</v>
      </c>
      <c r="R1100" s="512">
        <v>0</v>
      </c>
      <c r="S1100" s="512">
        <v>112</v>
      </c>
      <c r="T1100" s="512">
        <v>117104</v>
      </c>
      <c r="U1100" s="512">
        <v>0</v>
      </c>
      <c r="V1100" s="513"/>
      <c r="W1100" s="513"/>
      <c r="X1100" s="559"/>
      <c r="Y1100" s="302"/>
      <c r="Z1100" s="522"/>
      <c r="AA1100" s="515"/>
      <c r="AB1100" s="516"/>
      <c r="AC1100" s="517">
        <v>3331878</v>
      </c>
    </row>
    <row r="1101" spans="1:29" ht="24.9" customHeight="1">
      <c r="A1101" s="302">
        <v>46</v>
      </c>
      <c r="B1101" s="519" t="s">
        <v>3483</v>
      </c>
      <c r="C1101" s="520">
        <f t="shared" si="62"/>
        <v>2840000</v>
      </c>
      <c r="D1101" s="512"/>
      <c r="E1101" s="512"/>
      <c r="F1101" s="512"/>
      <c r="G1101" s="512"/>
      <c r="H1101" s="512"/>
      <c r="I1101" s="512"/>
      <c r="J1101" s="512"/>
      <c r="K1101" s="514"/>
      <c r="L1101" s="512"/>
      <c r="M1101" s="512">
        <v>1932</v>
      </c>
      <c r="N1101" s="512">
        <v>2840000</v>
      </c>
      <c r="O1101" s="512"/>
      <c r="P1101" s="512"/>
      <c r="Q1101" s="512"/>
      <c r="R1101" s="512"/>
      <c r="S1101" s="512"/>
      <c r="T1101" s="512"/>
      <c r="U1101" s="512"/>
      <c r="V1101" s="513"/>
      <c r="W1101" s="513"/>
      <c r="X1101" s="521"/>
      <c r="Y1101" s="302"/>
      <c r="Z1101" s="522"/>
      <c r="AA1101" s="515"/>
      <c r="AB1101" s="516"/>
      <c r="AC1101" s="517">
        <v>2840000</v>
      </c>
    </row>
    <row r="1102" spans="1:29" ht="24.9" customHeight="1">
      <c r="A1102" s="302">
        <v>47</v>
      </c>
      <c r="B1102" s="519" t="s">
        <v>3484</v>
      </c>
      <c r="C1102" s="520">
        <f t="shared" si="62"/>
        <v>2420000</v>
      </c>
      <c r="D1102" s="512"/>
      <c r="E1102" s="512"/>
      <c r="F1102" s="512"/>
      <c r="G1102" s="512"/>
      <c r="H1102" s="512"/>
      <c r="I1102" s="512"/>
      <c r="J1102" s="512"/>
      <c r="K1102" s="514"/>
      <c r="L1102" s="512"/>
      <c r="M1102" s="512">
        <v>1832</v>
      </c>
      <c r="N1102" s="512">
        <v>2420000</v>
      </c>
      <c r="O1102" s="512"/>
      <c r="P1102" s="512"/>
      <c r="Q1102" s="512"/>
      <c r="R1102" s="512"/>
      <c r="S1102" s="512"/>
      <c r="T1102" s="512"/>
      <c r="U1102" s="512"/>
      <c r="V1102" s="513"/>
      <c r="W1102" s="513"/>
      <c r="X1102" s="521"/>
      <c r="Y1102" s="302"/>
      <c r="Z1102" s="522"/>
      <c r="AA1102" s="515"/>
      <c r="AB1102" s="516"/>
      <c r="AC1102" s="517">
        <v>2420000</v>
      </c>
    </row>
    <row r="1103" spans="1:29" ht="24.9" customHeight="1">
      <c r="A1103" s="302">
        <v>48</v>
      </c>
      <c r="B1103" s="519" t="s">
        <v>3485</v>
      </c>
      <c r="C1103" s="520">
        <f t="shared" si="62"/>
        <v>3540000</v>
      </c>
      <c r="D1103" s="512"/>
      <c r="E1103" s="512"/>
      <c r="F1103" s="512"/>
      <c r="G1103" s="512"/>
      <c r="H1103" s="512"/>
      <c r="I1103" s="512"/>
      <c r="J1103" s="512"/>
      <c r="K1103" s="514"/>
      <c r="L1103" s="512"/>
      <c r="M1103" s="512">
        <v>2136</v>
      </c>
      <c r="N1103" s="512">
        <v>3540000</v>
      </c>
      <c r="O1103" s="512"/>
      <c r="P1103" s="512"/>
      <c r="Q1103" s="512"/>
      <c r="R1103" s="512"/>
      <c r="S1103" s="512"/>
      <c r="T1103" s="512"/>
      <c r="U1103" s="512"/>
      <c r="V1103" s="513"/>
      <c r="W1103" s="513"/>
      <c r="X1103" s="521"/>
      <c r="Y1103" s="302"/>
      <c r="Z1103" s="522"/>
      <c r="AA1103" s="515"/>
      <c r="AB1103" s="516"/>
      <c r="AC1103" s="517">
        <v>3540000</v>
      </c>
    </row>
    <row r="1104" spans="1:29" ht="24.9" customHeight="1">
      <c r="A1104" s="302">
        <v>49</v>
      </c>
      <c r="B1104" s="519" t="s">
        <v>3486</v>
      </c>
      <c r="C1104" s="520">
        <f t="shared" si="62"/>
        <v>2420000</v>
      </c>
      <c r="D1104" s="512"/>
      <c r="E1104" s="512"/>
      <c r="F1104" s="512"/>
      <c r="G1104" s="512"/>
      <c r="H1104" s="512"/>
      <c r="I1104" s="512"/>
      <c r="J1104" s="512"/>
      <c r="K1104" s="514"/>
      <c r="L1104" s="512"/>
      <c r="M1104" s="512">
        <v>1782</v>
      </c>
      <c r="N1104" s="512">
        <v>2420000</v>
      </c>
      <c r="O1104" s="512"/>
      <c r="P1104" s="512"/>
      <c r="Q1104" s="512"/>
      <c r="R1104" s="512"/>
      <c r="S1104" s="512"/>
      <c r="T1104" s="512"/>
      <c r="U1104" s="512"/>
      <c r="V1104" s="513"/>
      <c r="W1104" s="513"/>
      <c r="X1104" s="521"/>
      <c r="Y1104" s="302"/>
      <c r="Z1104" s="522"/>
      <c r="AA1104" s="515"/>
      <c r="AB1104" s="516"/>
      <c r="AC1104" s="517">
        <v>2420000</v>
      </c>
    </row>
    <row r="1105" spans="1:29" ht="24.9" customHeight="1">
      <c r="A1105" s="302">
        <v>50</v>
      </c>
      <c r="B1105" s="519" t="s">
        <v>2480</v>
      </c>
      <c r="C1105" s="520">
        <f t="shared" si="62"/>
        <v>1266104</v>
      </c>
      <c r="D1105" s="512">
        <v>249528</v>
      </c>
      <c r="E1105" s="512">
        <v>0</v>
      </c>
      <c r="F1105" s="512">
        <v>0</v>
      </c>
      <c r="G1105" s="512">
        <v>0</v>
      </c>
      <c r="H1105" s="512">
        <v>0</v>
      </c>
      <c r="I1105" s="512">
        <v>0</v>
      </c>
      <c r="J1105" s="512">
        <v>249528</v>
      </c>
      <c r="K1105" s="514">
        <v>0</v>
      </c>
      <c r="L1105" s="512">
        <v>0</v>
      </c>
      <c r="M1105" s="512">
        <v>0</v>
      </c>
      <c r="N1105" s="512">
        <v>0</v>
      </c>
      <c r="O1105" s="512">
        <f t="shared" si="61"/>
        <v>658.71111111111111</v>
      </c>
      <c r="P1105" s="512">
        <v>355704</v>
      </c>
      <c r="Q1105" s="512">
        <v>0</v>
      </c>
      <c r="R1105" s="512">
        <v>0</v>
      </c>
      <c r="S1105" s="512">
        <v>85</v>
      </c>
      <c r="T1105" s="512">
        <v>88874</v>
      </c>
      <c r="U1105" s="512">
        <v>571998</v>
      </c>
      <c r="V1105" s="513"/>
      <c r="W1105" s="513"/>
      <c r="X1105" s="521"/>
      <c r="Y1105" s="302"/>
      <c r="Z1105" s="522"/>
      <c r="AA1105" s="515"/>
      <c r="AB1105" s="516"/>
      <c r="AC1105" s="517">
        <v>1266104</v>
      </c>
    </row>
    <row r="1106" spans="1:29" ht="24.9" customHeight="1">
      <c r="A1106" s="302">
        <v>51</v>
      </c>
      <c r="B1106" s="519" t="s">
        <v>2481</v>
      </c>
      <c r="C1106" s="520">
        <f t="shared" si="62"/>
        <v>2967408</v>
      </c>
      <c r="D1106" s="512">
        <v>1445990</v>
      </c>
      <c r="E1106" s="512">
        <v>57894</v>
      </c>
      <c r="F1106" s="512">
        <v>232187</v>
      </c>
      <c r="G1106" s="512">
        <v>0</v>
      </c>
      <c r="H1106" s="512">
        <v>551498</v>
      </c>
      <c r="I1106" s="512">
        <v>0</v>
      </c>
      <c r="J1106" s="512">
        <v>604411</v>
      </c>
      <c r="K1106" s="514">
        <v>0</v>
      </c>
      <c r="L1106" s="512">
        <v>0</v>
      </c>
      <c r="M1106" s="512">
        <f>N1106/1630</f>
        <v>644.96503067484662</v>
      </c>
      <c r="N1106" s="512">
        <v>1051293</v>
      </c>
      <c r="O1106" s="512">
        <f t="shared" si="61"/>
        <v>219.80555555555554</v>
      </c>
      <c r="P1106" s="512">
        <v>118695</v>
      </c>
      <c r="Q1106" s="512">
        <v>556</v>
      </c>
      <c r="R1106" s="512">
        <v>320063</v>
      </c>
      <c r="S1106" s="512">
        <v>30</v>
      </c>
      <c r="T1106" s="512">
        <v>31367</v>
      </c>
      <c r="U1106" s="512">
        <v>0</v>
      </c>
      <c r="V1106" s="513"/>
      <c r="W1106" s="513"/>
      <c r="X1106" s="521"/>
      <c r="Y1106" s="302"/>
      <c r="Z1106" s="522"/>
      <c r="AA1106" s="515"/>
      <c r="AB1106" s="516"/>
      <c r="AC1106" s="517">
        <v>2967408</v>
      </c>
    </row>
    <row r="1107" spans="1:29" ht="24.9" customHeight="1">
      <c r="A1107" s="302">
        <v>52</v>
      </c>
      <c r="B1107" s="519" t="s">
        <v>2482</v>
      </c>
      <c r="C1107" s="520">
        <f t="shared" si="62"/>
        <v>1050613</v>
      </c>
      <c r="D1107" s="512">
        <v>538951</v>
      </c>
      <c r="E1107" s="512">
        <v>0</v>
      </c>
      <c r="F1107" s="512">
        <v>455775</v>
      </c>
      <c r="G1107" s="512">
        <v>0</v>
      </c>
      <c r="H1107" s="512">
        <v>0</v>
      </c>
      <c r="I1107" s="512">
        <v>0</v>
      </c>
      <c r="J1107" s="512">
        <v>83176</v>
      </c>
      <c r="K1107" s="514">
        <v>0</v>
      </c>
      <c r="L1107" s="512">
        <v>0</v>
      </c>
      <c r="M1107" s="512">
        <v>0</v>
      </c>
      <c r="N1107" s="512">
        <v>0</v>
      </c>
      <c r="O1107" s="512">
        <f t="shared" si="61"/>
        <v>217.3388888888889</v>
      </c>
      <c r="P1107" s="512">
        <v>117363</v>
      </c>
      <c r="Q1107" s="512">
        <v>556</v>
      </c>
      <c r="R1107" s="512">
        <v>320063</v>
      </c>
      <c r="S1107" s="512">
        <v>71</v>
      </c>
      <c r="T1107" s="512">
        <v>74236</v>
      </c>
      <c r="U1107" s="512">
        <v>0</v>
      </c>
      <c r="V1107" s="513"/>
      <c r="W1107" s="513"/>
      <c r="X1107" s="521"/>
      <c r="Y1107" s="302"/>
      <c r="Z1107" s="522"/>
      <c r="AA1107" s="515"/>
      <c r="AB1107" s="516"/>
      <c r="AC1107" s="517">
        <v>1050613</v>
      </c>
    </row>
    <row r="1108" spans="1:29" ht="24.9" customHeight="1">
      <c r="A1108" s="302">
        <v>53</v>
      </c>
      <c r="B1108" s="519" t="s">
        <v>2483</v>
      </c>
      <c r="C1108" s="520">
        <f t="shared" si="62"/>
        <v>1665032</v>
      </c>
      <c r="D1108" s="512">
        <v>1174282</v>
      </c>
      <c r="E1108" s="512">
        <v>57894</v>
      </c>
      <c r="F1108" s="512">
        <v>232187</v>
      </c>
      <c r="G1108" s="512">
        <v>0</v>
      </c>
      <c r="H1108" s="512">
        <v>551498</v>
      </c>
      <c r="I1108" s="512">
        <v>0</v>
      </c>
      <c r="J1108" s="512">
        <v>332703</v>
      </c>
      <c r="K1108" s="514">
        <v>0</v>
      </c>
      <c r="L1108" s="512">
        <v>0</v>
      </c>
      <c r="M1108" s="512">
        <v>0</v>
      </c>
      <c r="N1108" s="512">
        <v>0</v>
      </c>
      <c r="O1108" s="512">
        <f t="shared" si="61"/>
        <v>217.3388888888889</v>
      </c>
      <c r="P1108" s="512">
        <v>117363</v>
      </c>
      <c r="Q1108" s="512">
        <v>556</v>
      </c>
      <c r="R1108" s="512">
        <v>320063</v>
      </c>
      <c r="S1108" s="512">
        <v>51</v>
      </c>
      <c r="T1108" s="512">
        <v>53324</v>
      </c>
      <c r="U1108" s="512">
        <v>0</v>
      </c>
      <c r="V1108" s="513"/>
      <c r="W1108" s="513"/>
      <c r="X1108" s="521"/>
      <c r="Y1108" s="302"/>
      <c r="Z1108" s="522"/>
      <c r="AA1108" s="515"/>
      <c r="AB1108" s="516"/>
      <c r="AC1108" s="517">
        <v>1665032</v>
      </c>
    </row>
    <row r="1109" spans="1:29" ht="24.9" customHeight="1">
      <c r="A1109" s="302">
        <v>54</v>
      </c>
      <c r="B1109" s="628" t="s">
        <v>3054</v>
      </c>
      <c r="C1109" s="520">
        <f t="shared" si="62"/>
        <v>7533868</v>
      </c>
      <c r="D1109" s="512"/>
      <c r="E1109" s="512"/>
      <c r="F1109" s="512"/>
      <c r="G1109" s="512"/>
      <c r="H1109" s="512"/>
      <c r="I1109" s="512"/>
      <c r="J1109" s="512"/>
      <c r="K1109" s="514">
        <v>4</v>
      </c>
      <c r="L1109" s="512">
        <v>7533868</v>
      </c>
      <c r="M1109" s="512"/>
      <c r="N1109" s="512"/>
      <c r="O1109" s="512"/>
      <c r="P1109" s="512"/>
      <c r="Q1109" s="512"/>
      <c r="R1109" s="512"/>
      <c r="S1109" s="512"/>
      <c r="T1109" s="512"/>
      <c r="U1109" s="512"/>
      <c r="V1109" s="513"/>
      <c r="W1109" s="513"/>
      <c r="X1109" s="521"/>
      <c r="Y1109" s="302"/>
      <c r="Z1109" s="629"/>
      <c r="AA1109" s="515"/>
      <c r="AB1109" s="516"/>
      <c r="AC1109" s="517">
        <v>7533868</v>
      </c>
    </row>
    <row r="1110" spans="1:29" ht="24.9" hidden="1" customHeight="1">
      <c r="A1110" s="302"/>
      <c r="B1110" s="519" t="s">
        <v>2484</v>
      </c>
      <c r="C1110" s="520">
        <f t="shared" si="62"/>
        <v>2473787</v>
      </c>
      <c r="D1110" s="512">
        <v>1243818</v>
      </c>
      <c r="E1110" s="512">
        <v>0</v>
      </c>
      <c r="F1110" s="512">
        <v>119964</v>
      </c>
      <c r="G1110" s="512">
        <v>97020</v>
      </c>
      <c r="H1110" s="512">
        <v>733416</v>
      </c>
      <c r="I1110" s="512">
        <v>204697</v>
      </c>
      <c r="J1110" s="512">
        <v>88721</v>
      </c>
      <c r="K1110" s="514">
        <v>0</v>
      </c>
      <c r="L1110" s="512">
        <v>0</v>
      </c>
      <c r="M1110" s="512">
        <v>0</v>
      </c>
      <c r="N1110" s="512">
        <v>0</v>
      </c>
      <c r="O1110" s="512">
        <v>0</v>
      </c>
      <c r="P1110" s="512">
        <v>0</v>
      </c>
      <c r="Q1110" s="512">
        <v>0</v>
      </c>
      <c r="R1110" s="512">
        <v>0</v>
      </c>
      <c r="S1110" s="512">
        <v>52</v>
      </c>
      <c r="T1110" s="512">
        <v>54370</v>
      </c>
      <c r="U1110" s="512">
        <v>1175599</v>
      </c>
      <c r="V1110" s="513"/>
      <c r="W1110" s="513"/>
      <c r="X1110" s="521"/>
      <c r="Y1110" s="302"/>
      <c r="Z1110" s="522"/>
      <c r="AA1110" s="515"/>
      <c r="AB1110" s="516"/>
      <c r="AC1110" s="517">
        <v>2473787</v>
      </c>
    </row>
    <row r="1111" spans="1:29" ht="24.9" hidden="1" customHeight="1">
      <c r="A1111" s="302"/>
      <c r="B1111" s="519" t="s">
        <v>897</v>
      </c>
      <c r="C1111" s="520">
        <f t="shared" si="62"/>
        <v>6202420</v>
      </c>
      <c r="D1111" s="512">
        <v>3905505</v>
      </c>
      <c r="E1111" s="512">
        <v>216069</v>
      </c>
      <c r="F1111" s="512">
        <v>1388825</v>
      </c>
      <c r="G1111" s="512">
        <v>1262299</v>
      </c>
      <c r="H1111" s="512">
        <v>0</v>
      </c>
      <c r="I1111" s="512">
        <v>0</v>
      </c>
      <c r="J1111" s="512">
        <v>1038312</v>
      </c>
      <c r="K1111" s="514">
        <v>0</v>
      </c>
      <c r="L1111" s="512">
        <v>0</v>
      </c>
      <c r="M1111" s="512">
        <v>0</v>
      </c>
      <c r="N1111" s="512">
        <v>0</v>
      </c>
      <c r="O1111" s="512">
        <f>P1111/540</f>
        <v>1092.6814814814816</v>
      </c>
      <c r="P1111" s="512">
        <v>590048</v>
      </c>
      <c r="Q1111" s="512">
        <v>0</v>
      </c>
      <c r="R1111" s="512">
        <v>0</v>
      </c>
      <c r="S1111" s="512">
        <v>0</v>
      </c>
      <c r="T1111" s="512">
        <v>0</v>
      </c>
      <c r="U1111" s="512">
        <v>1706867</v>
      </c>
      <c r="V1111" s="513"/>
      <c r="W1111" s="513"/>
      <c r="X1111" s="521"/>
      <c r="Y1111" s="302"/>
      <c r="Z1111" s="522"/>
      <c r="AA1111" s="515"/>
      <c r="AB1111" s="516"/>
      <c r="AC1111" s="517">
        <v>6202420</v>
      </c>
    </row>
    <row r="1112" spans="1:29" ht="24.9" hidden="1" customHeight="1">
      <c r="A1112" s="302"/>
      <c r="B1112" s="519" t="s">
        <v>898</v>
      </c>
      <c r="C1112" s="520">
        <f t="shared" si="62"/>
        <v>415879</v>
      </c>
      <c r="D1112" s="512">
        <v>415879</v>
      </c>
      <c r="E1112" s="512">
        <v>0</v>
      </c>
      <c r="F1112" s="512">
        <v>0</v>
      </c>
      <c r="G1112" s="512">
        <v>0</v>
      </c>
      <c r="H1112" s="512">
        <v>0</v>
      </c>
      <c r="I1112" s="512">
        <v>0</v>
      </c>
      <c r="J1112" s="512">
        <v>415879</v>
      </c>
      <c r="K1112" s="514">
        <v>0</v>
      </c>
      <c r="L1112" s="512">
        <v>0</v>
      </c>
      <c r="M1112" s="512">
        <v>0</v>
      </c>
      <c r="N1112" s="512">
        <v>0</v>
      </c>
      <c r="O1112" s="512">
        <v>0</v>
      </c>
      <c r="P1112" s="512">
        <v>0</v>
      </c>
      <c r="Q1112" s="512">
        <v>0</v>
      </c>
      <c r="R1112" s="512">
        <v>0</v>
      </c>
      <c r="S1112" s="512">
        <v>0</v>
      </c>
      <c r="T1112" s="512">
        <v>0</v>
      </c>
      <c r="U1112" s="512">
        <v>0</v>
      </c>
      <c r="V1112" s="513"/>
      <c r="W1112" s="513"/>
      <c r="X1112" s="521"/>
      <c r="Y1112" s="302"/>
      <c r="Z1112" s="522"/>
      <c r="AA1112" s="515"/>
      <c r="AB1112" s="516"/>
      <c r="AC1112" s="517">
        <v>415879</v>
      </c>
    </row>
    <row r="1113" spans="1:29" ht="24.9" hidden="1" customHeight="1">
      <c r="A1113" s="302"/>
      <c r="B1113" s="519" t="s">
        <v>2485</v>
      </c>
      <c r="C1113" s="520">
        <f t="shared" si="62"/>
        <v>2081874</v>
      </c>
      <c r="D1113" s="512">
        <v>90107</v>
      </c>
      <c r="E1113" s="512">
        <v>0</v>
      </c>
      <c r="F1113" s="512">
        <v>0</v>
      </c>
      <c r="G1113" s="512">
        <v>0</v>
      </c>
      <c r="H1113" s="512">
        <v>0</v>
      </c>
      <c r="I1113" s="512">
        <v>0</v>
      </c>
      <c r="J1113" s="512">
        <v>90107</v>
      </c>
      <c r="K1113" s="514">
        <v>0</v>
      </c>
      <c r="L1113" s="512">
        <v>0</v>
      </c>
      <c r="M1113" s="512">
        <f>N1113/1630</f>
        <v>749.52269938650306</v>
      </c>
      <c r="N1113" s="512">
        <v>1221722</v>
      </c>
      <c r="O1113" s="512">
        <v>0</v>
      </c>
      <c r="P1113" s="512">
        <v>0</v>
      </c>
      <c r="Q1113" s="512">
        <v>518.88</v>
      </c>
      <c r="R1113" s="512">
        <v>664442</v>
      </c>
      <c r="S1113" s="512">
        <v>101</v>
      </c>
      <c r="T1113" s="512">
        <v>105603</v>
      </c>
      <c r="U1113" s="512">
        <v>0</v>
      </c>
      <c r="V1113" s="513"/>
      <c r="W1113" s="513"/>
      <c r="X1113" s="521"/>
      <c r="Y1113" s="302"/>
      <c r="Z1113" s="522"/>
      <c r="AA1113" s="515"/>
      <c r="AB1113" s="516"/>
      <c r="AC1113" s="517">
        <v>2081874</v>
      </c>
    </row>
    <row r="1114" spans="1:29" ht="24.9" hidden="1" customHeight="1">
      <c r="A1114" s="302"/>
      <c r="B1114" s="519" t="s">
        <v>2486</v>
      </c>
      <c r="C1114" s="520">
        <f t="shared" si="62"/>
        <v>3456972</v>
      </c>
      <c r="D1114" s="512">
        <v>40202</v>
      </c>
      <c r="E1114" s="512">
        <v>0</v>
      </c>
      <c r="F1114" s="512">
        <v>0</v>
      </c>
      <c r="G1114" s="512">
        <v>0</v>
      </c>
      <c r="H1114" s="512">
        <v>0</v>
      </c>
      <c r="I1114" s="512">
        <v>0</v>
      </c>
      <c r="J1114" s="512">
        <v>40202</v>
      </c>
      <c r="K1114" s="514">
        <v>0</v>
      </c>
      <c r="L1114" s="512">
        <v>0</v>
      </c>
      <c r="M1114" s="512">
        <f>N1114/1630</f>
        <v>628.51779141104294</v>
      </c>
      <c r="N1114" s="512">
        <v>1024484</v>
      </c>
      <c r="O1114" s="512">
        <v>0</v>
      </c>
      <c r="P1114" s="512">
        <v>0</v>
      </c>
      <c r="Q1114" s="512">
        <v>436.5</v>
      </c>
      <c r="R1114" s="512">
        <v>558952</v>
      </c>
      <c r="S1114" s="512">
        <v>82</v>
      </c>
      <c r="T1114" s="512">
        <v>85737</v>
      </c>
      <c r="U1114" s="512">
        <v>1747597</v>
      </c>
      <c r="V1114" s="513"/>
      <c r="W1114" s="513"/>
      <c r="X1114" s="521"/>
      <c r="Y1114" s="302"/>
      <c r="Z1114" s="522"/>
      <c r="AA1114" s="515"/>
      <c r="AB1114" s="516"/>
      <c r="AC1114" s="517">
        <v>3456972</v>
      </c>
    </row>
    <row r="1115" spans="1:29" ht="24.9" hidden="1" customHeight="1">
      <c r="A1115" s="302"/>
      <c r="B1115" s="519" t="s">
        <v>2487</v>
      </c>
      <c r="C1115" s="520">
        <f t="shared" si="62"/>
        <v>37782481</v>
      </c>
      <c r="D1115" s="512">
        <v>670035</v>
      </c>
      <c r="E1115" s="512">
        <v>222272</v>
      </c>
      <c r="F1115" s="512">
        <v>0</v>
      </c>
      <c r="G1115" s="512">
        <v>0</v>
      </c>
      <c r="H1115" s="512">
        <v>0</v>
      </c>
      <c r="I1115" s="512">
        <v>0</v>
      </c>
      <c r="J1115" s="512">
        <v>447763</v>
      </c>
      <c r="K1115" s="514">
        <v>0</v>
      </c>
      <c r="L1115" s="512">
        <v>0</v>
      </c>
      <c r="M1115" s="512">
        <v>0</v>
      </c>
      <c r="N1115" s="512">
        <v>0</v>
      </c>
      <c r="O1115" s="512">
        <f>P1115/540</f>
        <v>586.45925925925928</v>
      </c>
      <c r="P1115" s="512">
        <v>316688</v>
      </c>
      <c r="Q1115" s="512">
        <v>27664</v>
      </c>
      <c r="R1115" s="512">
        <v>35424637</v>
      </c>
      <c r="S1115" s="512">
        <v>187</v>
      </c>
      <c r="T1115" s="512">
        <v>195522</v>
      </c>
      <c r="U1115" s="512">
        <v>1175599</v>
      </c>
      <c r="V1115" s="513"/>
      <c r="W1115" s="513"/>
      <c r="X1115" s="521"/>
      <c r="Y1115" s="302"/>
      <c r="Z1115" s="522"/>
      <c r="AA1115" s="515"/>
      <c r="AB1115" s="516"/>
      <c r="AC1115" s="517">
        <v>37782481</v>
      </c>
    </row>
    <row r="1116" spans="1:29" ht="24.9" hidden="1" customHeight="1">
      <c r="A1116" s="302"/>
      <c r="B1116" s="628" t="s">
        <v>3055</v>
      </c>
      <c r="C1116" s="520">
        <f t="shared" si="62"/>
        <v>3766934</v>
      </c>
      <c r="D1116" s="512"/>
      <c r="E1116" s="512"/>
      <c r="F1116" s="512"/>
      <c r="G1116" s="512"/>
      <c r="H1116" s="512"/>
      <c r="I1116" s="512"/>
      <c r="J1116" s="512"/>
      <c r="K1116" s="514">
        <v>2</v>
      </c>
      <c r="L1116" s="512">
        <v>3766934</v>
      </c>
      <c r="M1116" s="512"/>
      <c r="N1116" s="512"/>
      <c r="O1116" s="512"/>
      <c r="P1116" s="512"/>
      <c r="Q1116" s="512"/>
      <c r="R1116" s="512"/>
      <c r="S1116" s="512"/>
      <c r="T1116" s="512"/>
      <c r="U1116" s="512"/>
      <c r="V1116" s="513"/>
      <c r="W1116" s="513"/>
      <c r="X1116" s="521"/>
      <c r="Y1116" s="302"/>
      <c r="Z1116" s="629"/>
      <c r="AA1116" s="515"/>
      <c r="AB1116" s="516"/>
      <c r="AC1116" s="517">
        <v>3766934</v>
      </c>
    </row>
    <row r="1117" spans="1:29" ht="24.9" hidden="1" customHeight="1">
      <c r="A1117" s="302"/>
      <c r="B1117" s="519" t="s">
        <v>2488</v>
      </c>
      <c r="C1117" s="520">
        <f t="shared" si="62"/>
        <v>2340436</v>
      </c>
      <c r="D1117" s="512">
        <v>641476</v>
      </c>
      <c r="E1117" s="512">
        <v>46522</v>
      </c>
      <c r="F1117" s="512">
        <v>328932</v>
      </c>
      <c r="G1117" s="512">
        <v>266022</v>
      </c>
      <c r="H1117" s="512">
        <v>0</v>
      </c>
      <c r="I1117" s="512">
        <v>0</v>
      </c>
      <c r="J1117" s="512">
        <v>0</v>
      </c>
      <c r="K1117" s="514">
        <v>0</v>
      </c>
      <c r="L1117" s="512">
        <v>0</v>
      </c>
      <c r="M1117" s="512">
        <f>N1117/1630</f>
        <v>736.59938650306754</v>
      </c>
      <c r="N1117" s="512">
        <v>1200657</v>
      </c>
      <c r="O1117" s="512">
        <v>0</v>
      </c>
      <c r="P1117" s="512">
        <v>0</v>
      </c>
      <c r="Q1117" s="512">
        <v>867.57755102040812</v>
      </c>
      <c r="R1117" s="512">
        <v>425113</v>
      </c>
      <c r="S1117" s="512">
        <v>82.235955056179776</v>
      </c>
      <c r="T1117" s="512">
        <v>73190</v>
      </c>
      <c r="U1117" s="512">
        <v>0</v>
      </c>
      <c r="V1117" s="513"/>
      <c r="W1117" s="513"/>
      <c r="X1117" s="521"/>
      <c r="Y1117" s="302"/>
      <c r="Z1117" s="522"/>
      <c r="AA1117" s="515"/>
      <c r="AB1117" s="516"/>
      <c r="AC1117" s="517">
        <v>2340436</v>
      </c>
    </row>
    <row r="1118" spans="1:29" ht="24.9" hidden="1" customHeight="1">
      <c r="A1118" s="302"/>
      <c r="B1118" s="519" t="s">
        <v>2489</v>
      </c>
      <c r="C1118" s="520">
        <f t="shared" si="62"/>
        <v>4509328</v>
      </c>
      <c r="D1118" s="512">
        <v>1692734</v>
      </c>
      <c r="E1118" s="512">
        <v>0</v>
      </c>
      <c r="F1118" s="512">
        <v>219288</v>
      </c>
      <c r="G1118" s="512">
        <v>177348</v>
      </c>
      <c r="H1118" s="512">
        <v>1154699</v>
      </c>
      <c r="I1118" s="512">
        <v>0</v>
      </c>
      <c r="J1118" s="512">
        <v>141399</v>
      </c>
      <c r="K1118" s="514">
        <v>0</v>
      </c>
      <c r="L1118" s="512">
        <v>0</v>
      </c>
      <c r="M1118" s="512">
        <f>N1118/1630</f>
        <v>1044.3969325153373</v>
      </c>
      <c r="N1118" s="512">
        <v>1702367</v>
      </c>
      <c r="O1118" s="512">
        <v>0</v>
      </c>
      <c r="P1118" s="512">
        <v>0</v>
      </c>
      <c r="Q1118" s="512">
        <v>793</v>
      </c>
      <c r="R1118" s="512">
        <v>456492</v>
      </c>
      <c r="S1118" s="512">
        <v>82</v>
      </c>
      <c r="T1118" s="512">
        <v>85737</v>
      </c>
      <c r="U1118" s="512">
        <v>571998</v>
      </c>
      <c r="V1118" s="513"/>
      <c r="W1118" s="513"/>
      <c r="X1118" s="521"/>
      <c r="Y1118" s="302"/>
      <c r="Z1118" s="522"/>
      <c r="AA1118" s="515"/>
      <c r="AB1118" s="516"/>
      <c r="AC1118" s="517">
        <v>4509328</v>
      </c>
    </row>
    <row r="1119" spans="1:29" ht="24.9" hidden="1" customHeight="1">
      <c r="A1119" s="302"/>
      <c r="B1119" s="519" t="s">
        <v>2490</v>
      </c>
      <c r="C1119" s="520">
        <f t="shared" si="62"/>
        <v>74236</v>
      </c>
      <c r="D1119" s="512">
        <v>0</v>
      </c>
      <c r="E1119" s="512">
        <v>0</v>
      </c>
      <c r="F1119" s="512">
        <v>0</v>
      </c>
      <c r="G1119" s="512">
        <v>0</v>
      </c>
      <c r="H1119" s="512">
        <v>0</v>
      </c>
      <c r="I1119" s="512">
        <v>0</v>
      </c>
      <c r="J1119" s="512">
        <v>0</v>
      </c>
      <c r="K1119" s="514">
        <v>0</v>
      </c>
      <c r="L1119" s="512">
        <v>0</v>
      </c>
      <c r="M1119" s="512">
        <v>0</v>
      </c>
      <c r="N1119" s="512">
        <v>0</v>
      </c>
      <c r="O1119" s="512">
        <v>0</v>
      </c>
      <c r="P1119" s="512">
        <v>0</v>
      </c>
      <c r="Q1119" s="512">
        <v>0</v>
      </c>
      <c r="R1119" s="512">
        <v>0</v>
      </c>
      <c r="S1119" s="512">
        <v>83.411235955056185</v>
      </c>
      <c r="T1119" s="512">
        <v>74236</v>
      </c>
      <c r="U1119" s="512">
        <v>0</v>
      </c>
      <c r="V1119" s="513"/>
      <c r="W1119" s="513"/>
      <c r="X1119" s="521"/>
      <c r="Y1119" s="302"/>
      <c r="Z1119" s="522"/>
      <c r="AA1119" s="515"/>
      <c r="AB1119" s="516"/>
      <c r="AC1119" s="517">
        <v>74236</v>
      </c>
    </row>
    <row r="1120" spans="1:29" ht="24.9" hidden="1" customHeight="1">
      <c r="A1120" s="302"/>
      <c r="B1120" s="519" t="s">
        <v>899</v>
      </c>
      <c r="C1120" s="520">
        <f t="shared" si="62"/>
        <v>2914921</v>
      </c>
      <c r="D1120" s="512">
        <v>988711</v>
      </c>
      <c r="E1120" s="512">
        <v>0</v>
      </c>
      <c r="F1120" s="512">
        <v>0</v>
      </c>
      <c r="G1120" s="512">
        <v>0</v>
      </c>
      <c r="H1120" s="512">
        <v>819587</v>
      </c>
      <c r="I1120" s="512">
        <v>0</v>
      </c>
      <c r="J1120" s="512">
        <v>169124</v>
      </c>
      <c r="K1120" s="514">
        <v>0</v>
      </c>
      <c r="L1120" s="512">
        <v>0</v>
      </c>
      <c r="M1120" s="512">
        <v>0</v>
      </c>
      <c r="N1120" s="512">
        <v>0</v>
      </c>
      <c r="O1120" s="512">
        <f>P1120/540</f>
        <v>126.87777777777778</v>
      </c>
      <c r="P1120" s="512">
        <v>68514</v>
      </c>
      <c r="Q1120" s="512">
        <v>0</v>
      </c>
      <c r="R1120" s="512">
        <v>0</v>
      </c>
      <c r="S1120" s="512">
        <v>105.3</v>
      </c>
      <c r="T1120" s="512">
        <v>110099</v>
      </c>
      <c r="U1120" s="512">
        <v>1747597</v>
      </c>
      <c r="V1120" s="513"/>
      <c r="W1120" s="513"/>
      <c r="X1120" s="521"/>
      <c r="Y1120" s="302"/>
      <c r="Z1120" s="522"/>
      <c r="AA1120" s="515"/>
      <c r="AB1120" s="516"/>
      <c r="AC1120" s="517">
        <v>2914921</v>
      </c>
    </row>
    <row r="1121" spans="1:29" ht="24.9" hidden="1" customHeight="1">
      <c r="A1121" s="302"/>
      <c r="B1121" s="519" t="s">
        <v>2491</v>
      </c>
      <c r="C1121" s="520">
        <f t="shared" si="62"/>
        <v>642193</v>
      </c>
      <c r="D1121" s="512">
        <v>171897</v>
      </c>
      <c r="E1121" s="512">
        <v>0</v>
      </c>
      <c r="F1121" s="512">
        <v>0</v>
      </c>
      <c r="G1121" s="512">
        <v>0</v>
      </c>
      <c r="H1121" s="512">
        <v>0</v>
      </c>
      <c r="I1121" s="512">
        <v>0</v>
      </c>
      <c r="J1121" s="512">
        <v>171897</v>
      </c>
      <c r="K1121" s="514">
        <v>0</v>
      </c>
      <c r="L1121" s="512">
        <v>0</v>
      </c>
      <c r="M1121" s="512">
        <v>0</v>
      </c>
      <c r="N1121" s="512">
        <v>0</v>
      </c>
      <c r="O1121" s="512">
        <f>P1121/540</f>
        <v>628.51851851851848</v>
      </c>
      <c r="P1121" s="512">
        <v>339400</v>
      </c>
      <c r="Q1121" s="512">
        <v>0</v>
      </c>
      <c r="R1121" s="512">
        <v>0</v>
      </c>
      <c r="S1121" s="512">
        <v>100</v>
      </c>
      <c r="T1121" s="512">
        <v>104557</v>
      </c>
      <c r="U1121" s="512">
        <v>26339</v>
      </c>
      <c r="V1121" s="513"/>
      <c r="W1121" s="513"/>
      <c r="X1121" s="521"/>
      <c r="Y1121" s="302"/>
      <c r="Z1121" s="522"/>
      <c r="AA1121" s="515"/>
      <c r="AB1121" s="516"/>
      <c r="AC1121" s="517">
        <v>642193</v>
      </c>
    </row>
    <row r="1122" spans="1:29" ht="24.9" hidden="1" customHeight="1">
      <c r="A1122" s="302"/>
      <c r="B1122" s="519" t="s">
        <v>2492</v>
      </c>
      <c r="C1122" s="520">
        <f t="shared" si="62"/>
        <v>1995504</v>
      </c>
      <c r="D1122" s="512">
        <v>155262</v>
      </c>
      <c r="E1122" s="512">
        <v>0</v>
      </c>
      <c r="F1122" s="512">
        <v>0</v>
      </c>
      <c r="G1122" s="512">
        <v>0</v>
      </c>
      <c r="H1122" s="512">
        <v>0</v>
      </c>
      <c r="I1122" s="512">
        <v>0</v>
      </c>
      <c r="J1122" s="512">
        <v>155262</v>
      </c>
      <c r="K1122" s="514">
        <v>0</v>
      </c>
      <c r="L1122" s="512">
        <v>0</v>
      </c>
      <c r="M1122" s="512">
        <v>0</v>
      </c>
      <c r="N1122" s="512">
        <v>0</v>
      </c>
      <c r="O1122" s="512">
        <v>0</v>
      </c>
      <c r="P1122" s="512">
        <v>0</v>
      </c>
      <c r="Q1122" s="512">
        <v>448</v>
      </c>
      <c r="R1122" s="512">
        <v>573678</v>
      </c>
      <c r="S1122" s="512">
        <v>87</v>
      </c>
      <c r="T1122" s="512">
        <v>90965</v>
      </c>
      <c r="U1122" s="512">
        <v>1175599</v>
      </c>
      <c r="V1122" s="513"/>
      <c r="W1122" s="513"/>
      <c r="X1122" s="521"/>
      <c r="Y1122" s="302"/>
      <c r="Z1122" s="522"/>
      <c r="AA1122" s="515"/>
      <c r="AB1122" s="516"/>
      <c r="AC1122" s="517">
        <v>1995504</v>
      </c>
    </row>
    <row r="1123" spans="1:29" ht="24.9" customHeight="1">
      <c r="A1123" s="302">
        <v>55</v>
      </c>
      <c r="B1123" s="519" t="s">
        <v>3494</v>
      </c>
      <c r="C1123" s="520">
        <f t="shared" si="62"/>
        <v>1730000</v>
      </c>
      <c r="D1123" s="512"/>
      <c r="E1123" s="512"/>
      <c r="F1123" s="512"/>
      <c r="G1123" s="512"/>
      <c r="H1123" s="512"/>
      <c r="I1123" s="512"/>
      <c r="J1123" s="512"/>
      <c r="K1123" s="514"/>
      <c r="L1123" s="512"/>
      <c r="M1123" s="512">
        <v>1031</v>
      </c>
      <c r="N1123" s="512">
        <v>1730000</v>
      </c>
      <c r="O1123" s="512"/>
      <c r="P1123" s="512"/>
      <c r="Q1123" s="512"/>
      <c r="R1123" s="512"/>
      <c r="S1123" s="512"/>
      <c r="T1123" s="512"/>
      <c r="U1123" s="512"/>
      <c r="V1123" s="513"/>
      <c r="W1123" s="513"/>
      <c r="X1123" s="521"/>
      <c r="Y1123" s="302"/>
      <c r="Z1123" s="522"/>
      <c r="AA1123" s="515"/>
      <c r="AB1123" s="516"/>
      <c r="AC1123" s="517">
        <v>1730000</v>
      </c>
    </row>
    <row r="1124" spans="1:29" ht="24.9" customHeight="1">
      <c r="A1124" s="302">
        <v>56</v>
      </c>
      <c r="B1124" s="519" t="s">
        <v>2493</v>
      </c>
      <c r="C1124" s="520">
        <f t="shared" si="62"/>
        <v>2599605</v>
      </c>
      <c r="D1124" s="512">
        <v>113744</v>
      </c>
      <c r="E1124" s="512">
        <v>48590</v>
      </c>
      <c r="F1124" s="512">
        <v>0</v>
      </c>
      <c r="G1124" s="512">
        <v>0</v>
      </c>
      <c r="H1124" s="512">
        <v>0</v>
      </c>
      <c r="I1124" s="512">
        <v>0</v>
      </c>
      <c r="J1124" s="512">
        <v>65154</v>
      </c>
      <c r="K1124" s="514">
        <v>0</v>
      </c>
      <c r="L1124" s="512">
        <v>0</v>
      </c>
      <c r="M1124" s="512">
        <f>N1124/1630</f>
        <v>993.88098159509207</v>
      </c>
      <c r="N1124" s="512">
        <v>1620026</v>
      </c>
      <c r="O1124" s="512">
        <f>P1124/540</f>
        <v>408.71296296296299</v>
      </c>
      <c r="P1124" s="512">
        <v>220705</v>
      </c>
      <c r="Q1124" s="512">
        <v>1056</v>
      </c>
      <c r="R1124" s="512">
        <v>459018</v>
      </c>
      <c r="S1124" s="512">
        <v>178</v>
      </c>
      <c r="T1124" s="512">
        <v>186112</v>
      </c>
      <c r="U1124" s="512">
        <v>0</v>
      </c>
      <c r="V1124" s="513"/>
      <c r="W1124" s="513"/>
      <c r="X1124" s="521"/>
      <c r="Y1124" s="302"/>
      <c r="Z1124" s="522"/>
      <c r="AA1124" s="515"/>
      <c r="AB1124" s="516"/>
      <c r="AC1124" s="517">
        <v>2599605</v>
      </c>
    </row>
    <row r="1125" spans="1:29" ht="24.9" customHeight="1">
      <c r="A1125" s="302">
        <v>57</v>
      </c>
      <c r="B1125" s="519" t="s">
        <v>2494</v>
      </c>
      <c r="C1125" s="520">
        <f t="shared" si="62"/>
        <v>3938779</v>
      </c>
      <c r="D1125" s="512">
        <v>2490938</v>
      </c>
      <c r="E1125" s="512">
        <v>100901</v>
      </c>
      <c r="F1125" s="512">
        <v>685813</v>
      </c>
      <c r="G1125" s="512">
        <v>0</v>
      </c>
      <c r="H1125" s="512">
        <v>1062783</v>
      </c>
      <c r="I1125" s="512">
        <v>558265</v>
      </c>
      <c r="J1125" s="512">
        <v>83176</v>
      </c>
      <c r="K1125" s="514">
        <v>0</v>
      </c>
      <c r="L1125" s="512">
        <v>0</v>
      </c>
      <c r="M1125" s="512">
        <f>N1125/1630</f>
        <v>626.16809815950921</v>
      </c>
      <c r="N1125" s="512">
        <v>1020654</v>
      </c>
      <c r="O1125" s="512">
        <v>0</v>
      </c>
      <c r="P1125" s="512">
        <v>0</v>
      </c>
      <c r="Q1125" s="512">
        <v>846</v>
      </c>
      <c r="R1125" s="512">
        <v>367736</v>
      </c>
      <c r="S1125" s="512">
        <v>56.86</v>
      </c>
      <c r="T1125" s="512">
        <v>59451</v>
      </c>
      <c r="U1125" s="512">
        <v>0</v>
      </c>
      <c r="V1125" s="513"/>
      <c r="W1125" s="513"/>
      <c r="X1125" s="521"/>
      <c r="Y1125" s="302"/>
      <c r="Z1125" s="522"/>
      <c r="AA1125" s="515"/>
      <c r="AB1125" s="516"/>
      <c r="AC1125" s="517">
        <v>3938779</v>
      </c>
    </row>
    <row r="1126" spans="1:29" ht="24.9" customHeight="1">
      <c r="A1126" s="302">
        <v>58</v>
      </c>
      <c r="B1126" s="519" t="s">
        <v>2495</v>
      </c>
      <c r="C1126" s="520">
        <f t="shared" si="62"/>
        <v>601627</v>
      </c>
      <c r="D1126" s="512">
        <v>171803</v>
      </c>
      <c r="E1126" s="512">
        <v>77537</v>
      </c>
      <c r="F1126" s="512">
        <v>0</v>
      </c>
      <c r="G1126" s="512">
        <v>0</v>
      </c>
      <c r="H1126" s="512">
        <v>0</v>
      </c>
      <c r="I1126" s="512">
        <v>0</v>
      </c>
      <c r="J1126" s="512">
        <v>94266</v>
      </c>
      <c r="K1126" s="514">
        <v>0</v>
      </c>
      <c r="L1126" s="512">
        <v>0</v>
      </c>
      <c r="M1126" s="512">
        <v>0</v>
      </c>
      <c r="N1126" s="512">
        <v>0</v>
      </c>
      <c r="O1126" s="512">
        <f>P1126/540</f>
        <v>625.58148148148143</v>
      </c>
      <c r="P1126" s="512">
        <v>337814</v>
      </c>
      <c r="Q1126" s="512">
        <v>0</v>
      </c>
      <c r="R1126" s="512">
        <v>0</v>
      </c>
      <c r="S1126" s="512">
        <v>88</v>
      </c>
      <c r="T1126" s="512">
        <v>92010</v>
      </c>
      <c r="U1126" s="512">
        <v>0</v>
      </c>
      <c r="V1126" s="513"/>
      <c r="W1126" s="513"/>
      <c r="X1126" s="521"/>
      <c r="Y1126" s="302"/>
      <c r="Z1126" s="522"/>
      <c r="AA1126" s="515"/>
      <c r="AB1126" s="516"/>
      <c r="AC1126" s="517">
        <v>601627</v>
      </c>
    </row>
    <row r="1127" spans="1:29" ht="24.9" customHeight="1">
      <c r="A1127" s="302">
        <v>59</v>
      </c>
      <c r="B1127" s="519" t="s">
        <v>2496</v>
      </c>
      <c r="C1127" s="520">
        <f t="shared" si="62"/>
        <v>3479433</v>
      </c>
      <c r="D1127" s="512">
        <v>169030</v>
      </c>
      <c r="E1127" s="512">
        <v>77537</v>
      </c>
      <c r="F1127" s="512">
        <v>0</v>
      </c>
      <c r="G1127" s="512">
        <v>0</v>
      </c>
      <c r="H1127" s="512">
        <v>0</v>
      </c>
      <c r="I1127" s="512">
        <v>0</v>
      </c>
      <c r="J1127" s="512">
        <v>91493</v>
      </c>
      <c r="K1127" s="514">
        <v>0</v>
      </c>
      <c r="L1127" s="512">
        <v>0</v>
      </c>
      <c r="M1127" s="512">
        <f t="shared" ref="M1127:M1133" si="63">N1127/1630</f>
        <v>1644.7202453987729</v>
      </c>
      <c r="N1127" s="512">
        <v>2680894</v>
      </c>
      <c r="O1127" s="512">
        <f>P1127/540</f>
        <v>1012.7944444444445</v>
      </c>
      <c r="P1127" s="512">
        <v>546909</v>
      </c>
      <c r="Q1127" s="512">
        <v>0</v>
      </c>
      <c r="R1127" s="512">
        <v>0</v>
      </c>
      <c r="S1127" s="512">
        <v>79</v>
      </c>
      <c r="T1127" s="512">
        <v>82600</v>
      </c>
      <c r="U1127" s="512">
        <v>0</v>
      </c>
      <c r="V1127" s="513"/>
      <c r="W1127" s="513"/>
      <c r="X1127" s="521"/>
      <c r="Y1127" s="302"/>
      <c r="Z1127" s="522"/>
      <c r="AA1127" s="515"/>
      <c r="AB1127" s="516"/>
      <c r="AC1127" s="517">
        <v>3479433</v>
      </c>
    </row>
    <row r="1128" spans="1:29" ht="24.9" hidden="1" customHeight="1">
      <c r="A1128" s="302"/>
      <c r="B1128" s="519" t="s">
        <v>324</v>
      </c>
      <c r="C1128" s="520">
        <f t="shared" si="62"/>
        <v>1511779</v>
      </c>
      <c r="D1128" s="512">
        <v>172131</v>
      </c>
      <c r="E1128" s="512">
        <v>50140</v>
      </c>
      <c r="F1128" s="512">
        <v>0</v>
      </c>
      <c r="G1128" s="512">
        <v>0</v>
      </c>
      <c r="H1128" s="512">
        <v>0</v>
      </c>
      <c r="I1128" s="512">
        <v>0</v>
      </c>
      <c r="J1128" s="512">
        <v>121991</v>
      </c>
      <c r="K1128" s="514">
        <v>0</v>
      </c>
      <c r="L1128" s="512">
        <v>0</v>
      </c>
      <c r="M1128" s="512">
        <f t="shared" si="63"/>
        <v>778.89263803680979</v>
      </c>
      <c r="N1128" s="512">
        <v>1269595</v>
      </c>
      <c r="O1128" s="512">
        <v>0</v>
      </c>
      <c r="P1128" s="512">
        <v>0</v>
      </c>
      <c r="Q1128" s="512">
        <v>0</v>
      </c>
      <c r="R1128" s="512">
        <v>0</v>
      </c>
      <c r="S1128" s="512">
        <v>67</v>
      </c>
      <c r="T1128" s="512">
        <v>70053</v>
      </c>
      <c r="U1128" s="512">
        <v>0</v>
      </c>
      <c r="V1128" s="513"/>
      <c r="W1128" s="513"/>
      <c r="X1128" s="521"/>
      <c r="Y1128" s="302"/>
      <c r="Z1128" s="522"/>
      <c r="AA1128" s="515"/>
      <c r="AB1128" s="516"/>
      <c r="AC1128" s="517">
        <v>1511779</v>
      </c>
    </row>
    <row r="1129" spans="1:29" ht="24.9" hidden="1" customHeight="1">
      <c r="A1129" s="302"/>
      <c r="B1129" s="519" t="s">
        <v>900</v>
      </c>
      <c r="C1129" s="520">
        <f t="shared" si="62"/>
        <v>1284011</v>
      </c>
      <c r="D1129" s="512">
        <v>131695</v>
      </c>
      <c r="E1129" s="512">
        <v>0</v>
      </c>
      <c r="F1129" s="512">
        <v>0</v>
      </c>
      <c r="G1129" s="512">
        <v>0</v>
      </c>
      <c r="H1129" s="512">
        <v>0</v>
      </c>
      <c r="I1129" s="512">
        <v>0</v>
      </c>
      <c r="J1129" s="512">
        <v>131695</v>
      </c>
      <c r="K1129" s="514">
        <v>0</v>
      </c>
      <c r="L1129" s="512">
        <v>0</v>
      </c>
      <c r="M1129" s="512">
        <f t="shared" si="63"/>
        <v>664.34969325153372</v>
      </c>
      <c r="N1129" s="512">
        <v>1082890</v>
      </c>
      <c r="O1129" s="512">
        <v>0</v>
      </c>
      <c r="P1129" s="512">
        <v>0</v>
      </c>
      <c r="Q1129" s="512">
        <v>0</v>
      </c>
      <c r="R1129" s="512">
        <v>0</v>
      </c>
      <c r="S1129" s="512">
        <v>66.400000000000006</v>
      </c>
      <c r="T1129" s="512">
        <v>69426</v>
      </c>
      <c r="U1129" s="512">
        <v>0</v>
      </c>
      <c r="V1129" s="513"/>
      <c r="W1129" s="513"/>
      <c r="X1129" s="521"/>
      <c r="Y1129" s="302"/>
      <c r="Z1129" s="522"/>
      <c r="AA1129" s="515"/>
      <c r="AB1129" s="516"/>
      <c r="AC1129" s="517">
        <v>1284011</v>
      </c>
    </row>
    <row r="1130" spans="1:29" ht="24.9" hidden="1" customHeight="1">
      <c r="A1130" s="302"/>
      <c r="B1130" s="519" t="s">
        <v>325</v>
      </c>
      <c r="C1130" s="520">
        <f t="shared" si="62"/>
        <v>5129061</v>
      </c>
      <c r="D1130" s="512">
        <v>243982</v>
      </c>
      <c r="E1130" s="512">
        <v>0</v>
      </c>
      <c r="F1130" s="512">
        <v>0</v>
      </c>
      <c r="G1130" s="512">
        <v>0</v>
      </c>
      <c r="H1130" s="512">
        <v>0</v>
      </c>
      <c r="I1130" s="512">
        <v>0</v>
      </c>
      <c r="J1130" s="512">
        <v>243982</v>
      </c>
      <c r="K1130" s="514">
        <v>0</v>
      </c>
      <c r="L1130" s="512">
        <v>0</v>
      </c>
      <c r="M1130" s="512">
        <f t="shared" si="63"/>
        <v>1164.2269938650306</v>
      </c>
      <c r="N1130" s="512">
        <v>1897690</v>
      </c>
      <c r="O1130" s="512">
        <f t="shared" ref="O1130:O1139" si="64">P1130/540</f>
        <v>813.9018518518518</v>
      </c>
      <c r="P1130" s="512">
        <v>439507</v>
      </c>
      <c r="Q1130" s="512">
        <v>1463</v>
      </c>
      <c r="R1130" s="512">
        <v>1873418</v>
      </c>
      <c r="S1130" s="512">
        <v>98</v>
      </c>
      <c r="T1130" s="512">
        <v>102466</v>
      </c>
      <c r="U1130" s="512">
        <v>571998</v>
      </c>
      <c r="V1130" s="513"/>
      <c r="W1130" s="513"/>
      <c r="X1130" s="521"/>
      <c r="Y1130" s="302"/>
      <c r="Z1130" s="522"/>
      <c r="AA1130" s="515"/>
      <c r="AB1130" s="516"/>
      <c r="AC1130" s="517">
        <v>5129061</v>
      </c>
    </row>
    <row r="1131" spans="1:29" ht="24.9" hidden="1" customHeight="1">
      <c r="A1131" s="302"/>
      <c r="B1131" s="519" t="s">
        <v>901</v>
      </c>
      <c r="C1131" s="520">
        <f t="shared" si="62"/>
        <v>3260102</v>
      </c>
      <c r="D1131" s="512">
        <v>274480</v>
      </c>
      <c r="E1131" s="512">
        <v>0</v>
      </c>
      <c r="F1131" s="512">
        <v>0</v>
      </c>
      <c r="G1131" s="512">
        <v>0</v>
      </c>
      <c r="H1131" s="512">
        <v>0</v>
      </c>
      <c r="I1131" s="512">
        <v>0</v>
      </c>
      <c r="J1131" s="512">
        <v>274480</v>
      </c>
      <c r="K1131" s="514">
        <v>0</v>
      </c>
      <c r="L1131" s="512">
        <v>0</v>
      </c>
      <c r="M1131" s="512">
        <f t="shared" si="63"/>
        <v>981.19325153374234</v>
      </c>
      <c r="N1131" s="512">
        <v>1599345</v>
      </c>
      <c r="O1131" s="512">
        <f t="shared" si="64"/>
        <v>71.311111111111117</v>
      </c>
      <c r="P1131" s="512">
        <v>38508</v>
      </c>
      <c r="Q1131" s="512">
        <v>1180.9000000000001</v>
      </c>
      <c r="R1131" s="512">
        <v>679787</v>
      </c>
      <c r="S1131" s="512">
        <v>91.8</v>
      </c>
      <c r="T1131" s="512">
        <v>95984</v>
      </c>
      <c r="U1131" s="512">
        <v>571998</v>
      </c>
      <c r="V1131" s="513"/>
      <c r="W1131" s="513"/>
      <c r="X1131" s="521"/>
      <c r="Y1131" s="302"/>
      <c r="Z1131" s="522"/>
      <c r="AA1131" s="515"/>
      <c r="AB1131" s="516"/>
      <c r="AC1131" s="517">
        <v>3260102</v>
      </c>
    </row>
    <row r="1132" spans="1:29" ht="24.9" hidden="1" customHeight="1">
      <c r="A1132" s="302"/>
      <c r="B1132" s="519" t="s">
        <v>499</v>
      </c>
      <c r="C1132" s="520">
        <f t="shared" si="62"/>
        <v>2587874</v>
      </c>
      <c r="D1132" s="512">
        <v>364763</v>
      </c>
      <c r="E1132" s="512">
        <v>0</v>
      </c>
      <c r="F1132" s="512">
        <v>195639</v>
      </c>
      <c r="G1132" s="512">
        <v>0</v>
      </c>
      <c r="H1132" s="512">
        <v>0</v>
      </c>
      <c r="I1132" s="512">
        <v>0</v>
      </c>
      <c r="J1132" s="512">
        <v>169124</v>
      </c>
      <c r="K1132" s="514">
        <v>0</v>
      </c>
      <c r="L1132" s="512">
        <v>0</v>
      </c>
      <c r="M1132" s="512">
        <f t="shared" si="63"/>
        <v>680.91411042944787</v>
      </c>
      <c r="N1132" s="512">
        <v>1109890</v>
      </c>
      <c r="O1132" s="512">
        <f t="shared" si="64"/>
        <v>523.84259259259261</v>
      </c>
      <c r="P1132" s="512">
        <v>282875</v>
      </c>
      <c r="Q1132" s="512">
        <v>573</v>
      </c>
      <c r="R1132" s="512">
        <v>733745</v>
      </c>
      <c r="S1132" s="512">
        <v>67.2</v>
      </c>
      <c r="T1132" s="512">
        <v>70262</v>
      </c>
      <c r="U1132" s="512">
        <v>26339</v>
      </c>
      <c r="V1132" s="513"/>
      <c r="W1132" s="513"/>
      <c r="X1132" s="521"/>
      <c r="Y1132" s="302"/>
      <c r="Z1132" s="522"/>
      <c r="AA1132" s="515"/>
      <c r="AB1132" s="516"/>
      <c r="AC1132" s="517">
        <v>2587874</v>
      </c>
    </row>
    <row r="1133" spans="1:29" ht="24.9" hidden="1" customHeight="1">
      <c r="A1133" s="302"/>
      <c r="B1133" s="519" t="s">
        <v>2497</v>
      </c>
      <c r="C1133" s="520">
        <f t="shared" si="62"/>
        <v>4611518</v>
      </c>
      <c r="D1133" s="512">
        <v>37218</v>
      </c>
      <c r="E1133" s="512">
        <v>37218</v>
      </c>
      <c r="F1133" s="512">
        <v>0</v>
      </c>
      <c r="G1133" s="512">
        <v>0</v>
      </c>
      <c r="H1133" s="512">
        <v>0</v>
      </c>
      <c r="I1133" s="512">
        <v>0</v>
      </c>
      <c r="J1133" s="512">
        <v>0</v>
      </c>
      <c r="K1133" s="514">
        <v>0</v>
      </c>
      <c r="L1133" s="512">
        <v>0</v>
      </c>
      <c r="M1133" s="512">
        <f t="shared" si="63"/>
        <v>1975.7785276073619</v>
      </c>
      <c r="N1133" s="512">
        <v>3220519</v>
      </c>
      <c r="O1133" s="512">
        <f t="shared" si="64"/>
        <v>517.73518518518517</v>
      </c>
      <c r="P1133" s="512">
        <v>279577</v>
      </c>
      <c r="Q1133" s="512">
        <v>794.61926605504584</v>
      </c>
      <c r="R1133" s="512">
        <v>866135</v>
      </c>
      <c r="S1133" s="512">
        <v>233.78539325842698</v>
      </c>
      <c r="T1133" s="512">
        <v>208069</v>
      </c>
      <c r="U1133" s="512">
        <v>0</v>
      </c>
      <c r="V1133" s="513"/>
      <c r="W1133" s="513"/>
      <c r="X1133" s="521"/>
      <c r="Y1133" s="302"/>
      <c r="Z1133" s="522"/>
      <c r="AA1133" s="515"/>
      <c r="AB1133" s="516"/>
      <c r="AC1133" s="517">
        <v>4611518</v>
      </c>
    </row>
    <row r="1134" spans="1:29" ht="24.9" hidden="1" customHeight="1">
      <c r="A1134" s="302"/>
      <c r="B1134" s="519" t="s">
        <v>326</v>
      </c>
      <c r="C1134" s="520">
        <f t="shared" si="62"/>
        <v>6983536</v>
      </c>
      <c r="D1134" s="512">
        <v>6654014</v>
      </c>
      <c r="E1134" s="512">
        <v>623396</v>
      </c>
      <c r="F1134" s="512">
        <v>824266</v>
      </c>
      <c r="G1134" s="512">
        <v>760509</v>
      </c>
      <c r="H1134" s="512">
        <v>3435374</v>
      </c>
      <c r="I1134" s="512">
        <v>691628</v>
      </c>
      <c r="J1134" s="512">
        <v>318841</v>
      </c>
      <c r="K1134" s="514">
        <v>0</v>
      </c>
      <c r="L1134" s="512">
        <v>0</v>
      </c>
      <c r="M1134" s="512">
        <v>0</v>
      </c>
      <c r="N1134" s="512">
        <v>0</v>
      </c>
      <c r="O1134" s="512">
        <f t="shared" si="64"/>
        <v>305.09629629629632</v>
      </c>
      <c r="P1134" s="512">
        <v>164752</v>
      </c>
      <c r="Q1134" s="512">
        <v>0</v>
      </c>
      <c r="R1134" s="512">
        <v>0</v>
      </c>
      <c r="S1134" s="512">
        <v>112.15</v>
      </c>
      <c r="T1134" s="512">
        <v>117261</v>
      </c>
      <c r="U1134" s="512">
        <v>47509</v>
      </c>
      <c r="V1134" s="513"/>
      <c r="W1134" s="513"/>
      <c r="X1134" s="521"/>
      <c r="Y1134" s="302"/>
      <c r="Z1134" s="522"/>
      <c r="AA1134" s="515"/>
      <c r="AB1134" s="516"/>
      <c r="AC1134" s="517">
        <v>6983536</v>
      </c>
    </row>
    <row r="1135" spans="1:29" ht="24.9" hidden="1" customHeight="1">
      <c r="A1135" s="302"/>
      <c r="B1135" s="519" t="s">
        <v>902</v>
      </c>
      <c r="C1135" s="520">
        <f t="shared" si="62"/>
        <v>3850537</v>
      </c>
      <c r="D1135" s="512">
        <v>2826852</v>
      </c>
      <c r="E1135" s="512">
        <v>72368</v>
      </c>
      <c r="F1135" s="512">
        <v>0</v>
      </c>
      <c r="G1135" s="512">
        <v>0</v>
      </c>
      <c r="H1135" s="512">
        <v>2405145</v>
      </c>
      <c r="I1135" s="512">
        <v>0</v>
      </c>
      <c r="J1135" s="512">
        <v>349339</v>
      </c>
      <c r="K1135" s="514">
        <v>0</v>
      </c>
      <c r="L1135" s="512">
        <v>0</v>
      </c>
      <c r="M1135" s="512">
        <v>0</v>
      </c>
      <c r="N1135" s="512">
        <v>0</v>
      </c>
      <c r="O1135" s="512">
        <f t="shared" si="64"/>
        <v>836.45740740740746</v>
      </c>
      <c r="P1135" s="512">
        <v>451687</v>
      </c>
      <c r="Q1135" s="512">
        <v>0</v>
      </c>
      <c r="R1135" s="512">
        <v>0</v>
      </c>
      <c r="S1135" s="512">
        <v>0</v>
      </c>
      <c r="T1135" s="512">
        <v>0</v>
      </c>
      <c r="U1135" s="512">
        <v>571998</v>
      </c>
      <c r="V1135" s="513"/>
      <c r="W1135" s="513"/>
      <c r="X1135" s="521"/>
      <c r="Y1135" s="302"/>
      <c r="Z1135" s="522"/>
      <c r="AA1135" s="515"/>
      <c r="AB1135" s="516"/>
      <c r="AC1135" s="517">
        <v>3850537</v>
      </c>
    </row>
    <row r="1136" spans="1:29" ht="24.9" hidden="1" customHeight="1">
      <c r="A1136" s="302"/>
      <c r="B1136" s="630" t="s">
        <v>3056</v>
      </c>
      <c r="C1136" s="520">
        <f t="shared" si="62"/>
        <v>9417335</v>
      </c>
      <c r="D1136" s="512"/>
      <c r="E1136" s="512"/>
      <c r="F1136" s="512"/>
      <c r="G1136" s="512"/>
      <c r="H1136" s="512"/>
      <c r="I1136" s="512"/>
      <c r="J1136" s="512"/>
      <c r="K1136" s="514">
        <v>5</v>
      </c>
      <c r="L1136" s="548">
        <v>9417335</v>
      </c>
      <c r="M1136" s="512"/>
      <c r="N1136" s="512"/>
      <c r="O1136" s="512"/>
      <c r="P1136" s="512"/>
      <c r="Q1136" s="512"/>
      <c r="R1136" s="512"/>
      <c r="S1136" s="512"/>
      <c r="T1136" s="512"/>
      <c r="U1136" s="512"/>
      <c r="V1136" s="513"/>
      <c r="W1136" s="513"/>
      <c r="X1136" s="521"/>
      <c r="Y1136" s="302"/>
      <c r="Z1136" s="631"/>
      <c r="AA1136" s="515"/>
      <c r="AB1136" s="516"/>
      <c r="AC1136" s="517">
        <v>9417335</v>
      </c>
    </row>
    <row r="1137" spans="1:29" ht="24.9" customHeight="1">
      <c r="A1137" s="302">
        <v>60</v>
      </c>
      <c r="B1137" s="628" t="s">
        <v>3057</v>
      </c>
      <c r="C1137" s="520">
        <f t="shared" si="62"/>
        <v>3766934</v>
      </c>
      <c r="D1137" s="512"/>
      <c r="E1137" s="512"/>
      <c r="F1137" s="512"/>
      <c r="G1137" s="512"/>
      <c r="H1137" s="512"/>
      <c r="I1137" s="512"/>
      <c r="J1137" s="512"/>
      <c r="K1137" s="514">
        <v>2</v>
      </c>
      <c r="L1137" s="512">
        <v>3766934</v>
      </c>
      <c r="M1137" s="512"/>
      <c r="N1137" s="512"/>
      <c r="O1137" s="512"/>
      <c r="P1137" s="512"/>
      <c r="Q1137" s="512"/>
      <c r="R1137" s="512"/>
      <c r="S1137" s="512"/>
      <c r="T1137" s="512"/>
      <c r="U1137" s="512"/>
      <c r="V1137" s="513"/>
      <c r="W1137" s="513"/>
      <c r="X1137" s="521"/>
      <c r="Y1137" s="302"/>
      <c r="Z1137" s="629"/>
      <c r="AA1137" s="515"/>
      <c r="AB1137" s="516"/>
      <c r="AC1137" s="517">
        <v>3766934</v>
      </c>
    </row>
    <row r="1138" spans="1:29" ht="24.9" customHeight="1">
      <c r="A1138" s="302">
        <v>61</v>
      </c>
      <c r="B1138" s="628" t="s">
        <v>3058</v>
      </c>
      <c r="C1138" s="520">
        <f t="shared" si="62"/>
        <v>3766934</v>
      </c>
      <c r="D1138" s="512"/>
      <c r="E1138" s="512"/>
      <c r="F1138" s="512"/>
      <c r="G1138" s="512"/>
      <c r="H1138" s="512"/>
      <c r="I1138" s="512"/>
      <c r="J1138" s="512"/>
      <c r="K1138" s="514">
        <v>2</v>
      </c>
      <c r="L1138" s="512">
        <v>3766934</v>
      </c>
      <c r="M1138" s="512"/>
      <c r="N1138" s="512"/>
      <c r="O1138" s="512"/>
      <c r="P1138" s="512"/>
      <c r="Q1138" s="512"/>
      <c r="R1138" s="512"/>
      <c r="S1138" s="512"/>
      <c r="T1138" s="512"/>
      <c r="U1138" s="512"/>
      <c r="V1138" s="513"/>
      <c r="W1138" s="513"/>
      <c r="X1138" s="521"/>
      <c r="Y1138" s="302"/>
      <c r="Z1138" s="629"/>
      <c r="AA1138" s="515"/>
      <c r="AB1138" s="516"/>
      <c r="AC1138" s="517">
        <v>3766934</v>
      </c>
    </row>
    <row r="1139" spans="1:29" ht="24.9" customHeight="1">
      <c r="A1139" s="302">
        <v>62</v>
      </c>
      <c r="B1139" s="519" t="s">
        <v>2498</v>
      </c>
      <c r="C1139" s="520">
        <f t="shared" si="62"/>
        <v>696304</v>
      </c>
      <c r="D1139" s="512">
        <v>344992</v>
      </c>
      <c r="E1139" s="512">
        <v>40836</v>
      </c>
      <c r="F1139" s="512">
        <v>0</v>
      </c>
      <c r="G1139" s="512">
        <v>166916</v>
      </c>
      <c r="H1139" s="512">
        <v>0</v>
      </c>
      <c r="I1139" s="512">
        <v>0</v>
      </c>
      <c r="J1139" s="512">
        <v>137240</v>
      </c>
      <c r="K1139" s="514">
        <v>0</v>
      </c>
      <c r="L1139" s="512">
        <v>0</v>
      </c>
      <c r="M1139" s="512">
        <v>0</v>
      </c>
      <c r="N1139" s="512">
        <v>0</v>
      </c>
      <c r="O1139" s="512">
        <f t="shared" si="64"/>
        <v>522.78518518518524</v>
      </c>
      <c r="P1139" s="512">
        <v>282304</v>
      </c>
      <c r="Q1139" s="512">
        <v>0</v>
      </c>
      <c r="R1139" s="512">
        <v>0</v>
      </c>
      <c r="S1139" s="512">
        <v>77.537078651685391</v>
      </c>
      <c r="T1139" s="512">
        <v>69008</v>
      </c>
      <c r="U1139" s="512">
        <v>0</v>
      </c>
      <c r="V1139" s="513"/>
      <c r="W1139" s="513"/>
      <c r="X1139" s="521"/>
      <c r="Y1139" s="302"/>
      <c r="Z1139" s="522"/>
      <c r="AA1139" s="515"/>
      <c r="AB1139" s="516"/>
      <c r="AC1139" s="517">
        <v>696304</v>
      </c>
    </row>
    <row r="1140" spans="1:29" ht="24.9" hidden="1" customHeight="1">
      <c r="A1140" s="302"/>
      <c r="B1140" s="519" t="s">
        <v>2499</v>
      </c>
      <c r="C1140" s="520">
        <f t="shared" si="62"/>
        <v>4166187</v>
      </c>
      <c r="D1140" s="512">
        <v>959328</v>
      </c>
      <c r="E1140" s="512">
        <v>352534</v>
      </c>
      <c r="F1140" s="512">
        <v>351721</v>
      </c>
      <c r="G1140" s="512">
        <v>0</v>
      </c>
      <c r="H1140" s="512">
        <v>0</v>
      </c>
      <c r="I1140" s="512">
        <v>0</v>
      </c>
      <c r="J1140" s="512">
        <v>255073</v>
      </c>
      <c r="K1140" s="514">
        <v>0</v>
      </c>
      <c r="L1140" s="512">
        <v>0</v>
      </c>
      <c r="M1140" s="512">
        <f>N1140/1630</f>
        <v>925.97730061349694</v>
      </c>
      <c r="N1140" s="512">
        <v>1509343</v>
      </c>
      <c r="O1140" s="512">
        <v>0</v>
      </c>
      <c r="P1140" s="512">
        <v>0</v>
      </c>
      <c r="Q1140" s="512">
        <v>1000.5</v>
      </c>
      <c r="R1140" s="512">
        <v>1281172</v>
      </c>
      <c r="S1140" s="512">
        <v>58.4</v>
      </c>
      <c r="T1140" s="512">
        <v>61061</v>
      </c>
      <c r="U1140" s="512">
        <v>355283</v>
      </c>
      <c r="V1140" s="513"/>
      <c r="W1140" s="513"/>
      <c r="X1140" s="521"/>
      <c r="Y1140" s="302"/>
      <c r="Z1140" s="522"/>
      <c r="AA1140" s="515"/>
      <c r="AB1140" s="516"/>
      <c r="AC1140" s="517">
        <v>4166187</v>
      </c>
    </row>
    <row r="1141" spans="1:29" ht="24.9" hidden="1" customHeight="1">
      <c r="A1141" s="302"/>
      <c r="B1141" s="519" t="s">
        <v>2500</v>
      </c>
      <c r="C1141" s="520">
        <f t="shared" si="62"/>
        <v>7756953</v>
      </c>
      <c r="D1141" s="512">
        <v>5361881</v>
      </c>
      <c r="E1141" s="512">
        <v>0</v>
      </c>
      <c r="F1141" s="512">
        <v>973897</v>
      </c>
      <c r="G1141" s="512">
        <v>678095</v>
      </c>
      <c r="H1141" s="512">
        <v>2878131</v>
      </c>
      <c r="I1141" s="512">
        <v>0</v>
      </c>
      <c r="J1141" s="512">
        <v>831758</v>
      </c>
      <c r="K1141" s="514">
        <v>0</v>
      </c>
      <c r="L1141" s="512">
        <v>0</v>
      </c>
      <c r="M1141" s="512">
        <v>0</v>
      </c>
      <c r="N1141" s="512">
        <v>0</v>
      </c>
      <c r="O1141" s="512">
        <f t="shared" ref="O1141:O1150" si="65">P1141/540</f>
        <v>1297.0962962962963</v>
      </c>
      <c r="P1141" s="512">
        <v>700432</v>
      </c>
      <c r="Q1141" s="512">
        <v>3197.6</v>
      </c>
      <c r="R1141" s="512">
        <v>1389920</v>
      </c>
      <c r="S1141" s="512">
        <v>246</v>
      </c>
      <c r="T1141" s="512">
        <v>257211</v>
      </c>
      <c r="U1141" s="512">
        <v>47509</v>
      </c>
      <c r="V1141" s="513"/>
      <c r="W1141" s="513"/>
      <c r="X1141" s="521"/>
      <c r="Y1141" s="302"/>
      <c r="Z1141" s="522"/>
      <c r="AA1141" s="515"/>
      <c r="AB1141" s="516"/>
      <c r="AC1141" s="517">
        <v>7756953</v>
      </c>
    </row>
    <row r="1142" spans="1:29" ht="24.9" hidden="1" customHeight="1">
      <c r="A1142" s="302"/>
      <c r="B1142" s="628" t="s">
        <v>3059</v>
      </c>
      <c r="C1142" s="520">
        <f t="shared" si="62"/>
        <v>7533868</v>
      </c>
      <c r="D1142" s="512"/>
      <c r="E1142" s="512"/>
      <c r="F1142" s="512"/>
      <c r="G1142" s="512"/>
      <c r="H1142" s="512"/>
      <c r="I1142" s="512"/>
      <c r="J1142" s="512"/>
      <c r="K1142" s="514">
        <v>4</v>
      </c>
      <c r="L1142" s="512">
        <v>7533868</v>
      </c>
      <c r="M1142" s="512"/>
      <c r="N1142" s="512"/>
      <c r="O1142" s="512"/>
      <c r="P1142" s="512"/>
      <c r="Q1142" s="512"/>
      <c r="R1142" s="512"/>
      <c r="S1142" s="512"/>
      <c r="T1142" s="512"/>
      <c r="U1142" s="512"/>
      <c r="V1142" s="513"/>
      <c r="W1142" s="513"/>
      <c r="X1142" s="521"/>
      <c r="Y1142" s="302"/>
      <c r="Z1142" s="629"/>
      <c r="AA1142" s="515"/>
      <c r="AB1142" s="516"/>
      <c r="AC1142" s="517">
        <v>7533868</v>
      </c>
    </row>
    <row r="1143" spans="1:29" ht="24.9" hidden="1" customHeight="1">
      <c r="A1143" s="302"/>
      <c r="B1143" s="628" t="s">
        <v>3060</v>
      </c>
      <c r="C1143" s="520">
        <f t="shared" si="62"/>
        <v>9417335</v>
      </c>
      <c r="D1143" s="512"/>
      <c r="E1143" s="512"/>
      <c r="F1143" s="512"/>
      <c r="G1143" s="512"/>
      <c r="H1143" s="512"/>
      <c r="I1143" s="512"/>
      <c r="J1143" s="512"/>
      <c r="K1143" s="514">
        <v>5</v>
      </c>
      <c r="L1143" s="512">
        <v>9417335</v>
      </c>
      <c r="M1143" s="512"/>
      <c r="N1143" s="512"/>
      <c r="O1143" s="512"/>
      <c r="P1143" s="512"/>
      <c r="Q1143" s="512"/>
      <c r="R1143" s="512"/>
      <c r="S1143" s="512"/>
      <c r="T1143" s="512"/>
      <c r="U1143" s="512"/>
      <c r="V1143" s="513"/>
      <c r="W1143" s="513"/>
      <c r="X1143" s="521"/>
      <c r="Y1143" s="302"/>
      <c r="Z1143" s="629"/>
      <c r="AA1143" s="515"/>
      <c r="AB1143" s="516"/>
      <c r="AC1143" s="517">
        <v>9417335</v>
      </c>
    </row>
    <row r="1144" spans="1:29" ht="24.9" hidden="1" customHeight="1">
      <c r="A1144" s="302"/>
      <c r="B1144" s="628" t="s">
        <v>3061</v>
      </c>
      <c r="C1144" s="520">
        <f t="shared" si="62"/>
        <v>9417335</v>
      </c>
      <c r="D1144" s="512"/>
      <c r="E1144" s="512"/>
      <c r="F1144" s="512"/>
      <c r="G1144" s="512"/>
      <c r="H1144" s="512"/>
      <c r="I1144" s="512"/>
      <c r="J1144" s="512"/>
      <c r="K1144" s="514">
        <v>5</v>
      </c>
      <c r="L1144" s="512">
        <v>9417335</v>
      </c>
      <c r="M1144" s="512"/>
      <c r="N1144" s="512"/>
      <c r="O1144" s="512"/>
      <c r="P1144" s="512"/>
      <c r="Q1144" s="512"/>
      <c r="R1144" s="512"/>
      <c r="S1144" s="512"/>
      <c r="T1144" s="512"/>
      <c r="U1144" s="512"/>
      <c r="V1144" s="513"/>
      <c r="W1144" s="513"/>
      <c r="X1144" s="521"/>
      <c r="Y1144" s="302"/>
      <c r="Z1144" s="629"/>
      <c r="AA1144" s="515"/>
      <c r="AB1144" s="516"/>
      <c r="AC1144" s="517">
        <v>9417335</v>
      </c>
    </row>
    <row r="1145" spans="1:29" ht="24.9" hidden="1" customHeight="1">
      <c r="A1145" s="302"/>
      <c r="B1145" s="519" t="s">
        <v>327</v>
      </c>
      <c r="C1145" s="520">
        <f t="shared" si="62"/>
        <v>6545220</v>
      </c>
      <c r="D1145" s="512">
        <f>SUM(E1145+F1145+G1145+H1145+I1145+J1145)</f>
        <v>2975352</v>
      </c>
      <c r="E1145" s="512">
        <v>0</v>
      </c>
      <c r="F1145" s="512">
        <v>0</v>
      </c>
      <c r="G1145" s="512">
        <v>0</v>
      </c>
      <c r="H1145" s="512">
        <v>0</v>
      </c>
      <c r="I1145" s="512">
        <v>1716624</v>
      </c>
      <c r="J1145" s="512">
        <v>1258728</v>
      </c>
      <c r="K1145" s="514">
        <v>0</v>
      </c>
      <c r="L1145" s="512">
        <v>0</v>
      </c>
      <c r="M1145" s="512">
        <v>0</v>
      </c>
      <c r="N1145" s="512">
        <v>0</v>
      </c>
      <c r="O1145" s="512">
        <f t="shared" si="65"/>
        <v>691.01666666666665</v>
      </c>
      <c r="P1145" s="512">
        <v>373149</v>
      </c>
      <c r="Q1145" s="512"/>
      <c r="R1145" s="512"/>
      <c r="S1145" s="512">
        <v>238.78</v>
      </c>
      <c r="T1145" s="512">
        <v>249662</v>
      </c>
      <c r="U1145" s="512">
        <v>2947057</v>
      </c>
      <c r="V1145" s="513"/>
      <c r="W1145" s="513"/>
      <c r="X1145" s="521"/>
      <c r="Y1145" s="302"/>
      <c r="Z1145" s="522"/>
      <c r="AA1145" s="515"/>
      <c r="AB1145" s="516"/>
      <c r="AC1145" s="517">
        <v>6545220</v>
      </c>
    </row>
    <row r="1146" spans="1:29" ht="24.9" hidden="1" customHeight="1">
      <c r="A1146" s="302"/>
      <c r="B1146" s="519" t="s">
        <v>2501</v>
      </c>
      <c r="C1146" s="520">
        <f t="shared" si="62"/>
        <v>6017408</v>
      </c>
      <c r="D1146" s="512">
        <v>386352</v>
      </c>
      <c r="E1146" s="512">
        <v>0</v>
      </c>
      <c r="F1146" s="512">
        <v>0</v>
      </c>
      <c r="G1146" s="512">
        <v>0</v>
      </c>
      <c r="H1146" s="512">
        <v>0</v>
      </c>
      <c r="I1146" s="512">
        <v>0</v>
      </c>
      <c r="J1146" s="512">
        <v>386352</v>
      </c>
      <c r="K1146" s="514">
        <v>0</v>
      </c>
      <c r="L1146" s="512">
        <v>0</v>
      </c>
      <c r="M1146" s="512">
        <f>N1146/1630</f>
        <v>1557.4791411042945</v>
      </c>
      <c r="N1146" s="512">
        <v>2538691</v>
      </c>
      <c r="O1146" s="512">
        <f t="shared" si="65"/>
        <v>1116.0592592592593</v>
      </c>
      <c r="P1146" s="512">
        <v>602672</v>
      </c>
      <c r="Q1146" s="512">
        <v>1820.4</v>
      </c>
      <c r="R1146" s="512">
        <v>2331080</v>
      </c>
      <c r="S1146" s="512">
        <v>151.69999999999999</v>
      </c>
      <c r="T1146" s="512">
        <v>158613</v>
      </c>
      <c r="U1146" s="512">
        <v>0</v>
      </c>
      <c r="V1146" s="513"/>
      <c r="W1146" s="513"/>
      <c r="X1146" s="521"/>
      <c r="Y1146" s="302"/>
      <c r="Z1146" s="522"/>
      <c r="AA1146" s="515"/>
      <c r="AB1146" s="516"/>
      <c r="AC1146" s="517">
        <v>6017408</v>
      </c>
    </row>
    <row r="1147" spans="1:29" ht="24.9" hidden="1" customHeight="1">
      <c r="A1147" s="302"/>
      <c r="B1147" s="519" t="s">
        <v>2502</v>
      </c>
      <c r="C1147" s="520">
        <f t="shared" si="62"/>
        <v>9005459</v>
      </c>
      <c r="D1147" s="512">
        <v>3540790</v>
      </c>
      <c r="E1147" s="512">
        <v>0</v>
      </c>
      <c r="F1147" s="512">
        <v>1053873</v>
      </c>
      <c r="G1147" s="512">
        <v>772854</v>
      </c>
      <c r="H1147" s="512">
        <v>1332979</v>
      </c>
      <c r="I1147" s="512">
        <v>0</v>
      </c>
      <c r="J1147" s="512">
        <v>381084</v>
      </c>
      <c r="K1147" s="514">
        <v>0</v>
      </c>
      <c r="L1147" s="512">
        <v>0</v>
      </c>
      <c r="M1147" s="512">
        <f>N1147/1630</f>
        <v>1556.7276073619632</v>
      </c>
      <c r="N1147" s="512">
        <v>2537466</v>
      </c>
      <c r="O1147" s="512">
        <f t="shared" si="65"/>
        <v>822.35925925925926</v>
      </c>
      <c r="P1147" s="512">
        <v>444074</v>
      </c>
      <c r="Q1147" s="512">
        <v>1815.6</v>
      </c>
      <c r="R1147" s="512">
        <v>2324934</v>
      </c>
      <c r="S1147" s="512">
        <v>151.30000000000001</v>
      </c>
      <c r="T1147" s="512">
        <v>158195</v>
      </c>
      <c r="U1147" s="512">
        <v>0</v>
      </c>
      <c r="V1147" s="513"/>
      <c r="W1147" s="513"/>
      <c r="X1147" s="521"/>
      <c r="Y1147" s="302"/>
      <c r="Z1147" s="522"/>
      <c r="AA1147" s="515"/>
      <c r="AB1147" s="516"/>
      <c r="AC1147" s="517">
        <v>9005459</v>
      </c>
    </row>
    <row r="1148" spans="1:29" ht="24.9" hidden="1" customHeight="1">
      <c r="A1148" s="302"/>
      <c r="B1148" s="519" t="s">
        <v>2503</v>
      </c>
      <c r="C1148" s="520">
        <f t="shared" si="62"/>
        <v>6456448</v>
      </c>
      <c r="D1148" s="512">
        <v>4295056</v>
      </c>
      <c r="E1148" s="512">
        <v>0</v>
      </c>
      <c r="F1148" s="512">
        <v>883602</v>
      </c>
      <c r="G1148" s="512">
        <v>568556</v>
      </c>
      <c r="H1148" s="512">
        <v>2263440</v>
      </c>
      <c r="I1148" s="512">
        <v>0</v>
      </c>
      <c r="J1148" s="512">
        <v>579458</v>
      </c>
      <c r="K1148" s="514">
        <v>0</v>
      </c>
      <c r="L1148" s="512">
        <v>0</v>
      </c>
      <c r="M1148" s="512">
        <v>0</v>
      </c>
      <c r="N1148" s="512">
        <v>0</v>
      </c>
      <c r="O1148" s="512">
        <f t="shared" si="65"/>
        <v>1036.9962962962964</v>
      </c>
      <c r="P1148" s="512">
        <v>559978</v>
      </c>
      <c r="Q1148" s="512">
        <v>2946.71</v>
      </c>
      <c r="R1148" s="512">
        <v>1280864</v>
      </c>
      <c r="S1148" s="512">
        <v>261.14</v>
      </c>
      <c r="T1148" s="512">
        <v>273041</v>
      </c>
      <c r="U1148" s="512">
        <v>47509</v>
      </c>
      <c r="V1148" s="513"/>
      <c r="W1148" s="513"/>
      <c r="X1148" s="521"/>
      <c r="Y1148" s="302"/>
      <c r="Z1148" s="522"/>
      <c r="AA1148" s="515"/>
      <c r="AB1148" s="516"/>
      <c r="AC1148" s="517">
        <v>6456448</v>
      </c>
    </row>
    <row r="1149" spans="1:29" ht="24.9" hidden="1" customHeight="1">
      <c r="A1149" s="302"/>
      <c r="B1149" s="519" t="s">
        <v>2504</v>
      </c>
      <c r="C1149" s="520">
        <f t="shared" si="62"/>
        <v>6845899</v>
      </c>
      <c r="D1149" s="512">
        <v>6820904</v>
      </c>
      <c r="E1149" s="512">
        <v>0</v>
      </c>
      <c r="F1149" s="512">
        <v>787717</v>
      </c>
      <c r="G1149" s="512">
        <v>652709</v>
      </c>
      <c r="H1149" s="512">
        <v>4398580</v>
      </c>
      <c r="I1149" s="512">
        <v>657512</v>
      </c>
      <c r="J1149" s="512">
        <v>324386</v>
      </c>
      <c r="K1149" s="514">
        <v>0</v>
      </c>
      <c r="L1149" s="512">
        <v>0</v>
      </c>
      <c r="M1149" s="512">
        <v>0</v>
      </c>
      <c r="N1149" s="512">
        <v>0</v>
      </c>
      <c r="O1149" s="512">
        <f t="shared" si="65"/>
        <v>46.287037037037038</v>
      </c>
      <c r="P1149" s="512">
        <v>24995</v>
      </c>
      <c r="Q1149" s="512">
        <v>0</v>
      </c>
      <c r="R1149" s="512">
        <v>0</v>
      </c>
      <c r="S1149" s="512">
        <v>0</v>
      </c>
      <c r="T1149" s="512">
        <v>0</v>
      </c>
      <c r="U1149" s="512">
        <v>0</v>
      </c>
      <c r="V1149" s="513"/>
      <c r="W1149" s="513"/>
      <c r="X1149" s="521"/>
      <c r="Y1149" s="302"/>
      <c r="Z1149" s="522"/>
      <c r="AA1149" s="515"/>
      <c r="AB1149" s="516"/>
      <c r="AC1149" s="517">
        <v>6845899</v>
      </c>
    </row>
    <row r="1150" spans="1:29" ht="24.9" hidden="1" customHeight="1">
      <c r="A1150" s="302"/>
      <c r="B1150" s="519" t="s">
        <v>2505</v>
      </c>
      <c r="C1150" s="520">
        <f t="shared" si="62"/>
        <v>8417184</v>
      </c>
      <c r="D1150" s="512">
        <v>3894592</v>
      </c>
      <c r="E1150" s="512">
        <v>69783</v>
      </c>
      <c r="F1150" s="512">
        <v>707312</v>
      </c>
      <c r="G1150" s="512">
        <v>572034</v>
      </c>
      <c r="H1150" s="512">
        <v>2094927</v>
      </c>
      <c r="I1150" s="512">
        <v>0</v>
      </c>
      <c r="J1150" s="512">
        <v>450536</v>
      </c>
      <c r="K1150" s="514">
        <v>0</v>
      </c>
      <c r="L1150" s="512">
        <v>0</v>
      </c>
      <c r="M1150" s="512">
        <f>N1150/1630</f>
        <v>1252.336809815951</v>
      </c>
      <c r="N1150" s="512">
        <v>2041309</v>
      </c>
      <c r="O1150" s="512">
        <f t="shared" si="65"/>
        <v>898.72222222222217</v>
      </c>
      <c r="P1150" s="512">
        <v>485310</v>
      </c>
      <c r="Q1150" s="512">
        <v>757</v>
      </c>
      <c r="R1150" s="512">
        <v>969363</v>
      </c>
      <c r="S1150" s="512">
        <v>95</v>
      </c>
      <c r="T1150" s="512">
        <v>99329</v>
      </c>
      <c r="U1150" s="512">
        <v>927281</v>
      </c>
      <c r="V1150" s="513"/>
      <c r="W1150" s="513"/>
      <c r="X1150" s="521"/>
      <c r="Y1150" s="302"/>
      <c r="Z1150" s="522"/>
      <c r="AA1150" s="515"/>
      <c r="AB1150" s="516"/>
      <c r="AC1150" s="517">
        <v>8417184</v>
      </c>
    </row>
    <row r="1151" spans="1:29" ht="24.9" hidden="1" customHeight="1">
      <c r="A1151" s="302"/>
      <c r="B1151" s="630" t="s">
        <v>3062</v>
      </c>
      <c r="C1151" s="520">
        <f t="shared" si="62"/>
        <v>3766934</v>
      </c>
      <c r="D1151" s="512"/>
      <c r="E1151" s="512"/>
      <c r="F1151" s="512"/>
      <c r="G1151" s="512"/>
      <c r="H1151" s="512"/>
      <c r="I1151" s="512"/>
      <c r="J1151" s="512"/>
      <c r="K1151" s="514">
        <v>2</v>
      </c>
      <c r="L1151" s="548">
        <v>3766934</v>
      </c>
      <c r="M1151" s="512"/>
      <c r="N1151" s="512"/>
      <c r="O1151" s="512"/>
      <c r="P1151" s="512"/>
      <c r="Q1151" s="512"/>
      <c r="R1151" s="512"/>
      <c r="S1151" s="512"/>
      <c r="T1151" s="512"/>
      <c r="U1151" s="512"/>
      <c r="V1151" s="513"/>
      <c r="W1151" s="513"/>
      <c r="X1151" s="521"/>
      <c r="Y1151" s="302"/>
      <c r="Z1151" s="631"/>
      <c r="AA1151" s="515"/>
      <c r="AB1151" s="516"/>
      <c r="AC1151" s="517">
        <v>3766934</v>
      </c>
    </row>
    <row r="1152" spans="1:29" ht="24.9" hidden="1" customHeight="1">
      <c r="A1152" s="302"/>
      <c r="B1152" s="628" t="s">
        <v>3063</v>
      </c>
      <c r="C1152" s="520">
        <f t="shared" si="62"/>
        <v>7533868</v>
      </c>
      <c r="D1152" s="512"/>
      <c r="E1152" s="512"/>
      <c r="F1152" s="512"/>
      <c r="G1152" s="512"/>
      <c r="H1152" s="512"/>
      <c r="I1152" s="512"/>
      <c r="J1152" s="512"/>
      <c r="K1152" s="514">
        <v>4</v>
      </c>
      <c r="L1152" s="512">
        <v>7533868</v>
      </c>
      <c r="M1152" s="512"/>
      <c r="N1152" s="512"/>
      <c r="O1152" s="512"/>
      <c r="P1152" s="512"/>
      <c r="Q1152" s="512"/>
      <c r="R1152" s="512"/>
      <c r="S1152" s="512"/>
      <c r="T1152" s="512"/>
      <c r="U1152" s="512"/>
      <c r="V1152" s="513"/>
      <c r="W1152" s="513"/>
      <c r="X1152" s="521"/>
      <c r="Y1152" s="302"/>
      <c r="Z1152" s="629"/>
      <c r="AA1152" s="515"/>
      <c r="AB1152" s="516"/>
      <c r="AC1152" s="517">
        <v>7533868</v>
      </c>
    </row>
    <row r="1153" spans="1:29" ht="24.9" hidden="1" customHeight="1">
      <c r="A1153" s="302"/>
      <c r="B1153" s="628" t="s">
        <v>3064</v>
      </c>
      <c r="C1153" s="520">
        <f t="shared" si="62"/>
        <v>3766934</v>
      </c>
      <c r="D1153" s="512"/>
      <c r="E1153" s="512"/>
      <c r="F1153" s="512"/>
      <c r="G1153" s="512"/>
      <c r="H1153" s="512"/>
      <c r="I1153" s="512"/>
      <c r="J1153" s="512"/>
      <c r="K1153" s="514">
        <v>2</v>
      </c>
      <c r="L1153" s="512">
        <v>3766934</v>
      </c>
      <c r="M1153" s="512"/>
      <c r="N1153" s="512"/>
      <c r="O1153" s="512"/>
      <c r="P1153" s="512"/>
      <c r="Q1153" s="512"/>
      <c r="R1153" s="512"/>
      <c r="S1153" s="512"/>
      <c r="T1153" s="512"/>
      <c r="U1153" s="512"/>
      <c r="V1153" s="513"/>
      <c r="W1153" s="513"/>
      <c r="X1153" s="521"/>
      <c r="Y1153" s="302"/>
      <c r="Z1153" s="629"/>
      <c r="AA1153" s="515"/>
      <c r="AB1153" s="516"/>
      <c r="AC1153" s="517">
        <v>3766934</v>
      </c>
    </row>
    <row r="1154" spans="1:29" ht="24.9" hidden="1" customHeight="1">
      <c r="A1154" s="302"/>
      <c r="B1154" s="628" t="s">
        <v>3065</v>
      </c>
      <c r="C1154" s="520">
        <f t="shared" si="62"/>
        <v>9417335</v>
      </c>
      <c r="D1154" s="512"/>
      <c r="E1154" s="512"/>
      <c r="F1154" s="512"/>
      <c r="G1154" s="512"/>
      <c r="H1154" s="512"/>
      <c r="I1154" s="512"/>
      <c r="J1154" s="512"/>
      <c r="K1154" s="514">
        <v>5</v>
      </c>
      <c r="L1154" s="512">
        <v>9417335</v>
      </c>
      <c r="M1154" s="512"/>
      <c r="N1154" s="512"/>
      <c r="O1154" s="512"/>
      <c r="P1154" s="512"/>
      <c r="Q1154" s="512"/>
      <c r="R1154" s="512"/>
      <c r="S1154" s="512"/>
      <c r="T1154" s="512"/>
      <c r="U1154" s="512"/>
      <c r="V1154" s="513"/>
      <c r="W1154" s="513"/>
      <c r="X1154" s="521"/>
      <c r="Y1154" s="302"/>
      <c r="Z1154" s="629"/>
      <c r="AA1154" s="515"/>
      <c r="AB1154" s="516"/>
      <c r="AC1154" s="517">
        <v>9417335</v>
      </c>
    </row>
    <row r="1155" spans="1:29" ht="24.9" hidden="1" customHeight="1">
      <c r="A1155" s="302"/>
      <c r="B1155" s="628" t="s">
        <v>3066</v>
      </c>
      <c r="C1155" s="520">
        <f t="shared" si="62"/>
        <v>3766934</v>
      </c>
      <c r="D1155" s="512"/>
      <c r="E1155" s="512"/>
      <c r="F1155" s="512"/>
      <c r="G1155" s="512"/>
      <c r="H1155" s="512"/>
      <c r="I1155" s="512"/>
      <c r="J1155" s="512"/>
      <c r="K1155" s="514">
        <v>2</v>
      </c>
      <c r="L1155" s="512">
        <v>3766934</v>
      </c>
      <c r="M1155" s="512"/>
      <c r="N1155" s="512"/>
      <c r="O1155" s="512"/>
      <c r="P1155" s="512"/>
      <c r="Q1155" s="512"/>
      <c r="R1155" s="512"/>
      <c r="S1155" s="512"/>
      <c r="T1155" s="512"/>
      <c r="U1155" s="512"/>
      <c r="V1155" s="513"/>
      <c r="W1155" s="513"/>
      <c r="X1155" s="521"/>
      <c r="Y1155" s="302"/>
      <c r="Z1155" s="629"/>
      <c r="AA1155" s="515"/>
      <c r="AB1155" s="516"/>
      <c r="AC1155" s="517">
        <v>3766934</v>
      </c>
    </row>
    <row r="1156" spans="1:29" ht="24.9" hidden="1" customHeight="1">
      <c r="A1156" s="302"/>
      <c r="B1156" s="628" t="s">
        <v>3067</v>
      </c>
      <c r="C1156" s="520">
        <f t="shared" si="62"/>
        <v>1883467</v>
      </c>
      <c r="D1156" s="512"/>
      <c r="E1156" s="512"/>
      <c r="F1156" s="512"/>
      <c r="G1156" s="512"/>
      <c r="H1156" s="512"/>
      <c r="I1156" s="512"/>
      <c r="J1156" s="512"/>
      <c r="K1156" s="514">
        <v>1</v>
      </c>
      <c r="L1156" s="512">
        <v>1883467</v>
      </c>
      <c r="M1156" s="512"/>
      <c r="N1156" s="512"/>
      <c r="O1156" s="512"/>
      <c r="P1156" s="512"/>
      <c r="Q1156" s="512"/>
      <c r="R1156" s="512"/>
      <c r="S1156" s="512"/>
      <c r="T1156" s="512"/>
      <c r="U1156" s="512"/>
      <c r="V1156" s="513"/>
      <c r="W1156" s="513"/>
      <c r="X1156" s="521"/>
      <c r="Y1156" s="302"/>
      <c r="Z1156" s="629"/>
      <c r="AA1156" s="515"/>
      <c r="AB1156" s="516"/>
      <c r="AC1156" s="517">
        <v>1883467</v>
      </c>
    </row>
    <row r="1157" spans="1:29" ht="24.9" hidden="1" customHeight="1">
      <c r="A1157" s="302"/>
      <c r="B1157" s="628" t="s">
        <v>3068</v>
      </c>
      <c r="C1157" s="520">
        <f t="shared" si="62"/>
        <v>1883467</v>
      </c>
      <c r="D1157" s="512"/>
      <c r="E1157" s="512"/>
      <c r="F1157" s="512"/>
      <c r="G1157" s="512"/>
      <c r="H1157" s="512"/>
      <c r="I1157" s="512"/>
      <c r="J1157" s="512"/>
      <c r="K1157" s="514">
        <v>1</v>
      </c>
      <c r="L1157" s="512">
        <v>1883467</v>
      </c>
      <c r="M1157" s="512"/>
      <c r="N1157" s="512"/>
      <c r="O1157" s="512"/>
      <c r="P1157" s="512"/>
      <c r="Q1157" s="512"/>
      <c r="R1157" s="512"/>
      <c r="S1157" s="512"/>
      <c r="T1157" s="512"/>
      <c r="U1157" s="512"/>
      <c r="V1157" s="513"/>
      <c r="W1157" s="513"/>
      <c r="X1157" s="521"/>
      <c r="Y1157" s="302"/>
      <c r="Z1157" s="629"/>
      <c r="AA1157" s="515"/>
      <c r="AB1157" s="516"/>
      <c r="AC1157" s="517">
        <v>1883467</v>
      </c>
    </row>
    <row r="1158" spans="1:29" ht="24.9" hidden="1" customHeight="1">
      <c r="A1158" s="302"/>
      <c r="B1158" s="628" t="s">
        <v>3069</v>
      </c>
      <c r="C1158" s="520">
        <f t="shared" si="62"/>
        <v>7533868</v>
      </c>
      <c r="D1158" s="512"/>
      <c r="E1158" s="512"/>
      <c r="F1158" s="512"/>
      <c r="G1158" s="512"/>
      <c r="H1158" s="512"/>
      <c r="I1158" s="512"/>
      <c r="J1158" s="512"/>
      <c r="K1158" s="514">
        <v>4</v>
      </c>
      <c r="L1158" s="512">
        <v>7533868</v>
      </c>
      <c r="M1158" s="512"/>
      <c r="N1158" s="512"/>
      <c r="O1158" s="512"/>
      <c r="P1158" s="512"/>
      <c r="Q1158" s="512"/>
      <c r="R1158" s="512"/>
      <c r="S1158" s="512"/>
      <c r="T1158" s="512"/>
      <c r="U1158" s="512"/>
      <c r="V1158" s="513"/>
      <c r="W1158" s="513"/>
      <c r="X1158" s="521"/>
      <c r="Y1158" s="302"/>
      <c r="Z1158" s="629"/>
      <c r="AA1158" s="515"/>
      <c r="AB1158" s="516"/>
      <c r="AC1158" s="517">
        <v>7533868</v>
      </c>
    </row>
    <row r="1159" spans="1:29" ht="24.9" hidden="1" customHeight="1">
      <c r="A1159" s="302"/>
      <c r="B1159" s="628" t="s">
        <v>3070</v>
      </c>
      <c r="C1159" s="520">
        <f t="shared" si="62"/>
        <v>1883467</v>
      </c>
      <c r="D1159" s="512"/>
      <c r="E1159" s="512"/>
      <c r="F1159" s="512"/>
      <c r="G1159" s="512"/>
      <c r="H1159" s="512"/>
      <c r="I1159" s="512"/>
      <c r="J1159" s="512"/>
      <c r="K1159" s="514">
        <v>1</v>
      </c>
      <c r="L1159" s="512">
        <v>1883467</v>
      </c>
      <c r="M1159" s="512"/>
      <c r="N1159" s="512"/>
      <c r="O1159" s="512"/>
      <c r="P1159" s="512"/>
      <c r="Q1159" s="512"/>
      <c r="R1159" s="512"/>
      <c r="S1159" s="512"/>
      <c r="T1159" s="512"/>
      <c r="U1159" s="512"/>
      <c r="V1159" s="513"/>
      <c r="W1159" s="513"/>
      <c r="X1159" s="521"/>
      <c r="Y1159" s="302"/>
      <c r="Z1159" s="629"/>
      <c r="AA1159" s="515"/>
      <c r="AB1159" s="516"/>
      <c r="AC1159" s="517">
        <v>1883467</v>
      </c>
    </row>
    <row r="1160" spans="1:29" ht="24.9" hidden="1" customHeight="1">
      <c r="A1160" s="302"/>
      <c r="B1160" s="519" t="s">
        <v>2506</v>
      </c>
      <c r="C1160" s="520">
        <f t="shared" si="62"/>
        <v>4579617</v>
      </c>
      <c r="D1160" s="512">
        <v>3888282</v>
      </c>
      <c r="E1160" s="512">
        <v>0</v>
      </c>
      <c r="F1160" s="512">
        <v>937349</v>
      </c>
      <c r="G1160" s="512">
        <v>372083</v>
      </c>
      <c r="H1160" s="512">
        <v>1834497</v>
      </c>
      <c r="I1160" s="512">
        <v>744353</v>
      </c>
      <c r="J1160" s="512">
        <v>0</v>
      </c>
      <c r="K1160" s="514">
        <v>0</v>
      </c>
      <c r="L1160" s="512">
        <v>0</v>
      </c>
      <c r="M1160" s="512">
        <v>0</v>
      </c>
      <c r="N1160" s="512">
        <v>0</v>
      </c>
      <c r="O1160" s="512">
        <v>0</v>
      </c>
      <c r="P1160" s="512">
        <v>0</v>
      </c>
      <c r="Q1160" s="512">
        <f>R1160/1090</f>
        <v>519.14311926605501</v>
      </c>
      <c r="R1160" s="512">
        <v>565866</v>
      </c>
      <c r="S1160" s="512">
        <f>T1160/890</f>
        <v>140.97640449438202</v>
      </c>
      <c r="T1160" s="512">
        <v>125469</v>
      </c>
      <c r="U1160" s="512">
        <v>0</v>
      </c>
      <c r="V1160" s="513"/>
      <c r="W1160" s="513"/>
      <c r="X1160" s="521"/>
      <c r="Y1160" s="302"/>
      <c r="Z1160" s="522"/>
      <c r="AA1160" s="515"/>
      <c r="AB1160" s="516"/>
      <c r="AC1160" s="517">
        <v>4579617</v>
      </c>
    </row>
    <row r="1161" spans="1:29" ht="24.9" hidden="1" customHeight="1">
      <c r="A1161" s="302"/>
      <c r="B1161" s="519" t="s">
        <v>2507</v>
      </c>
      <c r="C1161" s="520">
        <f t="shared" si="62"/>
        <v>4315967</v>
      </c>
      <c r="D1161" s="512">
        <v>1914724</v>
      </c>
      <c r="E1161" s="512">
        <v>41353</v>
      </c>
      <c r="F1161" s="512">
        <v>311733</v>
      </c>
      <c r="G1161" s="512">
        <v>252112</v>
      </c>
      <c r="H1161" s="512">
        <v>494050</v>
      </c>
      <c r="I1161" s="512">
        <v>669918</v>
      </c>
      <c r="J1161" s="512">
        <v>145558</v>
      </c>
      <c r="K1161" s="514">
        <v>0</v>
      </c>
      <c r="L1161" s="512">
        <v>0</v>
      </c>
      <c r="M1161" s="512">
        <f>N1161/1630</f>
        <v>1074.9417177914111</v>
      </c>
      <c r="N1161" s="512">
        <v>1752155</v>
      </c>
      <c r="O1161" s="512">
        <f t="shared" ref="O1161:O1166" si="66">P1161/540</f>
        <v>93.983333333333334</v>
      </c>
      <c r="P1161" s="512">
        <v>50751</v>
      </c>
      <c r="Q1161" s="512">
        <v>0</v>
      </c>
      <c r="R1161" s="512">
        <v>0</v>
      </c>
      <c r="S1161" s="512">
        <v>0</v>
      </c>
      <c r="T1161" s="512">
        <v>0</v>
      </c>
      <c r="U1161" s="512">
        <v>598337</v>
      </c>
      <c r="V1161" s="513"/>
      <c r="W1161" s="513"/>
      <c r="X1161" s="521"/>
      <c r="Y1161" s="302"/>
      <c r="Z1161" s="522"/>
      <c r="AA1161" s="515"/>
      <c r="AB1161" s="516"/>
      <c r="AC1161" s="517">
        <v>4315967</v>
      </c>
    </row>
    <row r="1162" spans="1:29" ht="24.9" hidden="1" customHeight="1">
      <c r="A1162" s="302"/>
      <c r="B1162" s="519" t="s">
        <v>2508</v>
      </c>
      <c r="C1162" s="520">
        <f t="shared" si="62"/>
        <v>2721943</v>
      </c>
      <c r="D1162" s="512">
        <v>2628497</v>
      </c>
      <c r="E1162" s="512">
        <v>187122</v>
      </c>
      <c r="F1162" s="512">
        <v>0</v>
      </c>
      <c r="G1162" s="512">
        <v>0</v>
      </c>
      <c r="H1162" s="512">
        <v>2144715</v>
      </c>
      <c r="I1162" s="512">
        <v>0</v>
      </c>
      <c r="J1162" s="512">
        <v>296660</v>
      </c>
      <c r="K1162" s="514">
        <v>0</v>
      </c>
      <c r="L1162" s="512">
        <v>0</v>
      </c>
      <c r="M1162" s="512">
        <v>0</v>
      </c>
      <c r="N1162" s="512">
        <v>0</v>
      </c>
      <c r="O1162" s="512">
        <f t="shared" si="66"/>
        <v>173.04814814814816</v>
      </c>
      <c r="P1162" s="512">
        <v>93446</v>
      </c>
      <c r="Q1162" s="512">
        <v>0</v>
      </c>
      <c r="R1162" s="512">
        <v>0</v>
      </c>
      <c r="S1162" s="512">
        <v>0</v>
      </c>
      <c r="T1162" s="512">
        <v>0</v>
      </c>
      <c r="U1162" s="512">
        <v>0</v>
      </c>
      <c r="V1162" s="513"/>
      <c r="W1162" s="513"/>
      <c r="X1162" s="521"/>
      <c r="Y1162" s="302"/>
      <c r="Z1162" s="522"/>
      <c r="AA1162" s="515"/>
      <c r="AB1162" s="516"/>
      <c r="AC1162" s="517">
        <v>2721943</v>
      </c>
    </row>
    <row r="1163" spans="1:29" ht="24.9" hidden="1" customHeight="1">
      <c r="A1163" s="302"/>
      <c r="B1163" s="519" t="s">
        <v>2509</v>
      </c>
      <c r="C1163" s="520">
        <f t="shared" si="62"/>
        <v>3669932</v>
      </c>
      <c r="D1163" s="512">
        <v>1524500</v>
      </c>
      <c r="E1163" s="512">
        <v>93044</v>
      </c>
      <c r="F1163" s="512">
        <v>255406</v>
      </c>
      <c r="G1163" s="512">
        <v>347393</v>
      </c>
      <c r="H1163" s="512">
        <v>681713</v>
      </c>
      <c r="I1163" s="512">
        <v>0</v>
      </c>
      <c r="J1163" s="512">
        <v>146944</v>
      </c>
      <c r="K1163" s="514">
        <v>0</v>
      </c>
      <c r="L1163" s="512">
        <v>0</v>
      </c>
      <c r="M1163" s="512">
        <f t="shared" ref="M1163:M1168" si="67">N1163/1630</f>
        <v>561.5546012269939</v>
      </c>
      <c r="N1163" s="512">
        <v>915334</v>
      </c>
      <c r="O1163" s="512">
        <f t="shared" si="66"/>
        <v>170.34629629629629</v>
      </c>
      <c r="P1163" s="512">
        <v>91987</v>
      </c>
      <c r="Q1163" s="512">
        <v>707</v>
      </c>
      <c r="R1163" s="512">
        <v>406986</v>
      </c>
      <c r="S1163" s="512">
        <v>127</v>
      </c>
      <c r="T1163" s="512">
        <v>132788</v>
      </c>
      <c r="U1163" s="512">
        <v>598337</v>
      </c>
      <c r="V1163" s="513"/>
      <c r="W1163" s="513"/>
      <c r="X1163" s="521"/>
      <c r="Y1163" s="302"/>
      <c r="Z1163" s="522"/>
      <c r="AA1163" s="515"/>
      <c r="AB1163" s="516"/>
      <c r="AC1163" s="517">
        <v>3669932</v>
      </c>
    </row>
    <row r="1164" spans="1:29" ht="24.9" hidden="1" customHeight="1">
      <c r="A1164" s="302"/>
      <c r="B1164" s="519" t="s">
        <v>2510</v>
      </c>
      <c r="C1164" s="520">
        <f t="shared" si="62"/>
        <v>3969934</v>
      </c>
      <c r="D1164" s="512">
        <v>1386345</v>
      </c>
      <c r="E1164" s="512">
        <v>93044</v>
      </c>
      <c r="F1164" s="512">
        <v>255836</v>
      </c>
      <c r="G1164" s="512">
        <v>344263</v>
      </c>
      <c r="H1164" s="512">
        <v>693202</v>
      </c>
      <c r="I1164" s="512">
        <v>0</v>
      </c>
      <c r="J1164" s="512">
        <v>0</v>
      </c>
      <c r="K1164" s="514">
        <v>0</v>
      </c>
      <c r="L1164" s="512">
        <v>0</v>
      </c>
      <c r="M1164" s="512">
        <f t="shared" si="67"/>
        <v>570.9527607361963</v>
      </c>
      <c r="N1164" s="512">
        <v>930653</v>
      </c>
      <c r="O1164" s="512">
        <f t="shared" si="66"/>
        <v>173.87037037037038</v>
      </c>
      <c r="P1164" s="512">
        <v>93890</v>
      </c>
      <c r="Q1164" s="512">
        <v>828.23394495412845</v>
      </c>
      <c r="R1164" s="512">
        <v>902775</v>
      </c>
      <c r="S1164" s="512">
        <v>94.688764044943824</v>
      </c>
      <c r="T1164" s="512">
        <v>84273</v>
      </c>
      <c r="U1164" s="512">
        <v>571998</v>
      </c>
      <c r="V1164" s="513"/>
      <c r="W1164" s="513"/>
      <c r="X1164" s="521"/>
      <c r="Y1164" s="302"/>
      <c r="Z1164" s="522"/>
      <c r="AA1164" s="515"/>
      <c r="AB1164" s="516"/>
      <c r="AC1164" s="517">
        <v>3969934</v>
      </c>
    </row>
    <row r="1165" spans="1:29" ht="24.9" hidden="1" customHeight="1">
      <c r="A1165" s="302"/>
      <c r="B1165" s="519" t="s">
        <v>2511</v>
      </c>
      <c r="C1165" s="520">
        <f t="shared" si="62"/>
        <v>4566171</v>
      </c>
      <c r="D1165" s="512">
        <v>2573658</v>
      </c>
      <c r="E1165" s="512">
        <v>506574</v>
      </c>
      <c r="F1165" s="512">
        <v>0</v>
      </c>
      <c r="G1165" s="512">
        <v>0</v>
      </c>
      <c r="H1165" s="512">
        <v>1918754</v>
      </c>
      <c r="I1165" s="512">
        <v>0</v>
      </c>
      <c r="J1165" s="512">
        <v>148330</v>
      </c>
      <c r="K1165" s="514">
        <v>0</v>
      </c>
      <c r="L1165" s="512">
        <v>0</v>
      </c>
      <c r="M1165" s="512">
        <f t="shared" si="67"/>
        <v>1038.0650306748466</v>
      </c>
      <c r="N1165" s="512">
        <v>1692046</v>
      </c>
      <c r="O1165" s="512">
        <f t="shared" si="66"/>
        <v>35.244444444444447</v>
      </c>
      <c r="P1165" s="512">
        <v>19032</v>
      </c>
      <c r="Q1165" s="512">
        <v>0</v>
      </c>
      <c r="R1165" s="512">
        <v>0</v>
      </c>
      <c r="S1165" s="512">
        <v>0</v>
      </c>
      <c r="T1165" s="512">
        <v>0</v>
      </c>
      <c r="U1165" s="512">
        <v>281435</v>
      </c>
      <c r="V1165" s="513"/>
      <c r="W1165" s="513"/>
      <c r="X1165" s="521"/>
      <c r="Y1165" s="302"/>
      <c r="Z1165" s="522"/>
      <c r="AA1165" s="515"/>
      <c r="AB1165" s="516"/>
      <c r="AC1165" s="517">
        <v>4566171</v>
      </c>
    </row>
    <row r="1166" spans="1:29" ht="24.9" hidden="1" customHeight="1">
      <c r="A1166" s="302"/>
      <c r="B1166" s="519" t="s">
        <v>2512</v>
      </c>
      <c r="C1166" s="520">
        <f t="shared" si="62"/>
        <v>3536864</v>
      </c>
      <c r="D1166" s="512">
        <v>1087512</v>
      </c>
      <c r="E1166" s="512">
        <v>78571</v>
      </c>
      <c r="F1166" s="512">
        <v>202089</v>
      </c>
      <c r="G1166" s="512">
        <v>163438</v>
      </c>
      <c r="H1166" s="512">
        <v>643414</v>
      </c>
      <c r="I1166" s="512">
        <v>0</v>
      </c>
      <c r="J1166" s="512">
        <v>0</v>
      </c>
      <c r="K1166" s="514">
        <v>0</v>
      </c>
      <c r="L1166" s="512">
        <v>0</v>
      </c>
      <c r="M1166" s="512">
        <f t="shared" si="67"/>
        <v>552.15582822085889</v>
      </c>
      <c r="N1166" s="512">
        <v>900014</v>
      </c>
      <c r="O1166" s="512">
        <f t="shared" si="66"/>
        <v>481.66851851851851</v>
      </c>
      <c r="P1166" s="512">
        <v>260101</v>
      </c>
      <c r="Q1166" s="512">
        <v>579.17614678899088</v>
      </c>
      <c r="R1166" s="512">
        <v>631302</v>
      </c>
      <c r="S1166" s="512">
        <v>66.964044943820227</v>
      </c>
      <c r="T1166" s="512">
        <v>59598</v>
      </c>
      <c r="U1166" s="512">
        <v>598337</v>
      </c>
      <c r="V1166" s="513"/>
      <c r="W1166" s="513"/>
      <c r="X1166" s="521"/>
      <c r="Y1166" s="302"/>
      <c r="Z1166" s="522"/>
      <c r="AA1166" s="515"/>
      <c r="AB1166" s="516"/>
      <c r="AC1166" s="517">
        <v>3536864</v>
      </c>
    </row>
    <row r="1167" spans="1:29" ht="24.9" hidden="1" customHeight="1">
      <c r="A1167" s="302"/>
      <c r="B1167" s="519" t="s">
        <v>2513</v>
      </c>
      <c r="C1167" s="520">
        <f t="shared" si="62"/>
        <v>3196948</v>
      </c>
      <c r="D1167" s="512">
        <v>1464506</v>
      </c>
      <c r="E1167" s="512">
        <v>124059</v>
      </c>
      <c r="F1167" s="512">
        <v>0</v>
      </c>
      <c r="G1167" s="512">
        <v>0</v>
      </c>
      <c r="H1167" s="512">
        <v>1340447</v>
      </c>
      <c r="I1167" s="512">
        <v>0</v>
      </c>
      <c r="J1167" s="512">
        <v>0</v>
      </c>
      <c r="K1167" s="514">
        <v>0</v>
      </c>
      <c r="L1167" s="512">
        <v>0</v>
      </c>
      <c r="M1167" s="512">
        <f t="shared" si="67"/>
        <v>711.92883435582826</v>
      </c>
      <c r="N1167" s="512">
        <v>1160444</v>
      </c>
      <c r="O1167" s="512">
        <v>0</v>
      </c>
      <c r="P1167" s="512">
        <v>0</v>
      </c>
      <c r="Q1167" s="512">
        <v>0</v>
      </c>
      <c r="R1167" s="512">
        <v>0</v>
      </c>
      <c r="S1167" s="512">
        <v>0</v>
      </c>
      <c r="T1167" s="512">
        <v>0</v>
      </c>
      <c r="U1167" s="512">
        <v>571998</v>
      </c>
      <c r="V1167" s="513"/>
      <c r="W1167" s="513"/>
      <c r="X1167" s="521"/>
      <c r="Y1167" s="302"/>
      <c r="Z1167" s="522"/>
      <c r="AA1167" s="515"/>
      <c r="AB1167" s="516"/>
      <c r="AC1167" s="517">
        <v>3196948</v>
      </c>
    </row>
    <row r="1168" spans="1:29" ht="24.9" hidden="1" customHeight="1">
      <c r="A1168" s="302"/>
      <c r="B1168" s="519" t="s">
        <v>2514</v>
      </c>
      <c r="C1168" s="520">
        <f t="shared" si="62"/>
        <v>4464442</v>
      </c>
      <c r="D1168" s="512">
        <v>2591420</v>
      </c>
      <c r="E1168" s="512">
        <v>268794</v>
      </c>
      <c r="F1168" s="512">
        <v>0</v>
      </c>
      <c r="G1168" s="512">
        <v>0</v>
      </c>
      <c r="H1168" s="512">
        <v>1585557</v>
      </c>
      <c r="I1168" s="512">
        <v>440409</v>
      </c>
      <c r="J1168" s="512">
        <v>296660</v>
      </c>
      <c r="K1168" s="514">
        <v>0</v>
      </c>
      <c r="L1168" s="512">
        <v>0</v>
      </c>
      <c r="M1168" s="512">
        <f t="shared" si="67"/>
        <v>964.75766871165649</v>
      </c>
      <c r="N1168" s="512">
        <v>1572555</v>
      </c>
      <c r="O1168" s="512">
        <f t="shared" ref="O1168:O1174" si="68">P1168/540</f>
        <v>35.244444444444447</v>
      </c>
      <c r="P1168" s="512">
        <v>19032</v>
      </c>
      <c r="Q1168" s="512">
        <v>0</v>
      </c>
      <c r="R1168" s="512">
        <v>0</v>
      </c>
      <c r="S1168" s="512">
        <v>0</v>
      </c>
      <c r="T1168" s="512">
        <v>0</v>
      </c>
      <c r="U1168" s="512">
        <v>281435</v>
      </c>
      <c r="V1168" s="513"/>
      <c r="W1168" s="513"/>
      <c r="X1168" s="521"/>
      <c r="Y1168" s="302"/>
      <c r="Z1168" s="522"/>
      <c r="AA1168" s="515"/>
      <c r="AB1168" s="516"/>
      <c r="AC1168" s="517">
        <v>4464442</v>
      </c>
    </row>
    <row r="1169" spans="1:29" ht="24.9" hidden="1" customHeight="1">
      <c r="A1169" s="302"/>
      <c r="B1169" s="519" t="s">
        <v>903</v>
      </c>
      <c r="C1169" s="520">
        <f t="shared" si="62"/>
        <v>2776947</v>
      </c>
      <c r="D1169" s="512">
        <v>2618159</v>
      </c>
      <c r="E1169" s="512">
        <v>176784</v>
      </c>
      <c r="F1169" s="512">
        <v>0</v>
      </c>
      <c r="G1169" s="512">
        <v>0</v>
      </c>
      <c r="H1169" s="512">
        <v>2144715</v>
      </c>
      <c r="I1169" s="512">
        <v>0</v>
      </c>
      <c r="J1169" s="512">
        <v>296660</v>
      </c>
      <c r="K1169" s="514">
        <v>0</v>
      </c>
      <c r="L1169" s="512">
        <v>0</v>
      </c>
      <c r="M1169" s="512">
        <v>0</v>
      </c>
      <c r="N1169" s="512">
        <v>0</v>
      </c>
      <c r="O1169" s="512">
        <f t="shared" si="68"/>
        <v>294.05185185185184</v>
      </c>
      <c r="P1169" s="512">
        <v>158788</v>
      </c>
      <c r="Q1169" s="512">
        <v>0</v>
      </c>
      <c r="R1169" s="512">
        <v>0</v>
      </c>
      <c r="S1169" s="512">
        <v>0</v>
      </c>
      <c r="T1169" s="512">
        <v>0</v>
      </c>
      <c r="U1169" s="512">
        <v>0</v>
      </c>
      <c r="V1169" s="513"/>
      <c r="W1169" s="513"/>
      <c r="X1169" s="521"/>
      <c r="Y1169" s="302"/>
      <c r="Z1169" s="522"/>
      <c r="AA1169" s="515"/>
      <c r="AB1169" s="516"/>
      <c r="AC1169" s="517">
        <v>2776947</v>
      </c>
    </row>
    <row r="1170" spans="1:29" ht="24.9" hidden="1" customHeight="1">
      <c r="A1170" s="302"/>
      <c r="B1170" s="519" t="s">
        <v>2515</v>
      </c>
      <c r="C1170" s="520">
        <f t="shared" si="62"/>
        <v>4669242</v>
      </c>
      <c r="D1170" s="512">
        <v>1101422</v>
      </c>
      <c r="E1170" s="512">
        <v>78571</v>
      </c>
      <c r="F1170" s="512">
        <v>202089</v>
      </c>
      <c r="G1170" s="512">
        <v>177348</v>
      </c>
      <c r="H1170" s="512">
        <v>643414</v>
      </c>
      <c r="I1170" s="512">
        <v>0</v>
      </c>
      <c r="J1170" s="512">
        <v>0</v>
      </c>
      <c r="K1170" s="514">
        <v>0</v>
      </c>
      <c r="L1170" s="512">
        <v>0</v>
      </c>
      <c r="M1170" s="512">
        <f>N1170/1630</f>
        <v>552.15582822085889</v>
      </c>
      <c r="N1170" s="512">
        <v>900014</v>
      </c>
      <c r="O1170" s="512">
        <f t="shared" si="68"/>
        <v>481.66851851851851</v>
      </c>
      <c r="P1170" s="512">
        <v>260101</v>
      </c>
      <c r="Q1170" s="512">
        <v>1283.1448979591837</v>
      </c>
      <c r="R1170" s="512">
        <v>628741</v>
      </c>
      <c r="S1170" s="512">
        <v>35.243820224719101</v>
      </c>
      <c r="T1170" s="512">
        <v>31367</v>
      </c>
      <c r="U1170" s="512">
        <v>1747597</v>
      </c>
      <c r="V1170" s="513"/>
      <c r="W1170" s="513"/>
      <c r="X1170" s="521"/>
      <c r="Y1170" s="302"/>
      <c r="Z1170" s="522"/>
      <c r="AA1170" s="515"/>
      <c r="AB1170" s="516"/>
      <c r="AC1170" s="517">
        <v>4669242</v>
      </c>
    </row>
    <row r="1171" spans="1:29" ht="24.9" hidden="1" customHeight="1">
      <c r="A1171" s="302"/>
      <c r="B1171" s="519" t="s">
        <v>2516</v>
      </c>
      <c r="C1171" s="520">
        <f t="shared" si="62"/>
        <v>4755778</v>
      </c>
      <c r="D1171" s="512">
        <v>2655224</v>
      </c>
      <c r="E1171" s="512">
        <v>0</v>
      </c>
      <c r="F1171" s="512">
        <v>610567</v>
      </c>
      <c r="G1171" s="512">
        <v>250373</v>
      </c>
      <c r="H1171" s="512">
        <v>1794284</v>
      </c>
      <c r="I1171" s="512">
        <v>0</v>
      </c>
      <c r="J1171" s="512">
        <v>0</v>
      </c>
      <c r="K1171" s="514">
        <v>0</v>
      </c>
      <c r="L1171" s="512">
        <v>0</v>
      </c>
      <c r="M1171" s="512">
        <f>N1171/1630</f>
        <v>1092.5638036809817</v>
      </c>
      <c r="N1171" s="512">
        <v>1780879</v>
      </c>
      <c r="O1171" s="512">
        <f t="shared" si="68"/>
        <v>338.34259259259261</v>
      </c>
      <c r="P1171" s="512">
        <v>182705</v>
      </c>
      <c r="Q1171" s="512">
        <v>0</v>
      </c>
      <c r="R1171" s="512">
        <v>0</v>
      </c>
      <c r="S1171" s="512">
        <v>153.89887640449439</v>
      </c>
      <c r="T1171" s="512">
        <v>136970</v>
      </c>
      <c r="U1171" s="512">
        <v>0</v>
      </c>
      <c r="V1171" s="513"/>
      <c r="W1171" s="513"/>
      <c r="X1171" s="521"/>
      <c r="Y1171" s="302"/>
      <c r="Z1171" s="522"/>
      <c r="AA1171" s="515"/>
      <c r="AB1171" s="516"/>
      <c r="AC1171" s="517">
        <v>4755778</v>
      </c>
    </row>
    <row r="1172" spans="1:29" ht="24.9" hidden="1" customHeight="1">
      <c r="A1172" s="302"/>
      <c r="B1172" s="519" t="s">
        <v>2517</v>
      </c>
      <c r="C1172" s="520">
        <f t="shared" si="62"/>
        <v>1395334</v>
      </c>
      <c r="D1172" s="512">
        <v>0</v>
      </c>
      <c r="E1172" s="512">
        <v>0</v>
      </c>
      <c r="F1172" s="512">
        <v>0</v>
      </c>
      <c r="G1172" s="512">
        <v>0</v>
      </c>
      <c r="H1172" s="512">
        <v>0</v>
      </c>
      <c r="I1172" s="512">
        <v>0</v>
      </c>
      <c r="J1172" s="512">
        <v>0</v>
      </c>
      <c r="K1172" s="514">
        <v>0</v>
      </c>
      <c r="L1172" s="512">
        <v>0</v>
      </c>
      <c r="M1172" s="512">
        <f>N1172/1630</f>
        <v>624.9938650306749</v>
      </c>
      <c r="N1172" s="512">
        <v>1018740</v>
      </c>
      <c r="O1172" s="512">
        <f t="shared" si="68"/>
        <v>94.572222222222223</v>
      </c>
      <c r="P1172" s="512">
        <v>51069</v>
      </c>
      <c r="Q1172" s="512">
        <v>600.32244897959185</v>
      </c>
      <c r="R1172" s="512">
        <v>294158</v>
      </c>
      <c r="S1172" s="512">
        <v>35.243820224719101</v>
      </c>
      <c r="T1172" s="512">
        <v>31367</v>
      </c>
      <c r="U1172" s="512">
        <v>0</v>
      </c>
      <c r="V1172" s="513"/>
      <c r="W1172" s="513"/>
      <c r="X1172" s="521"/>
      <c r="Y1172" s="302"/>
      <c r="Z1172" s="522"/>
      <c r="AA1172" s="515"/>
      <c r="AB1172" s="516"/>
      <c r="AC1172" s="517">
        <v>1395334</v>
      </c>
    </row>
    <row r="1173" spans="1:29" ht="24.9" hidden="1" customHeight="1">
      <c r="A1173" s="302"/>
      <c r="B1173" s="519" t="s">
        <v>2518</v>
      </c>
      <c r="C1173" s="520">
        <f t="shared" si="62"/>
        <v>2515216</v>
      </c>
      <c r="D1173" s="512">
        <v>194077</v>
      </c>
      <c r="E1173" s="512">
        <v>0</v>
      </c>
      <c r="F1173" s="512">
        <v>0</v>
      </c>
      <c r="G1173" s="512">
        <v>0</v>
      </c>
      <c r="H1173" s="512">
        <v>0</v>
      </c>
      <c r="I1173" s="512">
        <v>0</v>
      </c>
      <c r="J1173" s="512">
        <v>194077</v>
      </c>
      <c r="K1173" s="514">
        <v>0</v>
      </c>
      <c r="L1173" s="512">
        <v>0</v>
      </c>
      <c r="M1173" s="512">
        <v>0</v>
      </c>
      <c r="N1173" s="512">
        <v>0</v>
      </c>
      <c r="O1173" s="512">
        <f t="shared" si="68"/>
        <v>1186.0777777777778</v>
      </c>
      <c r="P1173" s="512">
        <v>640482</v>
      </c>
      <c r="Q1173" s="512">
        <v>2767</v>
      </c>
      <c r="R1173" s="512">
        <v>1592829</v>
      </c>
      <c r="S1173" s="512">
        <v>84</v>
      </c>
      <c r="T1173" s="512">
        <v>87828</v>
      </c>
      <c r="U1173" s="512">
        <v>0</v>
      </c>
      <c r="V1173" s="513"/>
      <c r="W1173" s="513"/>
      <c r="X1173" s="521"/>
      <c r="Y1173" s="302"/>
      <c r="Z1173" s="522"/>
      <c r="AA1173" s="515"/>
      <c r="AB1173" s="516"/>
      <c r="AC1173" s="517">
        <v>2515216</v>
      </c>
    </row>
    <row r="1174" spans="1:29" ht="24.9" hidden="1" customHeight="1">
      <c r="A1174" s="302"/>
      <c r="B1174" s="519" t="s">
        <v>329</v>
      </c>
      <c r="C1174" s="520">
        <f t="shared" si="62"/>
        <v>725608</v>
      </c>
      <c r="D1174" s="512">
        <v>637681</v>
      </c>
      <c r="E1174" s="512">
        <v>0</v>
      </c>
      <c r="F1174" s="512">
        <v>0</v>
      </c>
      <c r="G1174" s="512">
        <v>0</v>
      </c>
      <c r="H1174" s="512">
        <v>0</v>
      </c>
      <c r="I1174" s="512">
        <v>0</v>
      </c>
      <c r="J1174" s="512">
        <v>637681</v>
      </c>
      <c r="K1174" s="514">
        <v>0</v>
      </c>
      <c r="L1174" s="512">
        <v>0</v>
      </c>
      <c r="M1174" s="512">
        <v>0</v>
      </c>
      <c r="N1174" s="512">
        <v>0</v>
      </c>
      <c r="O1174" s="512">
        <f t="shared" si="68"/>
        <v>162.82777777777778</v>
      </c>
      <c r="P1174" s="512">
        <v>87927</v>
      </c>
      <c r="Q1174" s="512">
        <v>0</v>
      </c>
      <c r="R1174" s="512">
        <v>0</v>
      </c>
      <c r="S1174" s="512">
        <v>0</v>
      </c>
      <c r="T1174" s="512">
        <v>0</v>
      </c>
      <c r="U1174" s="512">
        <v>0</v>
      </c>
      <c r="V1174" s="513"/>
      <c r="W1174" s="513"/>
      <c r="X1174" s="521"/>
      <c r="Y1174" s="302"/>
      <c r="Z1174" s="522"/>
      <c r="AA1174" s="515"/>
      <c r="AB1174" s="516"/>
      <c r="AC1174" s="517">
        <v>725608</v>
      </c>
    </row>
    <row r="1175" spans="1:29" ht="24.9" hidden="1" customHeight="1">
      <c r="A1175" s="302"/>
      <c r="B1175" s="519" t="s">
        <v>2519</v>
      </c>
      <c r="C1175" s="520">
        <f t="shared" si="62"/>
        <v>8276902</v>
      </c>
      <c r="D1175" s="512">
        <v>5194379</v>
      </c>
      <c r="E1175" s="512">
        <v>0</v>
      </c>
      <c r="F1175" s="512">
        <v>1268432</v>
      </c>
      <c r="G1175" s="512">
        <v>712869</v>
      </c>
      <c r="H1175" s="512">
        <v>2079607</v>
      </c>
      <c r="I1175" s="512">
        <v>635802</v>
      </c>
      <c r="J1175" s="512">
        <v>497669</v>
      </c>
      <c r="K1175" s="514">
        <v>0</v>
      </c>
      <c r="L1175" s="512">
        <v>0</v>
      </c>
      <c r="M1175" s="512">
        <f>N1175/1630</f>
        <v>1104.3122699386504</v>
      </c>
      <c r="N1175" s="512">
        <v>1800029</v>
      </c>
      <c r="O1175" s="512">
        <v>0</v>
      </c>
      <c r="P1175" s="512">
        <v>0</v>
      </c>
      <c r="Q1175" s="512">
        <v>1064.3688073394496</v>
      </c>
      <c r="R1175" s="512">
        <v>1160162</v>
      </c>
      <c r="S1175" s="512">
        <v>137.45168539325843</v>
      </c>
      <c r="T1175" s="512">
        <v>122332</v>
      </c>
      <c r="U1175" s="512">
        <v>0</v>
      </c>
      <c r="V1175" s="513"/>
      <c r="W1175" s="513"/>
      <c r="X1175" s="521"/>
      <c r="Y1175" s="302"/>
      <c r="Z1175" s="522"/>
      <c r="AA1175" s="515"/>
      <c r="AB1175" s="516"/>
      <c r="AC1175" s="517">
        <v>8276902</v>
      </c>
    </row>
    <row r="1176" spans="1:29" ht="24.9" hidden="1" customHeight="1">
      <c r="A1176" s="302"/>
      <c r="B1176" s="519" t="s">
        <v>904</v>
      </c>
      <c r="C1176" s="520">
        <f t="shared" si="62"/>
        <v>750371</v>
      </c>
      <c r="D1176" s="512">
        <v>424197</v>
      </c>
      <c r="E1176" s="512">
        <v>0</v>
      </c>
      <c r="F1176" s="512">
        <v>0</v>
      </c>
      <c r="G1176" s="512">
        <v>0</v>
      </c>
      <c r="H1176" s="512">
        <v>0</v>
      </c>
      <c r="I1176" s="512">
        <v>0</v>
      </c>
      <c r="J1176" s="512">
        <v>424197</v>
      </c>
      <c r="K1176" s="514">
        <v>0</v>
      </c>
      <c r="L1176" s="512">
        <v>0</v>
      </c>
      <c r="M1176" s="512">
        <v>0</v>
      </c>
      <c r="N1176" s="512">
        <v>0</v>
      </c>
      <c r="O1176" s="512">
        <f>P1176/540</f>
        <v>292.29074074074072</v>
      </c>
      <c r="P1176" s="512">
        <v>157837</v>
      </c>
      <c r="Q1176" s="512">
        <v>0</v>
      </c>
      <c r="R1176" s="512">
        <v>0</v>
      </c>
      <c r="S1176" s="512">
        <v>161</v>
      </c>
      <c r="T1176" s="512">
        <v>168337</v>
      </c>
      <c r="U1176" s="512">
        <v>0</v>
      </c>
      <c r="V1176" s="513"/>
      <c r="W1176" s="513"/>
      <c r="X1176" s="521"/>
      <c r="Y1176" s="302"/>
      <c r="Z1176" s="522"/>
      <c r="AA1176" s="515"/>
      <c r="AB1176" s="516"/>
      <c r="AC1176" s="517">
        <v>750371</v>
      </c>
    </row>
    <row r="1177" spans="1:29" ht="31.5" hidden="1" customHeight="1">
      <c r="A1177" s="302"/>
      <c r="B1177" s="519" t="s">
        <v>2520</v>
      </c>
      <c r="C1177" s="520">
        <f t="shared" si="62"/>
        <v>2093640</v>
      </c>
      <c r="D1177" s="512">
        <v>729850</v>
      </c>
      <c r="E1177" s="512">
        <v>30498</v>
      </c>
      <c r="F1177" s="512">
        <v>127058</v>
      </c>
      <c r="G1177" s="512">
        <v>102757</v>
      </c>
      <c r="H1177" s="512">
        <v>387581</v>
      </c>
      <c r="I1177" s="512">
        <v>0</v>
      </c>
      <c r="J1177" s="512">
        <v>81956</v>
      </c>
      <c r="K1177" s="514">
        <v>0</v>
      </c>
      <c r="L1177" s="512">
        <v>0</v>
      </c>
      <c r="M1177" s="512">
        <f>N1177/1630</f>
        <v>451.12331288343557</v>
      </c>
      <c r="N1177" s="512">
        <v>735331</v>
      </c>
      <c r="O1177" s="512">
        <v>0</v>
      </c>
      <c r="P1177" s="512">
        <v>0</v>
      </c>
      <c r="Q1177" s="512">
        <v>0</v>
      </c>
      <c r="R1177" s="512">
        <v>0</v>
      </c>
      <c r="S1177" s="512">
        <v>54</v>
      </c>
      <c r="T1177" s="512">
        <v>56461</v>
      </c>
      <c r="U1177" s="512">
        <v>571998</v>
      </c>
      <c r="V1177" s="513"/>
      <c r="W1177" s="513"/>
      <c r="X1177" s="521"/>
      <c r="Y1177" s="302"/>
      <c r="Z1177" s="522"/>
      <c r="AA1177" s="515"/>
      <c r="AB1177" s="516"/>
      <c r="AC1177" s="517">
        <v>2093640</v>
      </c>
    </row>
    <row r="1178" spans="1:29" ht="24.9" hidden="1" customHeight="1">
      <c r="A1178" s="302"/>
      <c r="B1178" s="519" t="s">
        <v>330</v>
      </c>
      <c r="C1178" s="520">
        <f t="shared" si="62"/>
        <v>4140938</v>
      </c>
      <c r="D1178" s="512">
        <v>986814</v>
      </c>
      <c r="E1178" s="512">
        <v>0</v>
      </c>
      <c r="F1178" s="512">
        <v>0</v>
      </c>
      <c r="G1178" s="512">
        <v>0</v>
      </c>
      <c r="H1178" s="512">
        <v>919164</v>
      </c>
      <c r="I1178" s="512">
        <v>0</v>
      </c>
      <c r="J1178" s="512">
        <v>67650</v>
      </c>
      <c r="K1178" s="514">
        <v>0</v>
      </c>
      <c r="L1178" s="512">
        <v>0</v>
      </c>
      <c r="M1178" s="512">
        <f>N1178/1630</f>
        <v>593.27423312883434</v>
      </c>
      <c r="N1178" s="512">
        <v>967037</v>
      </c>
      <c r="O1178" s="512">
        <f>P1178/540</f>
        <v>127.11296296296297</v>
      </c>
      <c r="P1178" s="512">
        <v>68641</v>
      </c>
      <c r="Q1178" s="512">
        <v>670</v>
      </c>
      <c r="R1178" s="512">
        <v>857956</v>
      </c>
      <c r="S1178" s="512">
        <v>56</v>
      </c>
      <c r="T1178" s="512">
        <v>58552</v>
      </c>
      <c r="U1178" s="512">
        <v>1201938</v>
      </c>
      <c r="V1178" s="513"/>
      <c r="W1178" s="513"/>
      <c r="X1178" s="521"/>
      <c r="Y1178" s="302"/>
      <c r="Z1178" s="522"/>
      <c r="AA1178" s="515"/>
      <c r="AB1178" s="516"/>
      <c r="AC1178" s="517">
        <v>4140938</v>
      </c>
    </row>
    <row r="1179" spans="1:29" ht="24.9" hidden="1" customHeight="1">
      <c r="A1179" s="302"/>
      <c r="B1179" s="519" t="s">
        <v>1022</v>
      </c>
      <c r="C1179" s="520">
        <f t="shared" si="62"/>
        <v>1900191</v>
      </c>
      <c r="D1179" s="512">
        <v>498513</v>
      </c>
      <c r="E1179" s="512">
        <v>29981</v>
      </c>
      <c r="F1179" s="512">
        <v>195424</v>
      </c>
      <c r="G1179" s="512">
        <v>158048</v>
      </c>
      <c r="H1179" s="512">
        <v>0</v>
      </c>
      <c r="I1179" s="512">
        <v>0</v>
      </c>
      <c r="J1179" s="512">
        <v>115060</v>
      </c>
      <c r="K1179" s="514">
        <v>0</v>
      </c>
      <c r="L1179" s="512">
        <v>0</v>
      </c>
      <c r="M1179" s="512">
        <f>N1179/1630</f>
        <v>669.63619631901838</v>
      </c>
      <c r="N1179" s="512">
        <v>1091507</v>
      </c>
      <c r="O1179" s="512">
        <v>0</v>
      </c>
      <c r="P1179" s="512">
        <v>0</v>
      </c>
      <c r="Q1179" s="512">
        <v>550</v>
      </c>
      <c r="R1179" s="512">
        <v>239072</v>
      </c>
      <c r="S1179" s="512">
        <v>68</v>
      </c>
      <c r="T1179" s="512">
        <v>71099</v>
      </c>
      <c r="U1179" s="512">
        <v>0</v>
      </c>
      <c r="V1179" s="513"/>
      <c r="W1179" s="513"/>
      <c r="X1179" s="521"/>
      <c r="Y1179" s="302"/>
      <c r="Z1179" s="522"/>
      <c r="AA1179" s="515"/>
      <c r="AB1179" s="516"/>
      <c r="AC1179" s="517">
        <v>1900191</v>
      </c>
    </row>
    <row r="1180" spans="1:29" ht="24.9" hidden="1" customHeight="1">
      <c r="A1180" s="302"/>
      <c r="B1180" s="519" t="s">
        <v>331</v>
      </c>
      <c r="C1180" s="520">
        <f t="shared" si="62"/>
        <v>3216592</v>
      </c>
      <c r="D1180" s="512">
        <v>1705971</v>
      </c>
      <c r="E1180" s="512">
        <v>35667</v>
      </c>
      <c r="F1180" s="512">
        <v>218858</v>
      </c>
      <c r="G1180" s="512">
        <v>177000</v>
      </c>
      <c r="H1180" s="512">
        <v>1156614</v>
      </c>
      <c r="I1180" s="512">
        <v>0</v>
      </c>
      <c r="J1180" s="512">
        <v>117832</v>
      </c>
      <c r="K1180" s="514">
        <v>0</v>
      </c>
      <c r="L1180" s="512">
        <v>0</v>
      </c>
      <c r="M1180" s="512">
        <v>0</v>
      </c>
      <c r="N1180" s="512">
        <v>0</v>
      </c>
      <c r="O1180" s="512">
        <f>P1180/540</f>
        <v>620.41111111111115</v>
      </c>
      <c r="P1180" s="512">
        <v>335022</v>
      </c>
      <c r="Q1180" s="512">
        <v>0</v>
      </c>
      <c r="R1180" s="512">
        <v>0</v>
      </c>
      <c r="S1180" s="512">
        <v>0</v>
      </c>
      <c r="T1180" s="512">
        <v>0</v>
      </c>
      <c r="U1180" s="512">
        <v>1175599</v>
      </c>
      <c r="V1180" s="513"/>
      <c r="W1180" s="513"/>
      <c r="X1180" s="521"/>
      <c r="Y1180" s="302"/>
      <c r="Z1180" s="522"/>
      <c r="AA1180" s="515"/>
      <c r="AB1180" s="516"/>
      <c r="AC1180" s="517">
        <v>3216592</v>
      </c>
    </row>
    <row r="1181" spans="1:29" ht="24.9" hidden="1" customHeight="1">
      <c r="A1181" s="302"/>
      <c r="B1181" s="519" t="s">
        <v>332</v>
      </c>
      <c r="C1181" s="520">
        <f t="shared" si="62"/>
        <v>2404392</v>
      </c>
      <c r="D1181" s="512">
        <v>1165013</v>
      </c>
      <c r="E1181" s="512">
        <v>35150</v>
      </c>
      <c r="F1181" s="512">
        <v>135013</v>
      </c>
      <c r="G1181" s="512">
        <v>109191</v>
      </c>
      <c r="H1181" s="512">
        <v>792779</v>
      </c>
      <c r="I1181" s="512">
        <v>0</v>
      </c>
      <c r="J1181" s="512">
        <v>92880</v>
      </c>
      <c r="K1181" s="514">
        <v>0</v>
      </c>
      <c r="L1181" s="512">
        <v>0</v>
      </c>
      <c r="M1181" s="512">
        <v>0</v>
      </c>
      <c r="N1181" s="512">
        <v>0</v>
      </c>
      <c r="O1181" s="512">
        <v>0</v>
      </c>
      <c r="P1181" s="512">
        <v>0</v>
      </c>
      <c r="Q1181" s="512">
        <v>0</v>
      </c>
      <c r="R1181" s="512">
        <v>0</v>
      </c>
      <c r="S1181" s="512">
        <v>61</v>
      </c>
      <c r="T1181" s="512">
        <v>63780</v>
      </c>
      <c r="U1181" s="512">
        <v>1175599</v>
      </c>
      <c r="V1181" s="513"/>
      <c r="W1181" s="513"/>
      <c r="X1181" s="521"/>
      <c r="Y1181" s="302"/>
      <c r="Z1181" s="522"/>
      <c r="AA1181" s="515"/>
      <c r="AB1181" s="516"/>
      <c r="AC1181" s="517">
        <v>2404392</v>
      </c>
    </row>
    <row r="1182" spans="1:29" ht="24.9" hidden="1" customHeight="1">
      <c r="A1182" s="302"/>
      <c r="B1182" s="519" t="s">
        <v>2521</v>
      </c>
      <c r="C1182" s="520">
        <f t="shared" si="62"/>
        <v>3712751</v>
      </c>
      <c r="D1182" s="512">
        <v>1375592</v>
      </c>
      <c r="E1182" s="512">
        <v>16541</v>
      </c>
      <c r="F1182" s="512">
        <v>201229</v>
      </c>
      <c r="G1182" s="512">
        <v>162743</v>
      </c>
      <c r="H1182" s="512">
        <v>922993</v>
      </c>
      <c r="I1182" s="512">
        <v>0</v>
      </c>
      <c r="J1182" s="512">
        <v>72086</v>
      </c>
      <c r="K1182" s="514">
        <v>0</v>
      </c>
      <c r="L1182" s="512">
        <v>0</v>
      </c>
      <c r="M1182" s="512">
        <f>N1182/1630</f>
        <v>669.63619631901838</v>
      </c>
      <c r="N1182" s="512">
        <v>1091507</v>
      </c>
      <c r="O1182" s="512">
        <v>0</v>
      </c>
      <c r="P1182" s="512">
        <v>0</v>
      </c>
      <c r="Q1182" s="512">
        <v>0</v>
      </c>
      <c r="R1182" s="512">
        <v>0</v>
      </c>
      <c r="S1182" s="512">
        <v>67</v>
      </c>
      <c r="T1182" s="512">
        <v>70053</v>
      </c>
      <c r="U1182" s="512">
        <v>1175599</v>
      </c>
      <c r="V1182" s="513"/>
      <c r="W1182" s="513"/>
      <c r="X1182" s="521"/>
      <c r="Y1182" s="302"/>
      <c r="Z1182" s="522"/>
      <c r="AA1182" s="515"/>
      <c r="AB1182" s="516"/>
      <c r="AC1182" s="517">
        <v>3712751</v>
      </c>
    </row>
    <row r="1183" spans="1:29" ht="24.9" hidden="1" customHeight="1">
      <c r="A1183" s="302"/>
      <c r="B1183" s="519" t="s">
        <v>334</v>
      </c>
      <c r="C1183" s="520">
        <f t="shared" si="62"/>
        <v>2032731</v>
      </c>
      <c r="D1183" s="512">
        <v>388046</v>
      </c>
      <c r="E1183" s="512">
        <v>9304</v>
      </c>
      <c r="F1183" s="512">
        <v>156512</v>
      </c>
      <c r="G1183" s="512">
        <v>126578</v>
      </c>
      <c r="H1183" s="512">
        <v>0</v>
      </c>
      <c r="I1183" s="512">
        <v>0</v>
      </c>
      <c r="J1183" s="512">
        <v>95652</v>
      </c>
      <c r="K1183" s="514">
        <v>0</v>
      </c>
      <c r="L1183" s="512">
        <v>0</v>
      </c>
      <c r="M1183" s="512">
        <f>N1183/1630</f>
        <v>528.66012269938653</v>
      </c>
      <c r="N1183" s="512">
        <v>861716</v>
      </c>
      <c r="O1183" s="512">
        <v>0</v>
      </c>
      <c r="P1183" s="512">
        <v>0</v>
      </c>
      <c r="Q1183" s="512">
        <v>560</v>
      </c>
      <c r="R1183" s="512">
        <v>717098</v>
      </c>
      <c r="S1183" s="512">
        <v>63</v>
      </c>
      <c r="T1183" s="512">
        <v>65871</v>
      </c>
      <c r="U1183" s="512">
        <v>0</v>
      </c>
      <c r="V1183" s="513"/>
      <c r="W1183" s="513"/>
      <c r="X1183" s="521"/>
      <c r="Y1183" s="302"/>
      <c r="Z1183" s="522"/>
      <c r="AA1183" s="515"/>
      <c r="AB1183" s="516"/>
      <c r="AC1183" s="517">
        <v>2032731</v>
      </c>
    </row>
    <row r="1184" spans="1:29" ht="24.9" hidden="1" customHeight="1">
      <c r="A1184" s="302"/>
      <c r="B1184" s="628" t="s">
        <v>3071</v>
      </c>
      <c r="C1184" s="520">
        <f t="shared" ref="C1184:C1185" si="69">D1184+L1184+N1184+P1184+R1184+T1184+U1184</f>
        <v>7533868</v>
      </c>
      <c r="D1184" s="512"/>
      <c r="E1184" s="512"/>
      <c r="F1184" s="512"/>
      <c r="G1184" s="512"/>
      <c r="H1184" s="512"/>
      <c r="I1184" s="512"/>
      <c r="J1184" s="512"/>
      <c r="K1184" s="514">
        <v>4</v>
      </c>
      <c r="L1184" s="512">
        <v>7533868</v>
      </c>
      <c r="M1184" s="512"/>
      <c r="N1184" s="512"/>
      <c r="O1184" s="512"/>
      <c r="P1184" s="512"/>
      <c r="Q1184" s="512"/>
      <c r="R1184" s="512"/>
      <c r="S1184" s="512"/>
      <c r="T1184" s="512"/>
      <c r="U1184" s="512"/>
      <c r="V1184" s="513"/>
      <c r="W1184" s="513"/>
      <c r="X1184" s="521"/>
      <c r="Y1184" s="302"/>
      <c r="Z1184" s="629"/>
      <c r="AA1184" s="515"/>
      <c r="AB1184" s="516"/>
      <c r="AC1184" s="517">
        <v>7533868</v>
      </c>
    </row>
    <row r="1185" spans="1:29" ht="24.9" hidden="1" customHeight="1">
      <c r="A1185" s="302"/>
      <c r="B1185" s="628" t="s">
        <v>3072</v>
      </c>
      <c r="C1185" s="520">
        <f t="shared" si="69"/>
        <v>3766934</v>
      </c>
      <c r="D1185" s="512"/>
      <c r="E1185" s="512"/>
      <c r="F1185" s="512"/>
      <c r="G1185" s="512"/>
      <c r="H1185" s="512"/>
      <c r="I1185" s="512"/>
      <c r="J1185" s="512"/>
      <c r="K1185" s="514">
        <v>2</v>
      </c>
      <c r="L1185" s="512">
        <v>3766934</v>
      </c>
      <c r="M1185" s="512"/>
      <c r="N1185" s="512"/>
      <c r="O1185" s="512"/>
      <c r="P1185" s="512"/>
      <c r="Q1185" s="512"/>
      <c r="R1185" s="512"/>
      <c r="S1185" s="512"/>
      <c r="T1185" s="512"/>
      <c r="U1185" s="512"/>
      <c r="V1185" s="513"/>
      <c r="W1185" s="513"/>
      <c r="X1185" s="521"/>
      <c r="Y1185" s="302"/>
      <c r="Z1185" s="629"/>
      <c r="AA1185" s="515"/>
      <c r="AB1185" s="516"/>
      <c r="AC1185" s="517">
        <v>3766934</v>
      </c>
    </row>
    <row r="1186" spans="1:29" ht="24.9" hidden="1" customHeight="1">
      <c r="A1186" s="302"/>
      <c r="B1186" s="519" t="s">
        <v>335</v>
      </c>
      <c r="C1186" s="520">
        <f t="shared" ref="C1186:C1276" si="70">D1186+L1186+N1186+P1186+R1186+T1186+U1186</f>
        <v>15142751</v>
      </c>
      <c r="D1186" s="512">
        <f>SUM(E1186:J1186)</f>
        <v>3604250</v>
      </c>
      <c r="E1186" s="512">
        <v>1409619</v>
      </c>
      <c r="F1186" s="512">
        <v>0</v>
      </c>
      <c r="G1186" s="512">
        <v>0</v>
      </c>
      <c r="H1186" s="512">
        <v>0</v>
      </c>
      <c r="I1186" s="512">
        <v>1394757</v>
      </c>
      <c r="J1186" s="512">
        <v>799874</v>
      </c>
      <c r="K1186" s="514">
        <v>0</v>
      </c>
      <c r="L1186" s="512">
        <v>0</v>
      </c>
      <c r="M1186" s="512">
        <f>N1186/1630</f>
        <v>2560.7116564417179</v>
      </c>
      <c r="N1186" s="512">
        <v>4173960</v>
      </c>
      <c r="O1186" s="512">
        <f>P1186/540</f>
        <v>874.05185185185189</v>
      </c>
      <c r="P1186" s="512">
        <v>471988</v>
      </c>
      <c r="Q1186" s="512">
        <v>3644.6</v>
      </c>
      <c r="R1186" s="512">
        <v>4667027</v>
      </c>
      <c r="S1186" s="512">
        <v>117.3</v>
      </c>
      <c r="T1186" s="512">
        <v>122646</v>
      </c>
      <c r="U1186" s="512">
        <v>2102880</v>
      </c>
      <c r="V1186" s="513"/>
      <c r="W1186" s="513"/>
      <c r="X1186" s="521"/>
      <c r="Y1186" s="302"/>
      <c r="Z1186" s="522"/>
      <c r="AA1186" s="515"/>
      <c r="AB1186" s="516"/>
      <c r="AC1186" s="517">
        <v>15142751</v>
      </c>
    </row>
    <row r="1187" spans="1:29" ht="24.9" hidden="1" customHeight="1">
      <c r="A1187" s="302"/>
      <c r="B1187" s="628" t="s">
        <v>3073</v>
      </c>
      <c r="C1187" s="520">
        <f t="shared" si="70"/>
        <v>3766934</v>
      </c>
      <c r="D1187" s="512"/>
      <c r="E1187" s="512"/>
      <c r="F1187" s="512"/>
      <c r="G1187" s="512"/>
      <c r="H1187" s="512"/>
      <c r="I1187" s="512"/>
      <c r="J1187" s="512"/>
      <c r="K1187" s="514">
        <v>2</v>
      </c>
      <c r="L1187" s="512">
        <v>3766934</v>
      </c>
      <c r="M1187" s="512"/>
      <c r="N1187" s="512"/>
      <c r="O1187" s="512"/>
      <c r="P1187" s="512"/>
      <c r="Q1187" s="512"/>
      <c r="R1187" s="512"/>
      <c r="S1187" s="512"/>
      <c r="T1187" s="512"/>
      <c r="U1187" s="512"/>
      <c r="V1187" s="513"/>
      <c r="W1187" s="513"/>
      <c r="X1187" s="521"/>
      <c r="Y1187" s="302"/>
      <c r="Z1187" s="629"/>
      <c r="AA1187" s="515"/>
      <c r="AB1187" s="516"/>
      <c r="AC1187" s="517">
        <v>3766934</v>
      </c>
    </row>
    <row r="1188" spans="1:29" ht="24.9" hidden="1" customHeight="1">
      <c r="A1188" s="302"/>
      <c r="B1188" s="519" t="s">
        <v>2522</v>
      </c>
      <c r="C1188" s="520">
        <f t="shared" si="70"/>
        <v>272662</v>
      </c>
      <c r="D1188" s="512">
        <v>0</v>
      </c>
      <c r="E1188" s="512">
        <v>0</v>
      </c>
      <c r="F1188" s="512">
        <v>0</v>
      </c>
      <c r="G1188" s="512">
        <v>0</v>
      </c>
      <c r="H1188" s="512">
        <v>0</v>
      </c>
      <c r="I1188" s="512">
        <v>0</v>
      </c>
      <c r="J1188" s="512">
        <v>0</v>
      </c>
      <c r="K1188" s="514">
        <v>0</v>
      </c>
      <c r="L1188" s="512">
        <v>0</v>
      </c>
      <c r="M1188" s="512">
        <v>0</v>
      </c>
      <c r="N1188" s="512">
        <v>0</v>
      </c>
      <c r="O1188" s="512">
        <f>P1188/540</f>
        <v>504.92962962962963</v>
      </c>
      <c r="P1188" s="512">
        <v>272662</v>
      </c>
      <c r="Q1188" s="512">
        <v>0</v>
      </c>
      <c r="R1188" s="512">
        <v>0</v>
      </c>
      <c r="S1188" s="512">
        <v>0</v>
      </c>
      <c r="T1188" s="512">
        <v>0</v>
      </c>
      <c r="U1188" s="512">
        <v>0</v>
      </c>
      <c r="V1188" s="513"/>
      <c r="W1188" s="513"/>
      <c r="X1188" s="521"/>
      <c r="Y1188" s="302"/>
      <c r="Z1188" s="522"/>
      <c r="AA1188" s="515"/>
      <c r="AB1188" s="516"/>
      <c r="AC1188" s="517">
        <v>272662</v>
      </c>
    </row>
    <row r="1189" spans="1:29" ht="24.9" hidden="1" customHeight="1">
      <c r="A1189" s="302"/>
      <c r="B1189" s="519" t="s">
        <v>2523</v>
      </c>
      <c r="C1189" s="520">
        <f t="shared" si="70"/>
        <v>4189443</v>
      </c>
      <c r="D1189" s="512">
        <v>696304</v>
      </c>
      <c r="E1189" s="512">
        <v>30498</v>
      </c>
      <c r="F1189" s="512">
        <v>182740</v>
      </c>
      <c r="G1189" s="512">
        <v>147790</v>
      </c>
      <c r="H1189" s="512">
        <v>220216</v>
      </c>
      <c r="I1189" s="512">
        <v>0</v>
      </c>
      <c r="J1189" s="512">
        <v>115060</v>
      </c>
      <c r="K1189" s="514">
        <v>0</v>
      </c>
      <c r="L1189" s="512">
        <v>0</v>
      </c>
      <c r="M1189" s="512">
        <f>N1189/1630</f>
        <v>838.80736196319015</v>
      </c>
      <c r="N1189" s="512">
        <v>1367256</v>
      </c>
      <c r="O1189" s="512">
        <v>0</v>
      </c>
      <c r="P1189" s="512">
        <v>0</v>
      </c>
      <c r="Q1189" s="512">
        <v>0</v>
      </c>
      <c r="R1189" s="512">
        <v>0</v>
      </c>
      <c r="S1189" s="512">
        <v>0</v>
      </c>
      <c r="T1189" s="512">
        <v>0</v>
      </c>
      <c r="U1189" s="512">
        <v>2125883</v>
      </c>
      <c r="V1189" s="513"/>
      <c r="W1189" s="513"/>
      <c r="X1189" s="521"/>
      <c r="Y1189" s="302"/>
      <c r="Z1189" s="522"/>
      <c r="AA1189" s="515"/>
      <c r="AB1189" s="516"/>
      <c r="AC1189" s="517">
        <v>4189443</v>
      </c>
    </row>
    <row r="1190" spans="1:29" ht="24.9" hidden="1" customHeight="1">
      <c r="A1190" s="302"/>
      <c r="B1190" s="519" t="s">
        <v>2524</v>
      </c>
      <c r="C1190" s="520">
        <f t="shared" si="70"/>
        <v>3159221</v>
      </c>
      <c r="D1190" s="512">
        <v>1623574</v>
      </c>
      <c r="E1190" s="512">
        <v>930442</v>
      </c>
      <c r="F1190" s="512">
        <v>0</v>
      </c>
      <c r="G1190" s="512">
        <v>0</v>
      </c>
      <c r="H1190" s="512">
        <v>0</v>
      </c>
      <c r="I1190" s="512">
        <v>0</v>
      </c>
      <c r="J1190" s="512">
        <v>693132</v>
      </c>
      <c r="K1190" s="514">
        <v>0</v>
      </c>
      <c r="L1190" s="512">
        <v>0</v>
      </c>
      <c r="M1190" s="512">
        <v>0</v>
      </c>
      <c r="N1190" s="512">
        <v>0</v>
      </c>
      <c r="O1190" s="512">
        <f>P1190/540</f>
        <v>1069.0685185185184</v>
      </c>
      <c r="P1190" s="512">
        <v>577297</v>
      </c>
      <c r="Q1190" s="512">
        <v>1423.6</v>
      </c>
      <c r="R1190" s="512">
        <v>819498</v>
      </c>
      <c r="S1190" s="512">
        <v>132.80000000000001</v>
      </c>
      <c r="T1190" s="512">
        <v>138852</v>
      </c>
      <c r="U1190" s="512">
        <v>0</v>
      </c>
      <c r="V1190" s="513"/>
      <c r="W1190" s="513"/>
      <c r="X1190" s="521"/>
      <c r="Y1190" s="302"/>
      <c r="Z1190" s="522"/>
      <c r="AA1190" s="515"/>
      <c r="AB1190" s="516"/>
      <c r="AC1190" s="517">
        <v>3159221</v>
      </c>
    </row>
    <row r="1191" spans="1:29" ht="24.9" hidden="1" customHeight="1">
      <c r="A1191" s="302"/>
      <c r="B1191" s="519" t="s">
        <v>2525</v>
      </c>
      <c r="C1191" s="520">
        <f t="shared" si="70"/>
        <v>6545342</v>
      </c>
      <c r="D1191" s="512">
        <v>4903239</v>
      </c>
      <c r="E1191" s="512">
        <v>0</v>
      </c>
      <c r="F1191" s="512">
        <v>636366</v>
      </c>
      <c r="G1191" s="512">
        <v>521611</v>
      </c>
      <c r="H1191" s="512">
        <v>3071538</v>
      </c>
      <c r="I1191" s="512">
        <v>0</v>
      </c>
      <c r="J1191" s="512">
        <v>673724</v>
      </c>
      <c r="K1191" s="514">
        <v>0</v>
      </c>
      <c r="L1191" s="512">
        <v>0</v>
      </c>
      <c r="M1191" s="512">
        <v>0</v>
      </c>
      <c r="N1191" s="512">
        <v>0</v>
      </c>
      <c r="O1191" s="512">
        <f>P1191/540</f>
        <v>1069.0685185185184</v>
      </c>
      <c r="P1191" s="512">
        <v>577297</v>
      </c>
      <c r="Q1191" s="512">
        <v>1526</v>
      </c>
      <c r="R1191" s="512">
        <v>878445</v>
      </c>
      <c r="S1191" s="512">
        <v>132.80000000000001</v>
      </c>
      <c r="T1191" s="512">
        <v>138852</v>
      </c>
      <c r="U1191" s="512">
        <v>47509</v>
      </c>
      <c r="V1191" s="513"/>
      <c r="W1191" s="513"/>
      <c r="X1191" s="521"/>
      <c r="Y1191" s="302"/>
      <c r="Z1191" s="522"/>
      <c r="AA1191" s="515"/>
      <c r="AB1191" s="516"/>
      <c r="AC1191" s="517">
        <v>6545342</v>
      </c>
    </row>
    <row r="1192" spans="1:29" ht="24.9" hidden="1" customHeight="1">
      <c r="A1192" s="302"/>
      <c r="B1192" s="519" t="s">
        <v>2526</v>
      </c>
      <c r="C1192" s="520">
        <f t="shared" si="70"/>
        <v>3216015</v>
      </c>
      <c r="D1192" s="512">
        <v>1784381</v>
      </c>
      <c r="E1192" s="512">
        <v>930442</v>
      </c>
      <c r="F1192" s="512">
        <v>0</v>
      </c>
      <c r="G1192" s="512">
        <v>0</v>
      </c>
      <c r="H1192" s="512">
        <v>0</v>
      </c>
      <c r="I1192" s="512">
        <v>0</v>
      </c>
      <c r="J1192" s="512">
        <v>853939</v>
      </c>
      <c r="K1192" s="514">
        <v>0</v>
      </c>
      <c r="L1192" s="512">
        <v>0</v>
      </c>
      <c r="M1192" s="512">
        <v>0</v>
      </c>
      <c r="N1192" s="512">
        <v>0</v>
      </c>
      <c r="O1192" s="512">
        <f>P1192/540</f>
        <v>771.72592592592594</v>
      </c>
      <c r="P1192" s="512">
        <v>416732</v>
      </c>
      <c r="Q1192" s="512">
        <v>1521.84</v>
      </c>
      <c r="R1192" s="512">
        <v>876050</v>
      </c>
      <c r="S1192" s="512">
        <v>132.80000000000001</v>
      </c>
      <c r="T1192" s="512">
        <v>138852</v>
      </c>
      <c r="U1192" s="512">
        <v>0</v>
      </c>
      <c r="V1192" s="513"/>
      <c r="W1192" s="513"/>
      <c r="X1192" s="521"/>
      <c r="Y1192" s="302"/>
      <c r="Z1192" s="522"/>
      <c r="AA1192" s="515"/>
      <c r="AB1192" s="516"/>
      <c r="AC1192" s="517">
        <v>3216015</v>
      </c>
    </row>
    <row r="1193" spans="1:29" ht="24.9" hidden="1" customHeight="1">
      <c r="A1193" s="302"/>
      <c r="B1193" s="519" t="s">
        <v>2527</v>
      </c>
      <c r="C1193" s="520">
        <f t="shared" si="70"/>
        <v>8780112</v>
      </c>
      <c r="D1193" s="512">
        <v>6770325</v>
      </c>
      <c r="E1193" s="512">
        <v>1395662</v>
      </c>
      <c r="F1193" s="512">
        <v>1031944</v>
      </c>
      <c r="G1193" s="512">
        <v>834578</v>
      </c>
      <c r="H1193" s="512">
        <v>2604297</v>
      </c>
      <c r="I1193" s="512">
        <v>0</v>
      </c>
      <c r="J1193" s="512">
        <v>903844</v>
      </c>
      <c r="K1193" s="514">
        <v>0</v>
      </c>
      <c r="L1193" s="512">
        <v>0</v>
      </c>
      <c r="M1193" s="512">
        <v>0</v>
      </c>
      <c r="N1193" s="512">
        <v>0</v>
      </c>
      <c r="O1193" s="512">
        <f>P1193/540</f>
        <v>1102.4314814814816</v>
      </c>
      <c r="P1193" s="512">
        <v>595313</v>
      </c>
      <c r="Q1193" s="512">
        <v>2178</v>
      </c>
      <c r="R1193" s="512">
        <v>1253770</v>
      </c>
      <c r="S1193" s="512">
        <v>153.69999999999999</v>
      </c>
      <c r="T1193" s="512">
        <v>160704</v>
      </c>
      <c r="U1193" s="512">
        <v>0</v>
      </c>
      <c r="V1193" s="513"/>
      <c r="W1193" s="513"/>
      <c r="X1193" s="521"/>
      <c r="Y1193" s="302"/>
      <c r="Z1193" s="522"/>
      <c r="AA1193" s="515"/>
      <c r="AB1193" s="516"/>
      <c r="AC1193" s="517">
        <v>8780112</v>
      </c>
    </row>
    <row r="1194" spans="1:29" ht="24.9" hidden="1" customHeight="1">
      <c r="A1194" s="302"/>
      <c r="B1194" s="519" t="s">
        <v>2528</v>
      </c>
      <c r="C1194" s="520">
        <f t="shared" si="70"/>
        <v>9272298</v>
      </c>
      <c r="D1194" s="512">
        <v>6712102</v>
      </c>
      <c r="E1194" s="512">
        <v>1395662</v>
      </c>
      <c r="F1194" s="512">
        <v>1031944</v>
      </c>
      <c r="G1194" s="512">
        <v>834578</v>
      </c>
      <c r="H1194" s="512">
        <v>2604297</v>
      </c>
      <c r="I1194" s="512">
        <v>0</v>
      </c>
      <c r="J1194" s="512">
        <v>845621</v>
      </c>
      <c r="K1194" s="514">
        <v>0</v>
      </c>
      <c r="L1194" s="512">
        <v>0</v>
      </c>
      <c r="M1194" s="512">
        <v>0</v>
      </c>
      <c r="N1194" s="512">
        <v>0</v>
      </c>
      <c r="O1194" s="512">
        <f>P1194/540</f>
        <v>2238.9333333333334</v>
      </c>
      <c r="P1194" s="512">
        <v>1209024</v>
      </c>
      <c r="Q1194" s="512">
        <v>2013</v>
      </c>
      <c r="R1194" s="512">
        <v>1158787</v>
      </c>
      <c r="S1194" s="512">
        <v>184</v>
      </c>
      <c r="T1194" s="512">
        <v>192385</v>
      </c>
      <c r="U1194" s="512">
        <v>0</v>
      </c>
      <c r="V1194" s="513"/>
      <c r="W1194" s="513"/>
      <c r="X1194" s="521"/>
      <c r="Y1194" s="302"/>
      <c r="Z1194" s="522"/>
      <c r="AA1194" s="515"/>
      <c r="AB1194" s="516"/>
      <c r="AC1194" s="517">
        <v>9272298</v>
      </c>
    </row>
    <row r="1195" spans="1:29" ht="24.9" hidden="1" customHeight="1">
      <c r="A1195" s="302"/>
      <c r="B1195" s="519" t="s">
        <v>2529</v>
      </c>
      <c r="C1195" s="520">
        <f t="shared" si="70"/>
        <v>26339</v>
      </c>
      <c r="D1195" s="512">
        <v>0</v>
      </c>
      <c r="E1195" s="512">
        <v>0</v>
      </c>
      <c r="F1195" s="512">
        <v>0</v>
      </c>
      <c r="G1195" s="512">
        <v>0</v>
      </c>
      <c r="H1195" s="512">
        <v>0</v>
      </c>
      <c r="I1195" s="512">
        <v>0</v>
      </c>
      <c r="J1195" s="512">
        <v>0</v>
      </c>
      <c r="K1195" s="514">
        <v>0</v>
      </c>
      <c r="L1195" s="512">
        <v>0</v>
      </c>
      <c r="M1195" s="512">
        <v>0</v>
      </c>
      <c r="N1195" s="512">
        <v>0</v>
      </c>
      <c r="O1195" s="512">
        <v>0</v>
      </c>
      <c r="P1195" s="512">
        <v>0</v>
      </c>
      <c r="Q1195" s="512">
        <v>0</v>
      </c>
      <c r="R1195" s="512">
        <v>0</v>
      </c>
      <c r="S1195" s="512">
        <v>0</v>
      </c>
      <c r="T1195" s="512">
        <v>0</v>
      </c>
      <c r="U1195" s="512">
        <v>26339</v>
      </c>
      <c r="V1195" s="513"/>
      <c r="W1195" s="513"/>
      <c r="X1195" s="521"/>
      <c r="Y1195" s="302"/>
      <c r="Z1195" s="522"/>
      <c r="AA1195" s="515"/>
      <c r="AB1195" s="516"/>
      <c r="AC1195" s="517">
        <v>26339</v>
      </c>
    </row>
    <row r="1196" spans="1:29" ht="24.9" hidden="1" customHeight="1">
      <c r="A1196" s="302"/>
      <c r="B1196" s="519" t="s">
        <v>2530</v>
      </c>
      <c r="C1196" s="520">
        <f t="shared" si="70"/>
        <v>1765467</v>
      </c>
      <c r="D1196" s="512">
        <v>519356</v>
      </c>
      <c r="E1196" s="512">
        <v>75469</v>
      </c>
      <c r="F1196" s="512">
        <v>0</v>
      </c>
      <c r="G1196" s="512">
        <v>288625</v>
      </c>
      <c r="H1196" s="512">
        <v>0</v>
      </c>
      <c r="I1196" s="512">
        <v>0</v>
      </c>
      <c r="J1196" s="512">
        <v>155262</v>
      </c>
      <c r="K1196" s="514">
        <v>0</v>
      </c>
      <c r="L1196" s="512">
        <v>0</v>
      </c>
      <c r="M1196" s="512">
        <v>0</v>
      </c>
      <c r="N1196" s="512">
        <v>0</v>
      </c>
      <c r="O1196" s="512">
        <v>0</v>
      </c>
      <c r="P1196" s="512">
        <v>0</v>
      </c>
      <c r="Q1196" s="512">
        <v>0</v>
      </c>
      <c r="R1196" s="512">
        <v>0</v>
      </c>
      <c r="S1196" s="512">
        <v>0</v>
      </c>
      <c r="T1196" s="512">
        <v>0</v>
      </c>
      <c r="U1196" s="512">
        <v>1246111</v>
      </c>
      <c r="V1196" s="513"/>
      <c r="W1196" s="513"/>
      <c r="X1196" s="521"/>
      <c r="Y1196" s="302"/>
      <c r="Z1196" s="522"/>
      <c r="AA1196" s="515"/>
      <c r="AB1196" s="516"/>
      <c r="AC1196" s="517">
        <v>1765467</v>
      </c>
    </row>
    <row r="1197" spans="1:29" ht="24.9" hidden="1" customHeight="1">
      <c r="A1197" s="302"/>
      <c r="B1197" s="519" t="s">
        <v>2531</v>
      </c>
      <c r="C1197" s="520">
        <f t="shared" si="70"/>
        <v>9865913</v>
      </c>
      <c r="D1197" s="512">
        <v>3163020</v>
      </c>
      <c r="E1197" s="512">
        <v>31015</v>
      </c>
      <c r="F1197" s="512">
        <v>610567</v>
      </c>
      <c r="G1197" s="512">
        <v>493792</v>
      </c>
      <c r="H1197" s="512">
        <v>1821093</v>
      </c>
      <c r="I1197" s="512">
        <v>0</v>
      </c>
      <c r="J1197" s="512">
        <v>206553</v>
      </c>
      <c r="K1197" s="514">
        <v>0</v>
      </c>
      <c r="L1197" s="512">
        <v>0</v>
      </c>
      <c r="M1197" s="512">
        <f>N1197/1630</f>
        <v>1722.257055214724</v>
      </c>
      <c r="N1197" s="512">
        <v>2807279</v>
      </c>
      <c r="O1197" s="512">
        <f>P1197/540</f>
        <v>446.4240740740741</v>
      </c>
      <c r="P1197" s="512">
        <v>241069</v>
      </c>
      <c r="Q1197" s="512">
        <v>1037</v>
      </c>
      <c r="R1197" s="512">
        <v>1327912</v>
      </c>
      <c r="S1197" s="512">
        <v>192</v>
      </c>
      <c r="T1197" s="512">
        <v>200750</v>
      </c>
      <c r="U1197" s="512">
        <v>2125883</v>
      </c>
      <c r="V1197" s="513"/>
      <c r="W1197" s="513"/>
      <c r="X1197" s="521"/>
      <c r="Y1197" s="302"/>
      <c r="Z1197" s="522"/>
      <c r="AA1197" s="515"/>
      <c r="AB1197" s="516"/>
      <c r="AC1197" s="517">
        <v>9865913</v>
      </c>
    </row>
    <row r="1198" spans="1:29" ht="24.9" hidden="1" customHeight="1">
      <c r="A1198" s="302"/>
      <c r="B1198" s="519" t="s">
        <v>2532</v>
      </c>
      <c r="C1198" s="520">
        <f t="shared" si="70"/>
        <v>7090861</v>
      </c>
      <c r="D1198" s="512">
        <v>3163020</v>
      </c>
      <c r="E1198" s="512">
        <v>31015</v>
      </c>
      <c r="F1198" s="512">
        <v>610567</v>
      </c>
      <c r="G1198" s="512">
        <v>493792</v>
      </c>
      <c r="H1198" s="512">
        <v>1821093</v>
      </c>
      <c r="I1198" s="512">
        <v>0</v>
      </c>
      <c r="J1198" s="512">
        <v>206553</v>
      </c>
      <c r="K1198" s="514">
        <v>0</v>
      </c>
      <c r="L1198" s="512">
        <v>0</v>
      </c>
      <c r="M1198" s="512">
        <v>0</v>
      </c>
      <c r="N1198" s="512">
        <v>0</v>
      </c>
      <c r="O1198" s="512">
        <f>P1198/540</f>
        <v>506.10370370370373</v>
      </c>
      <c r="P1198" s="512">
        <v>273296</v>
      </c>
      <c r="Q1198" s="512">
        <v>1037</v>
      </c>
      <c r="R1198" s="512">
        <v>1327912</v>
      </c>
      <c r="S1198" s="512">
        <v>192</v>
      </c>
      <c r="T1198" s="512">
        <v>200750</v>
      </c>
      <c r="U1198" s="512">
        <v>2125883</v>
      </c>
      <c r="V1198" s="513"/>
      <c r="W1198" s="513"/>
      <c r="X1198" s="521"/>
      <c r="Y1198" s="302"/>
      <c r="Z1198" s="522"/>
      <c r="AA1198" s="515"/>
      <c r="AB1198" s="516"/>
      <c r="AC1198" s="517">
        <v>7090861</v>
      </c>
    </row>
    <row r="1199" spans="1:29" ht="24.9" hidden="1" customHeight="1">
      <c r="A1199" s="302"/>
      <c r="B1199" s="630" t="s">
        <v>3074</v>
      </c>
      <c r="C1199" s="520">
        <f t="shared" si="70"/>
        <v>1883467</v>
      </c>
      <c r="D1199" s="512"/>
      <c r="E1199" s="512"/>
      <c r="F1199" s="512"/>
      <c r="G1199" s="512"/>
      <c r="H1199" s="512"/>
      <c r="I1199" s="512"/>
      <c r="J1199" s="512"/>
      <c r="K1199" s="514">
        <v>1</v>
      </c>
      <c r="L1199" s="548">
        <v>1883467</v>
      </c>
      <c r="M1199" s="512"/>
      <c r="N1199" s="512"/>
      <c r="O1199" s="512"/>
      <c r="P1199" s="512"/>
      <c r="Q1199" s="512"/>
      <c r="R1199" s="512"/>
      <c r="S1199" s="512"/>
      <c r="T1199" s="512"/>
      <c r="U1199" s="512"/>
      <c r="V1199" s="513"/>
      <c r="W1199" s="513"/>
      <c r="X1199" s="521"/>
      <c r="Y1199" s="302"/>
      <c r="Z1199" s="631"/>
      <c r="AA1199" s="515"/>
      <c r="AB1199" s="516"/>
      <c r="AC1199" s="517">
        <v>1883467</v>
      </c>
    </row>
    <row r="1200" spans="1:29" ht="24.9" hidden="1" customHeight="1">
      <c r="A1200" s="302"/>
      <c r="B1200" s="628" t="s">
        <v>3075</v>
      </c>
      <c r="C1200" s="520">
        <f t="shared" si="70"/>
        <v>7533868</v>
      </c>
      <c r="D1200" s="512"/>
      <c r="E1200" s="512"/>
      <c r="F1200" s="512"/>
      <c r="G1200" s="512"/>
      <c r="H1200" s="512"/>
      <c r="I1200" s="512"/>
      <c r="J1200" s="512"/>
      <c r="K1200" s="514">
        <v>4</v>
      </c>
      <c r="L1200" s="512">
        <v>7533868</v>
      </c>
      <c r="M1200" s="512"/>
      <c r="N1200" s="512"/>
      <c r="O1200" s="512"/>
      <c r="P1200" s="512"/>
      <c r="Q1200" s="512"/>
      <c r="R1200" s="512"/>
      <c r="S1200" s="512"/>
      <c r="T1200" s="512"/>
      <c r="U1200" s="512"/>
      <c r="V1200" s="513"/>
      <c r="W1200" s="513"/>
      <c r="X1200" s="521"/>
      <c r="Y1200" s="302"/>
      <c r="Z1200" s="629"/>
      <c r="AA1200" s="515"/>
      <c r="AB1200" s="516"/>
      <c r="AC1200" s="517">
        <v>7533868</v>
      </c>
    </row>
    <row r="1201" spans="1:29" ht="24.9" hidden="1" customHeight="1">
      <c r="A1201" s="302"/>
      <c r="B1201" s="628" t="s">
        <v>3076</v>
      </c>
      <c r="C1201" s="520">
        <f t="shared" si="70"/>
        <v>7533868</v>
      </c>
      <c r="D1201" s="512"/>
      <c r="E1201" s="512"/>
      <c r="F1201" s="512"/>
      <c r="G1201" s="512"/>
      <c r="H1201" s="512"/>
      <c r="I1201" s="512"/>
      <c r="J1201" s="512"/>
      <c r="K1201" s="514">
        <v>4</v>
      </c>
      <c r="L1201" s="512">
        <v>7533868</v>
      </c>
      <c r="M1201" s="512"/>
      <c r="N1201" s="512"/>
      <c r="O1201" s="512"/>
      <c r="P1201" s="512"/>
      <c r="Q1201" s="512"/>
      <c r="R1201" s="512"/>
      <c r="S1201" s="512"/>
      <c r="T1201" s="512"/>
      <c r="U1201" s="512"/>
      <c r="V1201" s="513"/>
      <c r="W1201" s="513"/>
      <c r="X1201" s="521"/>
      <c r="Y1201" s="302"/>
      <c r="Z1201" s="629"/>
      <c r="AA1201" s="515"/>
      <c r="AB1201" s="516"/>
      <c r="AC1201" s="517">
        <v>7533868</v>
      </c>
    </row>
    <row r="1202" spans="1:29" ht="24.9" hidden="1" customHeight="1">
      <c r="A1202" s="302"/>
      <c r="B1202" s="519" t="s">
        <v>2533</v>
      </c>
      <c r="C1202" s="520">
        <f t="shared" si="70"/>
        <v>14073483</v>
      </c>
      <c r="D1202" s="512">
        <v>4454747</v>
      </c>
      <c r="E1202" s="512">
        <v>1057085</v>
      </c>
      <c r="F1202" s="512">
        <v>1500619</v>
      </c>
      <c r="G1202" s="512">
        <v>1213615</v>
      </c>
      <c r="H1202" s="512">
        <v>0</v>
      </c>
      <c r="I1202" s="512">
        <v>0</v>
      </c>
      <c r="J1202" s="512">
        <v>683428</v>
      </c>
      <c r="K1202" s="514">
        <v>0</v>
      </c>
      <c r="L1202" s="512">
        <v>0</v>
      </c>
      <c r="M1202" s="512">
        <f>N1202/1630</f>
        <v>1968.9650306748467</v>
      </c>
      <c r="N1202" s="512">
        <v>3209413</v>
      </c>
      <c r="O1202" s="512">
        <f>P1202/540</f>
        <v>789.46481481481476</v>
      </c>
      <c r="P1202" s="512">
        <v>426311</v>
      </c>
      <c r="Q1202" s="512">
        <v>3004.7</v>
      </c>
      <c r="R1202" s="512">
        <v>3847615</v>
      </c>
      <c r="S1202" s="512">
        <v>31.1</v>
      </c>
      <c r="T1202" s="512">
        <v>32517</v>
      </c>
      <c r="U1202" s="512">
        <v>2102880</v>
      </c>
      <c r="V1202" s="513"/>
      <c r="W1202" s="513"/>
      <c r="X1202" s="521"/>
      <c r="Y1202" s="302"/>
      <c r="Z1202" s="522"/>
      <c r="AA1202" s="515"/>
      <c r="AB1202" s="516"/>
      <c r="AC1202" s="517">
        <v>14073483</v>
      </c>
    </row>
    <row r="1203" spans="1:29" ht="24.9" hidden="1" customHeight="1">
      <c r="A1203" s="302"/>
      <c r="B1203" s="519" t="s">
        <v>2534</v>
      </c>
      <c r="C1203" s="520">
        <f t="shared" si="70"/>
        <v>3245331</v>
      </c>
      <c r="D1203" s="512">
        <v>910823</v>
      </c>
      <c r="E1203" s="512">
        <v>705068</v>
      </c>
      <c r="F1203" s="512">
        <v>0</v>
      </c>
      <c r="G1203" s="512">
        <v>71287</v>
      </c>
      <c r="H1203" s="512">
        <v>0</v>
      </c>
      <c r="I1203" s="512">
        <v>0</v>
      </c>
      <c r="J1203" s="512">
        <v>134468</v>
      </c>
      <c r="K1203" s="514">
        <v>0</v>
      </c>
      <c r="L1203" s="512">
        <v>0</v>
      </c>
      <c r="M1203" s="512">
        <v>0</v>
      </c>
      <c r="N1203" s="512">
        <v>0</v>
      </c>
      <c r="O1203" s="512">
        <f>P1203/540</f>
        <v>313.67222222222222</v>
      </c>
      <c r="P1203" s="512">
        <v>169383</v>
      </c>
      <c r="Q1203" s="512">
        <v>676.7</v>
      </c>
      <c r="R1203" s="512">
        <v>866536</v>
      </c>
      <c r="S1203" s="512">
        <v>47</v>
      </c>
      <c r="T1203" s="512">
        <v>49142</v>
      </c>
      <c r="U1203" s="512">
        <v>1249447</v>
      </c>
      <c r="V1203" s="513"/>
      <c r="W1203" s="513"/>
      <c r="X1203" s="521"/>
      <c r="Y1203" s="302"/>
      <c r="Z1203" s="522"/>
      <c r="AA1203" s="515"/>
      <c r="AB1203" s="516"/>
      <c r="AC1203" s="517">
        <v>3245331</v>
      </c>
    </row>
    <row r="1204" spans="1:29" ht="24.9" hidden="1" customHeight="1">
      <c r="A1204" s="302"/>
      <c r="B1204" s="628" t="s">
        <v>3077</v>
      </c>
      <c r="C1204" s="520">
        <f t="shared" si="70"/>
        <v>7533868</v>
      </c>
      <c r="D1204" s="512"/>
      <c r="E1204" s="512"/>
      <c r="F1204" s="512"/>
      <c r="G1204" s="512"/>
      <c r="H1204" s="512"/>
      <c r="I1204" s="512"/>
      <c r="J1204" s="512"/>
      <c r="K1204" s="514">
        <v>4</v>
      </c>
      <c r="L1204" s="512">
        <v>7533868</v>
      </c>
      <c r="M1204" s="512"/>
      <c r="N1204" s="512"/>
      <c r="O1204" s="512"/>
      <c r="P1204" s="512"/>
      <c r="Q1204" s="512"/>
      <c r="R1204" s="512"/>
      <c r="S1204" s="512"/>
      <c r="T1204" s="512"/>
      <c r="U1204" s="512"/>
      <c r="V1204" s="513"/>
      <c r="W1204" s="513"/>
      <c r="X1204" s="521"/>
      <c r="Y1204" s="302"/>
      <c r="Z1204" s="629"/>
      <c r="AA1204" s="515"/>
      <c r="AB1204" s="516"/>
      <c r="AC1204" s="517">
        <v>7533868</v>
      </c>
    </row>
    <row r="1205" spans="1:29" ht="24.9" hidden="1" customHeight="1">
      <c r="A1205" s="302"/>
      <c r="B1205" s="519" t="s">
        <v>2535</v>
      </c>
      <c r="C1205" s="520">
        <f t="shared" si="70"/>
        <v>9741289</v>
      </c>
      <c r="D1205" s="512">
        <v>7681572</v>
      </c>
      <c r="E1205" s="512">
        <v>930442</v>
      </c>
      <c r="F1205" s="512">
        <v>670764</v>
      </c>
      <c r="G1205" s="512">
        <v>542476</v>
      </c>
      <c r="H1205" s="512">
        <v>4844758</v>
      </c>
      <c r="I1205" s="512">
        <v>0</v>
      </c>
      <c r="J1205" s="512">
        <v>693132</v>
      </c>
      <c r="K1205" s="514">
        <v>0</v>
      </c>
      <c r="L1205" s="512">
        <v>0</v>
      </c>
      <c r="M1205" s="512">
        <v>0</v>
      </c>
      <c r="N1205" s="512">
        <v>0</v>
      </c>
      <c r="O1205" s="512">
        <f>P1205/540</f>
        <v>1127.8074074074075</v>
      </c>
      <c r="P1205" s="512">
        <v>609016</v>
      </c>
      <c r="Q1205" s="512">
        <v>2206.2399999999998</v>
      </c>
      <c r="R1205" s="512">
        <v>1270026</v>
      </c>
      <c r="S1205" s="512">
        <v>172.8</v>
      </c>
      <c r="T1205" s="512">
        <v>180675</v>
      </c>
      <c r="U1205" s="512">
        <v>0</v>
      </c>
      <c r="V1205" s="513"/>
      <c r="W1205" s="513"/>
      <c r="X1205" s="521"/>
      <c r="Y1205" s="302"/>
      <c r="Z1205" s="522"/>
      <c r="AA1205" s="515"/>
      <c r="AB1205" s="516"/>
      <c r="AC1205" s="517">
        <v>9741289</v>
      </c>
    </row>
    <row r="1206" spans="1:29" ht="24.9" hidden="1" customHeight="1">
      <c r="A1206" s="302"/>
      <c r="B1206" s="519" t="s">
        <v>2536</v>
      </c>
      <c r="C1206" s="520">
        <f t="shared" si="70"/>
        <v>2350023</v>
      </c>
      <c r="D1206" s="512">
        <v>1174424</v>
      </c>
      <c r="E1206" s="512">
        <v>0</v>
      </c>
      <c r="F1206" s="512">
        <v>543921</v>
      </c>
      <c r="G1206" s="512">
        <v>439892</v>
      </c>
      <c r="H1206" s="512">
        <v>0</v>
      </c>
      <c r="I1206" s="512">
        <v>0</v>
      </c>
      <c r="J1206" s="512">
        <v>190611</v>
      </c>
      <c r="K1206" s="514">
        <v>0</v>
      </c>
      <c r="L1206" s="512">
        <v>0</v>
      </c>
      <c r="M1206" s="512">
        <v>0</v>
      </c>
      <c r="N1206" s="512">
        <v>0</v>
      </c>
      <c r="O1206" s="512">
        <v>0</v>
      </c>
      <c r="P1206" s="512">
        <v>0</v>
      </c>
      <c r="Q1206" s="512">
        <v>0</v>
      </c>
      <c r="R1206" s="512">
        <v>0</v>
      </c>
      <c r="S1206" s="512">
        <v>0</v>
      </c>
      <c r="T1206" s="512">
        <v>0</v>
      </c>
      <c r="U1206" s="512">
        <v>1175599</v>
      </c>
      <c r="V1206" s="513"/>
      <c r="W1206" s="513"/>
      <c r="X1206" s="521"/>
      <c r="Y1206" s="302"/>
      <c r="Z1206" s="522"/>
      <c r="AA1206" s="515"/>
      <c r="AB1206" s="516"/>
      <c r="AC1206" s="517">
        <v>2350023</v>
      </c>
    </row>
    <row r="1207" spans="1:29" ht="24.9" hidden="1" customHeight="1">
      <c r="A1207" s="302"/>
      <c r="B1207" s="628" t="s">
        <v>3078</v>
      </c>
      <c r="C1207" s="520">
        <f t="shared" si="70"/>
        <v>3766934</v>
      </c>
      <c r="D1207" s="512"/>
      <c r="E1207" s="512"/>
      <c r="F1207" s="512"/>
      <c r="G1207" s="512"/>
      <c r="H1207" s="512"/>
      <c r="I1207" s="512"/>
      <c r="J1207" s="512"/>
      <c r="K1207" s="514">
        <v>2</v>
      </c>
      <c r="L1207" s="512">
        <v>3766934</v>
      </c>
      <c r="M1207" s="512"/>
      <c r="N1207" s="512"/>
      <c r="O1207" s="512"/>
      <c r="P1207" s="512"/>
      <c r="Q1207" s="512"/>
      <c r="R1207" s="512"/>
      <c r="S1207" s="512"/>
      <c r="T1207" s="512"/>
      <c r="U1207" s="512"/>
      <c r="V1207" s="513"/>
      <c r="W1207" s="513"/>
      <c r="X1207" s="521"/>
      <c r="Y1207" s="302"/>
      <c r="Z1207" s="629"/>
      <c r="AA1207" s="515"/>
      <c r="AB1207" s="516"/>
      <c r="AC1207" s="517">
        <v>3766934</v>
      </c>
    </row>
    <row r="1208" spans="1:29" ht="24.9" hidden="1" customHeight="1">
      <c r="A1208" s="302"/>
      <c r="B1208" s="519" t="s">
        <v>2537</v>
      </c>
      <c r="C1208" s="520">
        <f t="shared" si="70"/>
        <v>10475383</v>
      </c>
      <c r="D1208" s="512">
        <v>4906764</v>
      </c>
      <c r="E1208" s="512">
        <v>705068</v>
      </c>
      <c r="F1208" s="512">
        <v>0</v>
      </c>
      <c r="G1208" s="512">
        <v>0</v>
      </c>
      <c r="H1208" s="512">
        <v>2814938</v>
      </c>
      <c r="I1208" s="512">
        <v>1194067</v>
      </c>
      <c r="J1208" s="512">
        <v>192691</v>
      </c>
      <c r="K1208" s="514">
        <v>0</v>
      </c>
      <c r="L1208" s="512">
        <v>0</v>
      </c>
      <c r="M1208" s="512">
        <f t="shared" ref="M1208:M1213" si="71">N1208/1630</f>
        <v>810.84723926380366</v>
      </c>
      <c r="N1208" s="512">
        <v>1321681</v>
      </c>
      <c r="O1208" s="512">
        <f>P1208/540</f>
        <v>100.67962962962963</v>
      </c>
      <c r="P1208" s="512">
        <v>54367</v>
      </c>
      <c r="Q1208" s="512">
        <v>1566</v>
      </c>
      <c r="R1208" s="512">
        <v>2005313</v>
      </c>
      <c r="S1208" s="512">
        <v>80.7</v>
      </c>
      <c r="T1208" s="512">
        <v>84378</v>
      </c>
      <c r="U1208" s="512">
        <v>2102880</v>
      </c>
      <c r="V1208" s="513"/>
      <c r="W1208" s="513"/>
      <c r="X1208" s="521"/>
      <c r="Y1208" s="302"/>
      <c r="Z1208" s="522"/>
      <c r="AA1208" s="515"/>
      <c r="AB1208" s="516"/>
      <c r="AC1208" s="517">
        <v>10475383</v>
      </c>
    </row>
    <row r="1209" spans="1:29" ht="24.9" hidden="1" customHeight="1">
      <c r="A1209" s="302"/>
      <c r="B1209" s="519" t="s">
        <v>338</v>
      </c>
      <c r="C1209" s="520">
        <f t="shared" si="70"/>
        <v>2163086</v>
      </c>
      <c r="D1209" s="512">
        <v>176455</v>
      </c>
      <c r="E1209" s="512">
        <v>51691</v>
      </c>
      <c r="F1209" s="512">
        <v>0</v>
      </c>
      <c r="G1209" s="512">
        <v>0</v>
      </c>
      <c r="H1209" s="512">
        <v>0</v>
      </c>
      <c r="I1209" s="512">
        <v>0</v>
      </c>
      <c r="J1209" s="512">
        <v>124764</v>
      </c>
      <c r="K1209" s="514">
        <v>0</v>
      </c>
      <c r="L1209" s="512">
        <v>0</v>
      </c>
      <c r="M1209" s="512">
        <f t="shared" si="71"/>
        <v>1116.0601226993865</v>
      </c>
      <c r="N1209" s="512">
        <v>1819178</v>
      </c>
      <c r="O1209" s="512">
        <f>P1209/540</f>
        <v>162.94444444444446</v>
      </c>
      <c r="P1209" s="512">
        <v>87990</v>
      </c>
      <c r="Q1209" s="512">
        <v>0</v>
      </c>
      <c r="R1209" s="512">
        <v>0</v>
      </c>
      <c r="S1209" s="512">
        <v>76</v>
      </c>
      <c r="T1209" s="512">
        <v>79463</v>
      </c>
      <c r="U1209" s="512">
        <v>0</v>
      </c>
      <c r="V1209" s="513"/>
      <c r="W1209" s="513"/>
      <c r="X1209" s="521"/>
      <c r="Y1209" s="302"/>
      <c r="Z1209" s="522"/>
      <c r="AA1209" s="515"/>
      <c r="AB1209" s="516"/>
      <c r="AC1209" s="517">
        <v>2163086</v>
      </c>
    </row>
    <row r="1210" spans="1:29" ht="24.9" hidden="1" customHeight="1">
      <c r="A1210" s="302"/>
      <c r="B1210" s="519" t="s">
        <v>2538</v>
      </c>
      <c r="C1210" s="520">
        <f t="shared" si="70"/>
        <v>10939012</v>
      </c>
      <c r="D1210" s="512">
        <v>2458857</v>
      </c>
      <c r="E1210" s="512">
        <v>1804540</v>
      </c>
      <c r="F1210" s="512">
        <v>0</v>
      </c>
      <c r="G1210" s="512">
        <v>0</v>
      </c>
      <c r="H1210" s="512">
        <v>0</v>
      </c>
      <c r="I1210" s="512">
        <v>0</v>
      </c>
      <c r="J1210" s="512">
        <v>654317</v>
      </c>
      <c r="K1210" s="514">
        <v>0</v>
      </c>
      <c r="L1210" s="512">
        <v>0</v>
      </c>
      <c r="M1210" s="512">
        <f t="shared" si="71"/>
        <v>1741.4061349693252</v>
      </c>
      <c r="N1210" s="512">
        <v>2838492</v>
      </c>
      <c r="O1210" s="512">
        <f>P1210/540</f>
        <v>1165.4018518518519</v>
      </c>
      <c r="P1210" s="512">
        <v>629317</v>
      </c>
      <c r="Q1210" s="512">
        <v>3893.7</v>
      </c>
      <c r="R1210" s="512">
        <v>4986007</v>
      </c>
      <c r="S1210" s="512">
        <v>0</v>
      </c>
      <c r="T1210" s="512">
        <v>0</v>
      </c>
      <c r="U1210" s="512">
        <v>26339</v>
      </c>
      <c r="V1210" s="513"/>
      <c r="W1210" s="513"/>
      <c r="X1210" s="521"/>
      <c r="Y1210" s="302"/>
      <c r="Z1210" s="522"/>
      <c r="AA1210" s="515"/>
      <c r="AB1210" s="516"/>
      <c r="AC1210" s="517">
        <v>10939012</v>
      </c>
    </row>
    <row r="1211" spans="1:29" ht="24.9" hidden="1" customHeight="1">
      <c r="A1211" s="302"/>
      <c r="B1211" s="519" t="s">
        <v>2539</v>
      </c>
      <c r="C1211" s="520">
        <f t="shared" si="70"/>
        <v>9278879</v>
      </c>
      <c r="D1211" s="512">
        <v>5569387</v>
      </c>
      <c r="E1211" s="512">
        <v>1409619</v>
      </c>
      <c r="F1211" s="512">
        <v>750310</v>
      </c>
      <c r="G1211" s="512">
        <v>606808</v>
      </c>
      <c r="H1211" s="512">
        <v>1983861</v>
      </c>
      <c r="I1211" s="512">
        <v>818789</v>
      </c>
      <c r="J1211" s="512">
        <v>0</v>
      </c>
      <c r="K1211" s="514">
        <v>0</v>
      </c>
      <c r="L1211" s="512">
        <v>0</v>
      </c>
      <c r="M1211" s="512">
        <f t="shared" si="71"/>
        <v>1380.6251533742332</v>
      </c>
      <c r="N1211" s="512">
        <v>2250419</v>
      </c>
      <c r="O1211" s="512">
        <f>P1211/540</f>
        <v>744.70555555555552</v>
      </c>
      <c r="P1211" s="512">
        <v>402141</v>
      </c>
      <c r="Q1211" s="512">
        <v>0</v>
      </c>
      <c r="R1211" s="512">
        <v>0</v>
      </c>
      <c r="S1211" s="512">
        <v>124</v>
      </c>
      <c r="T1211" s="512">
        <v>129651</v>
      </c>
      <c r="U1211" s="512">
        <v>927281</v>
      </c>
      <c r="V1211" s="513"/>
      <c r="W1211" s="513"/>
      <c r="X1211" s="521"/>
      <c r="Y1211" s="302"/>
      <c r="Z1211" s="522"/>
      <c r="AA1211" s="515"/>
      <c r="AB1211" s="516"/>
      <c r="AC1211" s="517">
        <v>9278879</v>
      </c>
    </row>
    <row r="1212" spans="1:29" ht="24.9" hidden="1" customHeight="1">
      <c r="A1212" s="302"/>
      <c r="B1212" s="519" t="s">
        <v>2540</v>
      </c>
      <c r="C1212" s="520">
        <f t="shared" si="70"/>
        <v>12516955</v>
      </c>
      <c r="D1212" s="512">
        <v>2683055</v>
      </c>
      <c r="E1212" s="512">
        <v>2114687</v>
      </c>
      <c r="F1212" s="512">
        <v>0</v>
      </c>
      <c r="G1212" s="512">
        <v>0</v>
      </c>
      <c r="H1212" s="512">
        <v>0</v>
      </c>
      <c r="I1212" s="512">
        <v>0</v>
      </c>
      <c r="J1212" s="512">
        <v>568368</v>
      </c>
      <c r="K1212" s="514">
        <v>0</v>
      </c>
      <c r="L1212" s="512">
        <v>0</v>
      </c>
      <c r="M1212" s="512">
        <f t="shared" si="71"/>
        <v>1830.1036809815951</v>
      </c>
      <c r="N1212" s="512">
        <v>2983069</v>
      </c>
      <c r="O1212" s="512">
        <f>P1212/540</f>
        <v>234.95925925925926</v>
      </c>
      <c r="P1212" s="512">
        <v>126878</v>
      </c>
      <c r="Q1212" s="512">
        <v>5159.3</v>
      </c>
      <c r="R1212" s="512">
        <v>6606649</v>
      </c>
      <c r="S1212" s="512">
        <v>87</v>
      </c>
      <c r="T1212" s="512">
        <v>90965</v>
      </c>
      <c r="U1212" s="512">
        <v>26339</v>
      </c>
      <c r="V1212" s="513"/>
      <c r="W1212" s="513"/>
      <c r="X1212" s="521"/>
      <c r="Y1212" s="302"/>
      <c r="Z1212" s="522"/>
      <c r="AA1212" s="515"/>
      <c r="AB1212" s="516"/>
      <c r="AC1212" s="517">
        <v>12516955</v>
      </c>
    </row>
    <row r="1213" spans="1:29" ht="24.9" hidden="1" customHeight="1">
      <c r="A1213" s="302"/>
      <c r="B1213" s="519" t="s">
        <v>2541</v>
      </c>
      <c r="C1213" s="520">
        <f t="shared" si="70"/>
        <v>1092100</v>
      </c>
      <c r="D1213" s="512">
        <v>0</v>
      </c>
      <c r="E1213" s="512">
        <v>0</v>
      </c>
      <c r="F1213" s="512">
        <v>0</v>
      </c>
      <c r="G1213" s="512">
        <v>0</v>
      </c>
      <c r="H1213" s="512">
        <v>0</v>
      </c>
      <c r="I1213" s="512">
        <v>0</v>
      </c>
      <c r="J1213" s="512">
        <v>0</v>
      </c>
      <c r="K1213" s="514">
        <v>0</v>
      </c>
      <c r="L1213" s="512">
        <v>0</v>
      </c>
      <c r="M1213" s="512">
        <f t="shared" si="71"/>
        <v>670</v>
      </c>
      <c r="N1213" s="512">
        <v>1092100</v>
      </c>
      <c r="O1213" s="512">
        <v>0</v>
      </c>
      <c r="P1213" s="512">
        <v>0</v>
      </c>
      <c r="Q1213" s="512">
        <v>0</v>
      </c>
      <c r="R1213" s="512">
        <v>0</v>
      </c>
      <c r="S1213" s="512">
        <v>0</v>
      </c>
      <c r="T1213" s="512">
        <v>0</v>
      </c>
      <c r="U1213" s="512">
        <v>0</v>
      </c>
      <c r="V1213" s="513"/>
      <c r="W1213" s="513"/>
      <c r="X1213" s="521"/>
      <c r="Y1213" s="302"/>
      <c r="Z1213" s="522"/>
      <c r="AA1213" s="515"/>
      <c r="AB1213" s="516"/>
      <c r="AC1213" s="517">
        <v>1092100</v>
      </c>
    </row>
    <row r="1214" spans="1:29" ht="24.9" hidden="1" customHeight="1">
      <c r="A1214" s="302"/>
      <c r="B1214" s="628" t="s">
        <v>3079</v>
      </c>
      <c r="C1214" s="520">
        <f t="shared" si="70"/>
        <v>9417335</v>
      </c>
      <c r="D1214" s="512"/>
      <c r="E1214" s="512"/>
      <c r="F1214" s="512"/>
      <c r="G1214" s="512"/>
      <c r="H1214" s="512"/>
      <c r="I1214" s="512"/>
      <c r="J1214" s="512"/>
      <c r="K1214" s="514">
        <v>5</v>
      </c>
      <c r="L1214" s="512">
        <v>9417335</v>
      </c>
      <c r="M1214" s="512"/>
      <c r="N1214" s="512"/>
      <c r="O1214" s="512"/>
      <c r="P1214" s="512"/>
      <c r="Q1214" s="512"/>
      <c r="R1214" s="512"/>
      <c r="S1214" s="512"/>
      <c r="T1214" s="512"/>
      <c r="U1214" s="512"/>
      <c r="V1214" s="513"/>
      <c r="W1214" s="513"/>
      <c r="X1214" s="521"/>
      <c r="Y1214" s="302"/>
      <c r="Z1214" s="629"/>
      <c r="AA1214" s="515"/>
      <c r="AB1214" s="516"/>
      <c r="AC1214" s="517">
        <v>9417335</v>
      </c>
    </row>
    <row r="1215" spans="1:29" ht="24.9" hidden="1" customHeight="1">
      <c r="A1215" s="302"/>
      <c r="B1215" s="628" t="s">
        <v>3080</v>
      </c>
      <c r="C1215" s="520">
        <f t="shared" si="70"/>
        <v>11300802</v>
      </c>
      <c r="D1215" s="512"/>
      <c r="E1215" s="512"/>
      <c r="F1215" s="512"/>
      <c r="G1215" s="512"/>
      <c r="H1215" s="512"/>
      <c r="I1215" s="512"/>
      <c r="J1215" s="512"/>
      <c r="K1215" s="514">
        <v>6</v>
      </c>
      <c r="L1215" s="512">
        <v>11300802</v>
      </c>
      <c r="M1215" s="512"/>
      <c r="N1215" s="512"/>
      <c r="O1215" s="512"/>
      <c r="P1215" s="512"/>
      <c r="Q1215" s="512"/>
      <c r="R1215" s="512"/>
      <c r="S1215" s="512"/>
      <c r="T1215" s="512"/>
      <c r="U1215" s="512"/>
      <c r="V1215" s="513"/>
      <c r="W1215" s="513"/>
      <c r="X1215" s="521"/>
      <c r="Y1215" s="302"/>
      <c r="Z1215" s="629"/>
      <c r="AA1215" s="515"/>
      <c r="AB1215" s="516"/>
      <c r="AC1215" s="517">
        <v>11300802</v>
      </c>
    </row>
    <row r="1216" spans="1:29" ht="24.9" hidden="1" customHeight="1">
      <c r="A1216" s="302"/>
      <c r="B1216" s="628" t="s">
        <v>3081</v>
      </c>
      <c r="C1216" s="520">
        <f t="shared" si="70"/>
        <v>5650401</v>
      </c>
      <c r="D1216" s="512"/>
      <c r="E1216" s="512"/>
      <c r="F1216" s="512"/>
      <c r="G1216" s="512"/>
      <c r="H1216" s="512"/>
      <c r="I1216" s="512"/>
      <c r="J1216" s="512"/>
      <c r="K1216" s="514">
        <v>3</v>
      </c>
      <c r="L1216" s="512">
        <v>5650401</v>
      </c>
      <c r="M1216" s="512"/>
      <c r="N1216" s="512"/>
      <c r="O1216" s="512"/>
      <c r="P1216" s="512"/>
      <c r="Q1216" s="512"/>
      <c r="R1216" s="512"/>
      <c r="S1216" s="512"/>
      <c r="T1216" s="512"/>
      <c r="U1216" s="512"/>
      <c r="V1216" s="513"/>
      <c r="W1216" s="513"/>
      <c r="X1216" s="521"/>
      <c r="Y1216" s="302"/>
      <c r="Z1216" s="629"/>
      <c r="AA1216" s="515"/>
      <c r="AB1216" s="516"/>
      <c r="AC1216" s="517">
        <v>5650401</v>
      </c>
    </row>
    <row r="1217" spans="1:29" ht="24.9" hidden="1" customHeight="1">
      <c r="A1217" s="302"/>
      <c r="B1217" s="628" t="s">
        <v>3082</v>
      </c>
      <c r="C1217" s="520">
        <f t="shared" si="70"/>
        <v>3766934</v>
      </c>
      <c r="D1217" s="512"/>
      <c r="E1217" s="512"/>
      <c r="F1217" s="512"/>
      <c r="G1217" s="512"/>
      <c r="H1217" s="512"/>
      <c r="I1217" s="512"/>
      <c r="J1217" s="512"/>
      <c r="K1217" s="514">
        <v>2</v>
      </c>
      <c r="L1217" s="512">
        <v>3766934</v>
      </c>
      <c r="M1217" s="512"/>
      <c r="N1217" s="512"/>
      <c r="O1217" s="512"/>
      <c r="P1217" s="512"/>
      <c r="Q1217" s="512"/>
      <c r="R1217" s="512"/>
      <c r="S1217" s="512"/>
      <c r="T1217" s="512"/>
      <c r="U1217" s="512"/>
      <c r="V1217" s="513"/>
      <c r="W1217" s="513"/>
      <c r="X1217" s="521"/>
      <c r="Y1217" s="302"/>
      <c r="Z1217" s="629"/>
      <c r="AA1217" s="515"/>
      <c r="AB1217" s="516"/>
      <c r="AC1217" s="517">
        <v>3766934</v>
      </c>
    </row>
    <row r="1218" spans="1:29" ht="24.9" hidden="1" customHeight="1">
      <c r="A1218" s="302"/>
      <c r="B1218" s="519" t="s">
        <v>2542</v>
      </c>
      <c r="C1218" s="520">
        <f t="shared" si="70"/>
        <v>11877873</v>
      </c>
      <c r="D1218" s="512">
        <v>4690084</v>
      </c>
      <c r="E1218" s="512">
        <v>1409619</v>
      </c>
      <c r="F1218" s="512">
        <v>2300376</v>
      </c>
      <c r="G1218" s="512">
        <v>0</v>
      </c>
      <c r="H1218" s="512">
        <v>0</v>
      </c>
      <c r="I1218" s="512">
        <v>0</v>
      </c>
      <c r="J1218" s="512">
        <v>980089</v>
      </c>
      <c r="K1218" s="514">
        <v>0</v>
      </c>
      <c r="L1218" s="512">
        <v>0</v>
      </c>
      <c r="M1218" s="512">
        <v>0</v>
      </c>
      <c r="N1218" s="512">
        <v>0</v>
      </c>
      <c r="O1218" s="512">
        <f t="shared" ref="O1218:O1231" si="72">P1218/540</f>
        <v>333.40740740740739</v>
      </c>
      <c r="P1218" s="512">
        <v>180040</v>
      </c>
      <c r="Q1218" s="512">
        <v>3697</v>
      </c>
      <c r="R1218" s="512">
        <v>4734127</v>
      </c>
      <c r="S1218" s="512">
        <v>163.30000000000001</v>
      </c>
      <c r="T1218" s="512">
        <v>170742</v>
      </c>
      <c r="U1218" s="512">
        <v>2102880</v>
      </c>
      <c r="V1218" s="513"/>
      <c r="W1218" s="513"/>
      <c r="X1218" s="521"/>
      <c r="Y1218" s="302"/>
      <c r="Z1218" s="522"/>
      <c r="AA1218" s="515"/>
      <c r="AB1218" s="516"/>
      <c r="AC1218" s="517">
        <v>11877873</v>
      </c>
    </row>
    <row r="1219" spans="1:29" ht="24.9" hidden="1" customHeight="1">
      <c r="A1219" s="302"/>
      <c r="B1219" s="628" t="s">
        <v>3083</v>
      </c>
      <c r="C1219" s="520">
        <f t="shared" si="70"/>
        <v>5650401</v>
      </c>
      <c r="D1219" s="512"/>
      <c r="E1219" s="512"/>
      <c r="F1219" s="512"/>
      <c r="G1219" s="512"/>
      <c r="H1219" s="512"/>
      <c r="I1219" s="512"/>
      <c r="J1219" s="512"/>
      <c r="K1219" s="514">
        <v>3</v>
      </c>
      <c r="L1219" s="512">
        <v>5650401</v>
      </c>
      <c r="M1219" s="512"/>
      <c r="N1219" s="512"/>
      <c r="O1219" s="512"/>
      <c r="P1219" s="512"/>
      <c r="Q1219" s="512"/>
      <c r="R1219" s="512"/>
      <c r="S1219" s="512"/>
      <c r="T1219" s="512"/>
      <c r="U1219" s="512"/>
      <c r="V1219" s="513"/>
      <c r="W1219" s="513"/>
      <c r="X1219" s="521"/>
      <c r="Y1219" s="302"/>
      <c r="Z1219" s="629"/>
      <c r="AA1219" s="515"/>
      <c r="AB1219" s="516"/>
      <c r="AC1219" s="517">
        <v>5650401</v>
      </c>
    </row>
    <row r="1220" spans="1:29" ht="24.9" hidden="1" customHeight="1">
      <c r="A1220" s="302"/>
      <c r="B1220" s="628" t="s">
        <v>3084</v>
      </c>
      <c r="C1220" s="520">
        <f t="shared" si="70"/>
        <v>3766934</v>
      </c>
      <c r="D1220" s="512"/>
      <c r="E1220" s="512"/>
      <c r="F1220" s="512"/>
      <c r="G1220" s="512"/>
      <c r="H1220" s="512"/>
      <c r="I1220" s="512"/>
      <c r="J1220" s="512"/>
      <c r="K1220" s="514">
        <v>2</v>
      </c>
      <c r="L1220" s="512">
        <v>3766934</v>
      </c>
      <c r="M1220" s="512"/>
      <c r="N1220" s="512"/>
      <c r="O1220" s="512"/>
      <c r="P1220" s="512"/>
      <c r="Q1220" s="512"/>
      <c r="R1220" s="512"/>
      <c r="S1220" s="512"/>
      <c r="T1220" s="512"/>
      <c r="U1220" s="512"/>
      <c r="V1220" s="513"/>
      <c r="W1220" s="513"/>
      <c r="X1220" s="521"/>
      <c r="Y1220" s="302"/>
      <c r="Z1220" s="629"/>
      <c r="AA1220" s="515"/>
      <c r="AB1220" s="516"/>
      <c r="AC1220" s="517">
        <v>3766934</v>
      </c>
    </row>
    <row r="1221" spans="1:29" ht="24.9" hidden="1" customHeight="1">
      <c r="A1221" s="302"/>
      <c r="B1221" s="628" t="s">
        <v>3085</v>
      </c>
      <c r="C1221" s="520">
        <f t="shared" si="70"/>
        <v>3766934</v>
      </c>
      <c r="D1221" s="512"/>
      <c r="E1221" s="512"/>
      <c r="F1221" s="512"/>
      <c r="G1221" s="512"/>
      <c r="H1221" s="512"/>
      <c r="I1221" s="512"/>
      <c r="J1221" s="512"/>
      <c r="K1221" s="514">
        <v>2</v>
      </c>
      <c r="L1221" s="512">
        <v>3766934</v>
      </c>
      <c r="M1221" s="512"/>
      <c r="N1221" s="512"/>
      <c r="O1221" s="512"/>
      <c r="P1221" s="512"/>
      <c r="Q1221" s="512"/>
      <c r="R1221" s="512"/>
      <c r="S1221" s="512"/>
      <c r="T1221" s="512"/>
      <c r="U1221" s="512"/>
      <c r="V1221" s="513"/>
      <c r="W1221" s="513"/>
      <c r="X1221" s="521"/>
      <c r="Y1221" s="302"/>
      <c r="Z1221" s="629"/>
      <c r="AA1221" s="515"/>
      <c r="AB1221" s="516"/>
      <c r="AC1221" s="517">
        <v>3766934</v>
      </c>
    </row>
    <row r="1222" spans="1:29" ht="24.9" hidden="1" customHeight="1">
      <c r="A1222" s="302"/>
      <c r="B1222" s="628" t="s">
        <v>3086</v>
      </c>
      <c r="C1222" s="520">
        <f t="shared" si="70"/>
        <v>3766934</v>
      </c>
      <c r="D1222" s="512"/>
      <c r="E1222" s="512"/>
      <c r="F1222" s="512"/>
      <c r="G1222" s="512"/>
      <c r="H1222" s="512"/>
      <c r="I1222" s="512"/>
      <c r="J1222" s="512"/>
      <c r="K1222" s="514">
        <v>2</v>
      </c>
      <c r="L1222" s="512">
        <v>3766934</v>
      </c>
      <c r="M1222" s="512"/>
      <c r="N1222" s="512"/>
      <c r="O1222" s="512"/>
      <c r="P1222" s="512"/>
      <c r="Q1222" s="512"/>
      <c r="R1222" s="512"/>
      <c r="S1222" s="512"/>
      <c r="T1222" s="512"/>
      <c r="U1222" s="512"/>
      <c r="V1222" s="513"/>
      <c r="W1222" s="513"/>
      <c r="X1222" s="521"/>
      <c r="Y1222" s="302"/>
      <c r="Z1222" s="629"/>
      <c r="AA1222" s="515"/>
      <c r="AB1222" s="516"/>
      <c r="AC1222" s="517">
        <v>3766934</v>
      </c>
    </row>
    <row r="1223" spans="1:29" ht="24.9" hidden="1" customHeight="1">
      <c r="A1223" s="302"/>
      <c r="B1223" s="628" t="s">
        <v>3087</v>
      </c>
      <c r="C1223" s="520">
        <f t="shared" si="70"/>
        <v>3766934</v>
      </c>
      <c r="D1223" s="512"/>
      <c r="E1223" s="512"/>
      <c r="F1223" s="512"/>
      <c r="G1223" s="512"/>
      <c r="H1223" s="512"/>
      <c r="I1223" s="512"/>
      <c r="J1223" s="512"/>
      <c r="K1223" s="514">
        <v>2</v>
      </c>
      <c r="L1223" s="512">
        <v>3766934</v>
      </c>
      <c r="M1223" s="512"/>
      <c r="N1223" s="512"/>
      <c r="O1223" s="512"/>
      <c r="P1223" s="512"/>
      <c r="Q1223" s="512"/>
      <c r="R1223" s="512"/>
      <c r="S1223" s="512"/>
      <c r="T1223" s="512"/>
      <c r="U1223" s="512"/>
      <c r="V1223" s="513"/>
      <c r="W1223" s="513"/>
      <c r="X1223" s="521"/>
      <c r="Y1223" s="302"/>
      <c r="Z1223" s="629"/>
      <c r="AA1223" s="515"/>
      <c r="AB1223" s="516"/>
      <c r="AC1223" s="517">
        <v>3766934</v>
      </c>
    </row>
    <row r="1224" spans="1:29" ht="24.9" hidden="1" customHeight="1">
      <c r="A1224" s="302"/>
      <c r="B1224" s="628" t="s">
        <v>3088</v>
      </c>
      <c r="C1224" s="520">
        <f t="shared" si="70"/>
        <v>15067736</v>
      </c>
      <c r="D1224" s="512"/>
      <c r="E1224" s="512"/>
      <c r="F1224" s="512"/>
      <c r="G1224" s="512"/>
      <c r="H1224" s="512"/>
      <c r="I1224" s="512"/>
      <c r="J1224" s="512"/>
      <c r="K1224" s="514">
        <v>8</v>
      </c>
      <c r="L1224" s="512">
        <v>15067736</v>
      </c>
      <c r="M1224" s="512"/>
      <c r="N1224" s="512"/>
      <c r="O1224" s="512"/>
      <c r="P1224" s="512"/>
      <c r="Q1224" s="512"/>
      <c r="R1224" s="512"/>
      <c r="S1224" s="512"/>
      <c r="T1224" s="512"/>
      <c r="U1224" s="512"/>
      <c r="V1224" s="513"/>
      <c r="W1224" s="513"/>
      <c r="X1224" s="521"/>
      <c r="Y1224" s="302"/>
      <c r="Z1224" s="629"/>
      <c r="AA1224" s="515"/>
      <c r="AB1224" s="516"/>
      <c r="AC1224" s="517">
        <v>15067736</v>
      </c>
    </row>
    <row r="1225" spans="1:29" ht="24.9" hidden="1" customHeight="1">
      <c r="A1225" s="302"/>
      <c r="B1225" s="628" t="s">
        <v>3089</v>
      </c>
      <c r="C1225" s="520">
        <f t="shared" si="70"/>
        <v>11300802</v>
      </c>
      <c r="D1225" s="512"/>
      <c r="E1225" s="512"/>
      <c r="F1225" s="512"/>
      <c r="G1225" s="512"/>
      <c r="H1225" s="512"/>
      <c r="I1225" s="512"/>
      <c r="J1225" s="512"/>
      <c r="K1225" s="514">
        <v>6</v>
      </c>
      <c r="L1225" s="512">
        <v>11300802</v>
      </c>
      <c r="M1225" s="512"/>
      <c r="N1225" s="512"/>
      <c r="O1225" s="512"/>
      <c r="P1225" s="512"/>
      <c r="Q1225" s="512"/>
      <c r="R1225" s="512"/>
      <c r="S1225" s="512"/>
      <c r="T1225" s="512"/>
      <c r="U1225" s="512"/>
      <c r="V1225" s="513"/>
      <c r="W1225" s="513"/>
      <c r="X1225" s="521"/>
      <c r="Y1225" s="302"/>
      <c r="Z1225" s="629"/>
      <c r="AA1225" s="515"/>
      <c r="AB1225" s="516"/>
      <c r="AC1225" s="517">
        <v>11300802</v>
      </c>
    </row>
    <row r="1226" spans="1:29" ht="24.9" hidden="1" customHeight="1">
      <c r="A1226" s="302"/>
      <c r="B1226" s="519" t="s">
        <v>2543</v>
      </c>
      <c r="C1226" s="520">
        <f t="shared" si="70"/>
        <v>2086751</v>
      </c>
      <c r="D1226" s="512">
        <v>432514</v>
      </c>
      <c r="E1226" s="512">
        <v>0</v>
      </c>
      <c r="F1226" s="512">
        <v>0</v>
      </c>
      <c r="G1226" s="512">
        <v>0</v>
      </c>
      <c r="H1226" s="512">
        <v>0</v>
      </c>
      <c r="I1226" s="512">
        <v>0</v>
      </c>
      <c r="J1226" s="512">
        <v>432514</v>
      </c>
      <c r="K1226" s="514">
        <v>0</v>
      </c>
      <c r="L1226" s="512">
        <v>0</v>
      </c>
      <c r="M1226" s="512">
        <v>0</v>
      </c>
      <c r="N1226" s="512">
        <v>0</v>
      </c>
      <c r="O1226" s="512">
        <f t="shared" si="72"/>
        <v>315.43333333333334</v>
      </c>
      <c r="P1226" s="512">
        <v>170334</v>
      </c>
      <c r="Q1226" s="512">
        <v>2190.9</v>
      </c>
      <c r="R1226" s="512">
        <v>1261196</v>
      </c>
      <c r="S1226" s="512">
        <v>213</v>
      </c>
      <c r="T1226" s="512">
        <v>222707</v>
      </c>
      <c r="U1226" s="512">
        <v>0</v>
      </c>
      <c r="V1226" s="513"/>
      <c r="W1226" s="513"/>
      <c r="X1226" s="521"/>
      <c r="Y1226" s="302"/>
      <c r="Z1226" s="522"/>
      <c r="AA1226" s="515"/>
      <c r="AB1226" s="516"/>
      <c r="AC1226" s="517">
        <v>2086751</v>
      </c>
    </row>
    <row r="1227" spans="1:29" ht="24.9" hidden="1" customHeight="1">
      <c r="A1227" s="302"/>
      <c r="B1227" s="519" t="s">
        <v>2544</v>
      </c>
      <c r="C1227" s="520">
        <f t="shared" si="70"/>
        <v>1243270</v>
      </c>
      <c r="D1227" s="512">
        <v>0</v>
      </c>
      <c r="E1227" s="512">
        <v>0</v>
      </c>
      <c r="F1227" s="512">
        <v>0</v>
      </c>
      <c r="G1227" s="512">
        <v>0</v>
      </c>
      <c r="H1227" s="512">
        <v>0</v>
      </c>
      <c r="I1227" s="512">
        <v>0</v>
      </c>
      <c r="J1227" s="512">
        <v>0</v>
      </c>
      <c r="K1227" s="514">
        <v>0</v>
      </c>
      <c r="L1227" s="512">
        <v>0</v>
      </c>
      <c r="M1227" s="512">
        <v>0</v>
      </c>
      <c r="N1227" s="512">
        <v>0</v>
      </c>
      <c r="O1227" s="512">
        <f t="shared" si="72"/>
        <v>256.69444444444446</v>
      </c>
      <c r="P1227" s="512">
        <v>138615</v>
      </c>
      <c r="Q1227" s="512">
        <v>780.12</v>
      </c>
      <c r="R1227" s="512">
        <v>998969</v>
      </c>
      <c r="S1227" s="512">
        <v>101.08</v>
      </c>
      <c r="T1227" s="512">
        <v>105686</v>
      </c>
      <c r="U1227" s="512">
        <v>0</v>
      </c>
      <c r="V1227" s="513"/>
      <c r="W1227" s="513"/>
      <c r="X1227" s="521"/>
      <c r="Y1227" s="302"/>
      <c r="Z1227" s="522"/>
      <c r="AA1227" s="515"/>
      <c r="AB1227" s="516"/>
      <c r="AC1227" s="517">
        <v>1243270</v>
      </c>
    </row>
    <row r="1228" spans="1:29" ht="24.9" hidden="1" customHeight="1">
      <c r="A1228" s="302"/>
      <c r="B1228" s="519" t="s">
        <v>2545</v>
      </c>
      <c r="C1228" s="520">
        <f t="shared" si="70"/>
        <v>1970020</v>
      </c>
      <c r="D1228" s="512">
        <v>256459</v>
      </c>
      <c r="E1228" s="512">
        <v>0</v>
      </c>
      <c r="F1228" s="512">
        <v>0</v>
      </c>
      <c r="G1228" s="512">
        <v>0</v>
      </c>
      <c r="H1228" s="512">
        <v>0</v>
      </c>
      <c r="I1228" s="512">
        <v>0</v>
      </c>
      <c r="J1228" s="512">
        <v>256459</v>
      </c>
      <c r="K1228" s="514">
        <v>0</v>
      </c>
      <c r="L1228" s="512">
        <v>0</v>
      </c>
      <c r="M1228" s="512">
        <v>0</v>
      </c>
      <c r="N1228" s="512">
        <v>0</v>
      </c>
      <c r="O1228" s="512">
        <f t="shared" si="72"/>
        <v>387.91851851851851</v>
      </c>
      <c r="P1228" s="512">
        <v>209476</v>
      </c>
      <c r="Q1228" s="512">
        <v>1062.7</v>
      </c>
      <c r="R1228" s="512">
        <v>1360821</v>
      </c>
      <c r="S1228" s="512">
        <v>137.02000000000001</v>
      </c>
      <c r="T1228" s="512">
        <v>143264</v>
      </c>
      <c r="U1228" s="512">
        <v>0</v>
      </c>
      <c r="V1228" s="513"/>
      <c r="W1228" s="513"/>
      <c r="X1228" s="521"/>
      <c r="Y1228" s="302"/>
      <c r="Z1228" s="522"/>
      <c r="AA1228" s="515"/>
      <c r="AB1228" s="516"/>
      <c r="AC1228" s="517">
        <v>1970020</v>
      </c>
    </row>
    <row r="1229" spans="1:29" ht="24.9" hidden="1" customHeight="1">
      <c r="A1229" s="302"/>
      <c r="B1229" s="519" t="s">
        <v>339</v>
      </c>
      <c r="C1229" s="520">
        <f t="shared" si="70"/>
        <v>5680522</v>
      </c>
      <c r="D1229" s="512">
        <v>1347342</v>
      </c>
      <c r="E1229" s="512">
        <v>44454</v>
      </c>
      <c r="F1229" s="512">
        <v>0</v>
      </c>
      <c r="G1229" s="512">
        <v>0</v>
      </c>
      <c r="H1229" s="512">
        <v>1124060</v>
      </c>
      <c r="I1229" s="512">
        <v>0</v>
      </c>
      <c r="J1229" s="512">
        <v>178828</v>
      </c>
      <c r="K1229" s="514">
        <v>0</v>
      </c>
      <c r="L1229" s="512">
        <v>0</v>
      </c>
      <c r="M1229" s="512">
        <f>N1229/1630</f>
        <v>1161.877300613497</v>
      </c>
      <c r="N1229" s="512">
        <v>1893860</v>
      </c>
      <c r="O1229" s="512">
        <f t="shared" si="72"/>
        <v>764.79444444444448</v>
      </c>
      <c r="P1229" s="512">
        <v>412989</v>
      </c>
      <c r="Q1229" s="512">
        <v>1473</v>
      </c>
      <c r="R1229" s="512">
        <v>1886224</v>
      </c>
      <c r="S1229" s="512">
        <v>134</v>
      </c>
      <c r="T1229" s="512">
        <v>140107</v>
      </c>
      <c r="U1229" s="512">
        <v>0</v>
      </c>
      <c r="V1229" s="513"/>
      <c r="W1229" s="513"/>
      <c r="X1229" s="521"/>
      <c r="Y1229" s="302"/>
      <c r="Z1229" s="522"/>
      <c r="AA1229" s="515"/>
      <c r="AB1229" s="516"/>
      <c r="AC1229" s="517">
        <v>5680522</v>
      </c>
    </row>
    <row r="1230" spans="1:29" ht="24.9" hidden="1" customHeight="1">
      <c r="A1230" s="302"/>
      <c r="B1230" s="519" t="s">
        <v>340</v>
      </c>
      <c r="C1230" s="520">
        <f t="shared" si="70"/>
        <v>1953375</v>
      </c>
      <c r="D1230" s="512">
        <v>1796617</v>
      </c>
      <c r="E1230" s="512">
        <v>0</v>
      </c>
      <c r="F1230" s="512">
        <v>396654</v>
      </c>
      <c r="G1230" s="512">
        <v>305143</v>
      </c>
      <c r="H1230" s="512">
        <v>907674</v>
      </c>
      <c r="I1230" s="512">
        <v>0</v>
      </c>
      <c r="J1230" s="512">
        <v>187146</v>
      </c>
      <c r="K1230" s="514">
        <v>0</v>
      </c>
      <c r="L1230" s="512">
        <v>0</v>
      </c>
      <c r="M1230" s="512">
        <v>0</v>
      </c>
      <c r="N1230" s="512">
        <v>0</v>
      </c>
      <c r="O1230" s="512">
        <f t="shared" si="72"/>
        <v>290.2925925925926</v>
      </c>
      <c r="P1230" s="512">
        <v>156758</v>
      </c>
      <c r="Q1230" s="512">
        <v>0</v>
      </c>
      <c r="R1230" s="512">
        <v>0</v>
      </c>
      <c r="S1230" s="512">
        <v>0</v>
      </c>
      <c r="T1230" s="512">
        <v>0</v>
      </c>
      <c r="U1230" s="512">
        <v>0</v>
      </c>
      <c r="V1230" s="513"/>
      <c r="W1230" s="513"/>
      <c r="X1230" s="521"/>
      <c r="Y1230" s="302"/>
      <c r="Z1230" s="522"/>
      <c r="AA1230" s="515"/>
      <c r="AB1230" s="516"/>
      <c r="AC1230" s="517">
        <v>1953375</v>
      </c>
    </row>
    <row r="1231" spans="1:29" ht="24.9" hidden="1" customHeight="1">
      <c r="A1231" s="302"/>
      <c r="B1231" s="519" t="s">
        <v>2546</v>
      </c>
      <c r="C1231" s="520">
        <f t="shared" si="70"/>
        <v>6132775</v>
      </c>
      <c r="D1231" s="512">
        <v>1841769</v>
      </c>
      <c r="E1231" s="512">
        <v>77537</v>
      </c>
      <c r="F1231" s="512">
        <v>350431</v>
      </c>
      <c r="G1231" s="512">
        <v>293841</v>
      </c>
      <c r="H1231" s="512">
        <v>873205</v>
      </c>
      <c r="I1231" s="512">
        <v>0</v>
      </c>
      <c r="J1231" s="512">
        <v>246755</v>
      </c>
      <c r="K1231" s="514">
        <v>0</v>
      </c>
      <c r="L1231" s="512">
        <v>0</v>
      </c>
      <c r="M1231" s="512">
        <f>N1231/1630</f>
        <v>831.9932515337423</v>
      </c>
      <c r="N1231" s="512">
        <v>1356149</v>
      </c>
      <c r="O1231" s="512">
        <f t="shared" si="72"/>
        <v>231.55370370370369</v>
      </c>
      <c r="P1231" s="512">
        <v>125039</v>
      </c>
      <c r="Q1231" s="512">
        <v>1207.95</v>
      </c>
      <c r="R1231" s="512">
        <v>1546819</v>
      </c>
      <c r="S1231" s="512">
        <v>1207.95</v>
      </c>
      <c r="T1231" s="512">
        <v>1262999</v>
      </c>
      <c r="U1231" s="512">
        <v>0</v>
      </c>
      <c r="V1231" s="513"/>
      <c r="W1231" s="513"/>
      <c r="X1231" s="521"/>
      <c r="Y1231" s="302"/>
      <c r="Z1231" s="522"/>
      <c r="AA1231" s="515"/>
      <c r="AB1231" s="516"/>
      <c r="AC1231" s="517">
        <v>6132775</v>
      </c>
    </row>
    <row r="1232" spans="1:29" ht="24.9" hidden="1" customHeight="1">
      <c r="A1232" s="302"/>
      <c r="B1232" s="519" t="s">
        <v>2547</v>
      </c>
      <c r="C1232" s="520">
        <f t="shared" si="70"/>
        <v>2159506</v>
      </c>
      <c r="D1232" s="512">
        <v>646140</v>
      </c>
      <c r="E1232" s="512">
        <v>646140</v>
      </c>
      <c r="F1232" s="512">
        <v>0</v>
      </c>
      <c r="G1232" s="512">
        <v>0</v>
      </c>
      <c r="H1232" s="512">
        <v>0</v>
      </c>
      <c r="I1232" s="512">
        <v>0</v>
      </c>
      <c r="J1232" s="512">
        <v>0</v>
      </c>
      <c r="K1232" s="514">
        <v>0</v>
      </c>
      <c r="L1232" s="512">
        <v>0</v>
      </c>
      <c r="M1232" s="512">
        <v>0</v>
      </c>
      <c r="N1232" s="512">
        <v>0</v>
      </c>
      <c r="O1232" s="512">
        <v>0</v>
      </c>
      <c r="P1232" s="512">
        <v>0</v>
      </c>
      <c r="Q1232" s="512">
        <v>1250.0357798165137</v>
      </c>
      <c r="R1232" s="512">
        <v>1362539</v>
      </c>
      <c r="S1232" s="512">
        <v>169.4685393258427</v>
      </c>
      <c r="T1232" s="512">
        <v>150827</v>
      </c>
      <c r="U1232" s="512">
        <v>0</v>
      </c>
      <c r="V1232" s="513"/>
      <c r="W1232" s="513"/>
      <c r="X1232" s="521"/>
      <c r="Y1232" s="302"/>
      <c r="Z1232" s="522"/>
      <c r="AA1232" s="515"/>
      <c r="AB1232" s="516"/>
      <c r="AC1232" s="517">
        <v>2159506</v>
      </c>
    </row>
    <row r="1233" spans="1:29" ht="24.9" hidden="1" customHeight="1">
      <c r="A1233" s="302"/>
      <c r="B1233" s="519" t="s">
        <v>2548</v>
      </c>
      <c r="C1233" s="520">
        <f t="shared" si="70"/>
        <v>2059703</v>
      </c>
      <c r="D1233" s="512">
        <v>0</v>
      </c>
      <c r="E1233" s="512">
        <v>0</v>
      </c>
      <c r="F1233" s="512">
        <v>0</v>
      </c>
      <c r="G1233" s="512">
        <v>0</v>
      </c>
      <c r="H1233" s="512">
        <v>0</v>
      </c>
      <c r="I1233" s="512">
        <v>0</v>
      </c>
      <c r="J1233" s="512">
        <v>0</v>
      </c>
      <c r="K1233" s="514">
        <v>0</v>
      </c>
      <c r="L1233" s="512">
        <v>0</v>
      </c>
      <c r="M1233" s="512">
        <v>0</v>
      </c>
      <c r="N1233" s="512">
        <v>0</v>
      </c>
      <c r="O1233" s="512">
        <f>P1233/540</f>
        <v>650.99629629629635</v>
      </c>
      <c r="P1233" s="512">
        <v>351538</v>
      </c>
      <c r="Q1233" s="512">
        <v>1370.3266055045872</v>
      </c>
      <c r="R1233" s="512">
        <v>1493656</v>
      </c>
      <c r="S1233" s="512">
        <v>241.02134831460674</v>
      </c>
      <c r="T1233" s="512">
        <v>214509</v>
      </c>
      <c r="U1233" s="512">
        <v>0</v>
      </c>
      <c r="V1233" s="513"/>
      <c r="W1233" s="513"/>
      <c r="X1233" s="521"/>
      <c r="Y1233" s="302"/>
      <c r="Z1233" s="522"/>
      <c r="AA1233" s="515"/>
      <c r="AB1233" s="516"/>
      <c r="AC1233" s="517">
        <v>2059703</v>
      </c>
    </row>
    <row r="1234" spans="1:29" ht="24.9" hidden="1" customHeight="1">
      <c r="A1234" s="302"/>
      <c r="B1234" s="519" t="s">
        <v>2549</v>
      </c>
      <c r="C1234" s="520">
        <f t="shared" si="70"/>
        <v>2454901</v>
      </c>
      <c r="D1234" s="512">
        <v>124764</v>
      </c>
      <c r="E1234" s="512">
        <v>0</v>
      </c>
      <c r="F1234" s="512">
        <v>0</v>
      </c>
      <c r="G1234" s="512">
        <v>0</v>
      </c>
      <c r="H1234" s="512">
        <v>0</v>
      </c>
      <c r="I1234" s="512">
        <v>0</v>
      </c>
      <c r="J1234" s="512">
        <v>124764</v>
      </c>
      <c r="K1234" s="514">
        <v>0</v>
      </c>
      <c r="L1234" s="512">
        <v>0</v>
      </c>
      <c r="M1234" s="512">
        <v>0</v>
      </c>
      <c r="N1234" s="512">
        <v>0</v>
      </c>
      <c r="O1234" s="512">
        <f>P1234/540</f>
        <v>282.18703703703704</v>
      </c>
      <c r="P1234" s="512">
        <v>152381</v>
      </c>
      <c r="Q1234" s="512">
        <v>698.46</v>
      </c>
      <c r="R1234" s="512">
        <v>894400</v>
      </c>
      <c r="S1234" s="512">
        <v>103.06</v>
      </c>
      <c r="T1234" s="512">
        <v>107757</v>
      </c>
      <c r="U1234" s="512">
        <v>1175599</v>
      </c>
      <c r="V1234" s="513"/>
      <c r="W1234" s="513"/>
      <c r="X1234" s="521"/>
      <c r="Y1234" s="302"/>
      <c r="Z1234" s="522"/>
      <c r="AA1234" s="515"/>
      <c r="AB1234" s="516"/>
      <c r="AC1234" s="517">
        <v>2454901</v>
      </c>
    </row>
    <row r="1235" spans="1:29" ht="24.9" hidden="1" customHeight="1">
      <c r="A1235" s="302"/>
      <c r="B1235" s="519" t="s">
        <v>2550</v>
      </c>
      <c r="C1235" s="520">
        <f t="shared" si="70"/>
        <v>7103944</v>
      </c>
      <c r="D1235" s="512">
        <v>7103944</v>
      </c>
      <c r="E1235" s="512">
        <v>1736824</v>
      </c>
      <c r="F1235" s="512">
        <v>0</v>
      </c>
      <c r="G1235" s="512">
        <v>0</v>
      </c>
      <c r="H1235" s="512">
        <v>5032420</v>
      </c>
      <c r="I1235" s="512">
        <v>0</v>
      </c>
      <c r="J1235" s="512">
        <v>334700</v>
      </c>
      <c r="K1235" s="514">
        <v>0</v>
      </c>
      <c r="L1235" s="512">
        <v>0</v>
      </c>
      <c r="M1235" s="512">
        <v>0</v>
      </c>
      <c r="N1235" s="512">
        <v>0</v>
      </c>
      <c r="O1235" s="512">
        <v>0</v>
      </c>
      <c r="P1235" s="512">
        <v>0</v>
      </c>
      <c r="Q1235" s="512">
        <v>0</v>
      </c>
      <c r="R1235" s="512">
        <v>0</v>
      </c>
      <c r="S1235" s="512">
        <v>0</v>
      </c>
      <c r="T1235" s="512">
        <v>0</v>
      </c>
      <c r="U1235" s="512">
        <v>0</v>
      </c>
      <c r="V1235" s="513"/>
      <c r="W1235" s="513"/>
      <c r="X1235" s="521"/>
      <c r="Y1235" s="302"/>
      <c r="Z1235" s="522"/>
      <c r="AA1235" s="515"/>
      <c r="AB1235" s="516"/>
      <c r="AC1235" s="517">
        <v>7103944</v>
      </c>
    </row>
    <row r="1236" spans="1:29" ht="24.9" hidden="1" customHeight="1">
      <c r="A1236" s="302"/>
      <c r="B1236" s="519" t="s">
        <v>2551</v>
      </c>
      <c r="C1236" s="520">
        <f t="shared" si="70"/>
        <v>1863927</v>
      </c>
      <c r="D1236" s="512">
        <v>187146</v>
      </c>
      <c r="E1236" s="512">
        <v>0</v>
      </c>
      <c r="F1236" s="512">
        <v>0</v>
      </c>
      <c r="G1236" s="512">
        <v>0</v>
      </c>
      <c r="H1236" s="512">
        <v>0</v>
      </c>
      <c r="I1236" s="512">
        <v>0</v>
      </c>
      <c r="J1236" s="512">
        <v>187146</v>
      </c>
      <c r="K1236" s="514">
        <v>0</v>
      </c>
      <c r="L1236" s="512">
        <v>0</v>
      </c>
      <c r="M1236" s="512">
        <v>0</v>
      </c>
      <c r="N1236" s="512">
        <v>0</v>
      </c>
      <c r="O1236" s="512">
        <f>P1236/540</f>
        <v>273.72777777777776</v>
      </c>
      <c r="P1236" s="512">
        <v>147813</v>
      </c>
      <c r="Q1236" s="512">
        <v>1078.8</v>
      </c>
      <c r="R1236" s="512">
        <v>1381438</v>
      </c>
      <c r="S1236" s="512">
        <v>141.1</v>
      </c>
      <c r="T1236" s="512">
        <v>147530</v>
      </c>
      <c r="U1236" s="512">
        <v>0</v>
      </c>
      <c r="V1236" s="513"/>
      <c r="W1236" s="513"/>
      <c r="X1236" s="521"/>
      <c r="Y1236" s="302"/>
      <c r="Z1236" s="522"/>
      <c r="AA1236" s="515"/>
      <c r="AB1236" s="516"/>
      <c r="AC1236" s="517">
        <v>1863927</v>
      </c>
    </row>
    <row r="1237" spans="1:29" ht="24.9" hidden="1" customHeight="1">
      <c r="A1237" s="302"/>
      <c r="B1237" s="519" t="s">
        <v>2552</v>
      </c>
      <c r="C1237" s="520">
        <f t="shared" si="70"/>
        <v>1854884</v>
      </c>
      <c r="D1237" s="512">
        <v>187146</v>
      </c>
      <c r="E1237" s="512">
        <v>0</v>
      </c>
      <c r="F1237" s="512">
        <v>0</v>
      </c>
      <c r="G1237" s="512">
        <v>0</v>
      </c>
      <c r="H1237" s="512">
        <v>0</v>
      </c>
      <c r="I1237" s="512">
        <v>0</v>
      </c>
      <c r="J1237" s="512">
        <v>187146</v>
      </c>
      <c r="K1237" s="514">
        <v>0</v>
      </c>
      <c r="L1237" s="512">
        <v>0</v>
      </c>
      <c r="M1237" s="512">
        <v>0</v>
      </c>
      <c r="N1237" s="512">
        <v>0</v>
      </c>
      <c r="O1237" s="512">
        <f>P1237/540</f>
        <v>252.58148148148149</v>
      </c>
      <c r="P1237" s="512">
        <v>136394</v>
      </c>
      <c r="Q1237" s="512">
        <v>1080.9000000000001</v>
      </c>
      <c r="R1237" s="512">
        <v>1384127</v>
      </c>
      <c r="S1237" s="512">
        <v>140.80000000000001</v>
      </c>
      <c r="T1237" s="512">
        <v>147217</v>
      </c>
      <c r="U1237" s="512">
        <v>0</v>
      </c>
      <c r="V1237" s="513"/>
      <c r="W1237" s="513"/>
      <c r="X1237" s="521"/>
      <c r="Y1237" s="302"/>
      <c r="Z1237" s="522"/>
      <c r="AA1237" s="515"/>
      <c r="AB1237" s="516"/>
      <c r="AC1237" s="517">
        <v>1854884</v>
      </c>
    </row>
    <row r="1238" spans="1:29" ht="24.9" hidden="1" customHeight="1">
      <c r="A1238" s="302"/>
      <c r="B1238" s="519" t="s">
        <v>341</v>
      </c>
      <c r="C1238" s="520">
        <f t="shared" si="70"/>
        <v>4156386</v>
      </c>
      <c r="D1238" s="512">
        <v>2625161</v>
      </c>
      <c r="E1238" s="512">
        <v>0</v>
      </c>
      <c r="F1238" s="512">
        <v>318183</v>
      </c>
      <c r="G1238" s="512">
        <v>257328</v>
      </c>
      <c r="H1238" s="512">
        <v>1037889</v>
      </c>
      <c r="I1238" s="512">
        <v>403191</v>
      </c>
      <c r="J1238" s="512">
        <v>608570</v>
      </c>
      <c r="K1238" s="514">
        <v>0</v>
      </c>
      <c r="L1238" s="512">
        <v>0</v>
      </c>
      <c r="M1238" s="512">
        <v>0</v>
      </c>
      <c r="N1238" s="512">
        <v>0</v>
      </c>
      <c r="O1238" s="512">
        <f>P1238/540</f>
        <v>373.93888888888887</v>
      </c>
      <c r="P1238" s="512">
        <v>201927</v>
      </c>
      <c r="Q1238" s="512">
        <v>0</v>
      </c>
      <c r="R1238" s="512">
        <v>0</v>
      </c>
      <c r="S1238" s="512">
        <v>147</v>
      </c>
      <c r="T1238" s="512">
        <v>153699</v>
      </c>
      <c r="U1238" s="512">
        <v>1175599</v>
      </c>
      <c r="V1238" s="513"/>
      <c r="W1238" s="513"/>
      <c r="X1238" s="521"/>
      <c r="Y1238" s="302"/>
      <c r="Z1238" s="522"/>
      <c r="AA1238" s="515"/>
      <c r="AB1238" s="516"/>
      <c r="AC1238" s="517">
        <v>4156386</v>
      </c>
    </row>
    <row r="1239" spans="1:29" ht="24.9" hidden="1" customHeight="1">
      <c r="A1239" s="302"/>
      <c r="B1239" s="519" t="s">
        <v>342</v>
      </c>
      <c r="C1239" s="520">
        <f t="shared" si="70"/>
        <v>9945031</v>
      </c>
      <c r="D1239" s="512">
        <v>1716829</v>
      </c>
      <c r="E1239" s="512">
        <v>620294</v>
      </c>
      <c r="F1239" s="512">
        <v>0</v>
      </c>
      <c r="G1239" s="512">
        <v>0</v>
      </c>
      <c r="H1239" s="512">
        <v>0</v>
      </c>
      <c r="I1239" s="512">
        <v>0</v>
      </c>
      <c r="J1239" s="512">
        <v>1096535</v>
      </c>
      <c r="K1239" s="514">
        <v>0</v>
      </c>
      <c r="L1239" s="512">
        <v>0</v>
      </c>
      <c r="M1239" s="512">
        <f>N1239/1630</f>
        <v>2214.4981595092027</v>
      </c>
      <c r="N1239" s="512">
        <v>3609632</v>
      </c>
      <c r="O1239" s="512">
        <f>P1239/540</f>
        <v>470.39074074074074</v>
      </c>
      <c r="P1239" s="512">
        <v>254011</v>
      </c>
      <c r="Q1239" s="512">
        <v>2345</v>
      </c>
      <c r="R1239" s="512">
        <v>3002848</v>
      </c>
      <c r="S1239" s="512">
        <v>178</v>
      </c>
      <c r="T1239" s="512">
        <v>186112</v>
      </c>
      <c r="U1239" s="512">
        <v>1175599</v>
      </c>
      <c r="V1239" s="513"/>
      <c r="W1239" s="513"/>
      <c r="X1239" s="521"/>
      <c r="Y1239" s="302"/>
      <c r="Z1239" s="522"/>
      <c r="AA1239" s="515"/>
      <c r="AB1239" s="516"/>
      <c r="AC1239" s="517">
        <v>9945031</v>
      </c>
    </row>
    <row r="1240" spans="1:29" ht="24.9" hidden="1" customHeight="1">
      <c r="A1240" s="302"/>
      <c r="B1240" s="519" t="s">
        <v>906</v>
      </c>
      <c r="C1240" s="520">
        <f t="shared" si="70"/>
        <v>5710445</v>
      </c>
      <c r="D1240" s="512">
        <v>224668</v>
      </c>
      <c r="E1240" s="512">
        <v>44454</v>
      </c>
      <c r="F1240" s="512">
        <v>0</v>
      </c>
      <c r="G1240" s="512">
        <v>0</v>
      </c>
      <c r="H1240" s="512">
        <v>0</v>
      </c>
      <c r="I1240" s="512">
        <v>0</v>
      </c>
      <c r="J1240" s="512">
        <v>180214</v>
      </c>
      <c r="K1240" s="514">
        <v>0</v>
      </c>
      <c r="L1240" s="512">
        <v>0</v>
      </c>
      <c r="M1240" s="512">
        <f>N1240/1630</f>
        <v>1145.4300613496932</v>
      </c>
      <c r="N1240" s="512">
        <v>1867051</v>
      </c>
      <c r="O1240" s="512">
        <f>P1240/540</f>
        <v>771.84444444444443</v>
      </c>
      <c r="P1240" s="512">
        <v>416796</v>
      </c>
      <c r="Q1240" s="512">
        <v>1473</v>
      </c>
      <c r="R1240" s="512">
        <v>1886224</v>
      </c>
      <c r="S1240" s="512">
        <v>134</v>
      </c>
      <c r="T1240" s="512">
        <v>140107</v>
      </c>
      <c r="U1240" s="512">
        <v>1175599</v>
      </c>
      <c r="V1240" s="513"/>
      <c r="W1240" s="513"/>
      <c r="X1240" s="521"/>
      <c r="Y1240" s="302"/>
      <c r="Z1240" s="522"/>
      <c r="AA1240" s="515"/>
      <c r="AB1240" s="516"/>
      <c r="AC1240" s="517">
        <v>5710445</v>
      </c>
    </row>
    <row r="1241" spans="1:29" ht="24.9" hidden="1" customHeight="1">
      <c r="A1241" s="302"/>
      <c r="B1241" s="519" t="s">
        <v>2553</v>
      </c>
      <c r="C1241" s="520">
        <f t="shared" si="70"/>
        <v>2284809</v>
      </c>
      <c r="D1241" s="512">
        <v>1033049</v>
      </c>
      <c r="E1241" s="512">
        <v>31015</v>
      </c>
      <c r="F1241" s="512">
        <v>128993</v>
      </c>
      <c r="G1241" s="512">
        <v>104322</v>
      </c>
      <c r="H1241" s="512">
        <v>685543</v>
      </c>
      <c r="I1241" s="512">
        <v>0</v>
      </c>
      <c r="J1241" s="512">
        <v>83176</v>
      </c>
      <c r="K1241" s="514">
        <v>0</v>
      </c>
      <c r="L1241" s="512">
        <v>0</v>
      </c>
      <c r="M1241" s="512">
        <v>0</v>
      </c>
      <c r="N1241" s="512">
        <v>0</v>
      </c>
      <c r="O1241" s="512">
        <v>0</v>
      </c>
      <c r="P1241" s="512">
        <v>0</v>
      </c>
      <c r="Q1241" s="512">
        <v>467</v>
      </c>
      <c r="R1241" s="512">
        <v>598008</v>
      </c>
      <c r="S1241" s="512">
        <v>53</v>
      </c>
      <c r="T1241" s="512">
        <v>55415</v>
      </c>
      <c r="U1241" s="512">
        <v>598337</v>
      </c>
      <c r="V1241" s="513"/>
      <c r="W1241" s="513"/>
      <c r="X1241" s="521"/>
      <c r="Y1241" s="302"/>
      <c r="Z1241" s="522"/>
      <c r="AA1241" s="515"/>
      <c r="AB1241" s="516"/>
      <c r="AC1241" s="517">
        <v>2284809</v>
      </c>
    </row>
    <row r="1242" spans="1:29" ht="24.9" hidden="1" customHeight="1">
      <c r="A1242" s="302"/>
      <c r="B1242" s="519" t="s">
        <v>2554</v>
      </c>
      <c r="C1242" s="520">
        <f t="shared" si="70"/>
        <v>2244078</v>
      </c>
      <c r="D1242" s="512">
        <v>976951</v>
      </c>
      <c r="E1242" s="512">
        <v>0</v>
      </c>
      <c r="F1242" s="512">
        <v>128993</v>
      </c>
      <c r="G1242" s="512">
        <v>104322</v>
      </c>
      <c r="H1242" s="512">
        <v>695117</v>
      </c>
      <c r="I1242" s="512">
        <v>0</v>
      </c>
      <c r="J1242" s="512">
        <v>48519</v>
      </c>
      <c r="K1242" s="514">
        <v>0</v>
      </c>
      <c r="L1242" s="512">
        <v>0</v>
      </c>
      <c r="M1242" s="512">
        <v>0</v>
      </c>
      <c r="N1242" s="512">
        <v>0</v>
      </c>
      <c r="O1242" s="512">
        <v>0</v>
      </c>
      <c r="P1242" s="512">
        <v>0</v>
      </c>
      <c r="Q1242" s="512">
        <v>479</v>
      </c>
      <c r="R1242" s="512">
        <v>613375</v>
      </c>
      <c r="S1242" s="512">
        <v>53</v>
      </c>
      <c r="T1242" s="512">
        <v>55415</v>
      </c>
      <c r="U1242" s="512">
        <v>598337</v>
      </c>
      <c r="V1242" s="513"/>
      <c r="W1242" s="513"/>
      <c r="X1242" s="521"/>
      <c r="Y1242" s="302"/>
      <c r="Z1242" s="522"/>
      <c r="AA1242" s="515"/>
      <c r="AB1242" s="516"/>
      <c r="AC1242" s="517">
        <v>2244078</v>
      </c>
    </row>
    <row r="1243" spans="1:29" ht="24.9" customHeight="1">
      <c r="A1243" s="302">
        <v>63</v>
      </c>
      <c r="B1243" s="519" t="s">
        <v>2555</v>
      </c>
      <c r="C1243" s="520">
        <f t="shared" si="70"/>
        <v>5043064</v>
      </c>
      <c r="D1243" s="512">
        <v>2229536</v>
      </c>
      <c r="E1243" s="512">
        <v>31015</v>
      </c>
      <c r="F1243" s="512">
        <v>810506</v>
      </c>
      <c r="G1243" s="512">
        <v>0</v>
      </c>
      <c r="H1243" s="512">
        <v>610861</v>
      </c>
      <c r="I1243" s="512">
        <v>583077</v>
      </c>
      <c r="J1243" s="512">
        <v>194077</v>
      </c>
      <c r="K1243" s="514">
        <v>0</v>
      </c>
      <c r="L1243" s="512">
        <v>0</v>
      </c>
      <c r="M1243" s="512">
        <f>N1243/1630</f>
        <v>663.76196319018402</v>
      </c>
      <c r="N1243" s="512">
        <v>1081932</v>
      </c>
      <c r="O1243" s="512">
        <f>P1243/540</f>
        <v>489.89074074074074</v>
      </c>
      <c r="P1243" s="512">
        <v>264541</v>
      </c>
      <c r="Q1243" s="512">
        <v>641</v>
      </c>
      <c r="R1243" s="512">
        <v>820821</v>
      </c>
      <c r="S1243" s="512">
        <v>71</v>
      </c>
      <c r="T1243" s="512">
        <v>74236</v>
      </c>
      <c r="U1243" s="512">
        <v>571998</v>
      </c>
      <c r="V1243" s="513"/>
      <c r="W1243" s="513"/>
      <c r="X1243" s="521"/>
      <c r="Y1243" s="302"/>
      <c r="Z1243" s="522"/>
      <c r="AA1243" s="515"/>
      <c r="AB1243" s="516"/>
      <c r="AC1243" s="517">
        <v>5043064</v>
      </c>
    </row>
    <row r="1244" spans="1:29" ht="24.9" customHeight="1">
      <c r="A1244" s="302">
        <v>64</v>
      </c>
      <c r="B1244" s="519" t="s">
        <v>2556</v>
      </c>
      <c r="C1244" s="520">
        <f t="shared" si="70"/>
        <v>4060445</v>
      </c>
      <c r="D1244" s="512">
        <v>0</v>
      </c>
      <c r="E1244" s="512">
        <v>0</v>
      </c>
      <c r="F1244" s="512">
        <v>0</v>
      </c>
      <c r="G1244" s="512">
        <v>0</v>
      </c>
      <c r="H1244" s="512">
        <v>0</v>
      </c>
      <c r="I1244" s="512">
        <v>0</v>
      </c>
      <c r="J1244" s="512">
        <v>0</v>
      </c>
      <c r="K1244" s="514">
        <v>0</v>
      </c>
      <c r="L1244" s="512">
        <v>0</v>
      </c>
      <c r="M1244" s="512">
        <f>N1244/1630</f>
        <v>989.18159509202451</v>
      </c>
      <c r="N1244" s="512">
        <v>1612366</v>
      </c>
      <c r="O1244" s="512">
        <f>P1244/540</f>
        <v>611.36666666666667</v>
      </c>
      <c r="P1244" s="512">
        <v>330138</v>
      </c>
      <c r="Q1244" s="512">
        <v>1864.4073394495413</v>
      </c>
      <c r="R1244" s="512">
        <v>2032204</v>
      </c>
      <c r="S1244" s="512">
        <v>96.333707865168535</v>
      </c>
      <c r="T1244" s="512">
        <v>85737</v>
      </c>
      <c r="U1244" s="512">
        <v>0</v>
      </c>
      <c r="V1244" s="513"/>
      <c r="W1244" s="513"/>
      <c r="X1244" s="521"/>
      <c r="Y1244" s="302"/>
      <c r="Z1244" s="522"/>
      <c r="AA1244" s="515"/>
      <c r="AB1244" s="516"/>
      <c r="AC1244" s="517">
        <v>4060445</v>
      </c>
    </row>
    <row r="1245" spans="1:29" ht="24.9" customHeight="1">
      <c r="A1245" s="302">
        <v>65</v>
      </c>
      <c r="B1245" s="519" t="s">
        <v>2557</v>
      </c>
      <c r="C1245" s="520">
        <f t="shared" si="70"/>
        <v>10571872</v>
      </c>
      <c r="D1245" s="512">
        <v>5181338</v>
      </c>
      <c r="E1245" s="512">
        <v>82706</v>
      </c>
      <c r="F1245" s="512">
        <v>0</v>
      </c>
      <c r="G1245" s="512">
        <v>0</v>
      </c>
      <c r="H1245" s="512">
        <v>2098757</v>
      </c>
      <c r="I1245" s="512">
        <v>0</v>
      </c>
      <c r="J1245" s="512">
        <v>2999875</v>
      </c>
      <c r="K1245" s="514">
        <v>0</v>
      </c>
      <c r="L1245" s="512">
        <v>0</v>
      </c>
      <c r="M1245" s="512">
        <f>N1245/1630</f>
        <v>1342.7963190184048</v>
      </c>
      <c r="N1245" s="512">
        <v>2188758</v>
      </c>
      <c r="O1245" s="512">
        <f>P1245/540</f>
        <v>858.19074074074069</v>
      </c>
      <c r="P1245" s="512">
        <v>463423</v>
      </c>
      <c r="Q1245" s="512">
        <v>2047</v>
      </c>
      <c r="R1245" s="512">
        <v>2621249</v>
      </c>
      <c r="S1245" s="512">
        <v>112</v>
      </c>
      <c r="T1245" s="512">
        <v>117104</v>
      </c>
      <c r="U1245" s="512">
        <v>0</v>
      </c>
      <c r="V1245" s="513"/>
      <c r="W1245" s="513"/>
      <c r="X1245" s="521"/>
      <c r="Y1245" s="302"/>
      <c r="Z1245" s="522"/>
      <c r="AA1245" s="515"/>
      <c r="AB1245" s="516"/>
      <c r="AC1245" s="517">
        <v>10571872</v>
      </c>
    </row>
    <row r="1246" spans="1:29" ht="24.9" customHeight="1">
      <c r="A1246" s="302">
        <v>66</v>
      </c>
      <c r="B1246" s="519" t="s">
        <v>2558</v>
      </c>
      <c r="C1246" s="520">
        <f t="shared" si="70"/>
        <v>1852504</v>
      </c>
      <c r="D1246" s="512">
        <v>169030</v>
      </c>
      <c r="E1246" s="512">
        <v>77537</v>
      </c>
      <c r="F1246" s="512">
        <v>0</v>
      </c>
      <c r="G1246" s="512">
        <v>0</v>
      </c>
      <c r="H1246" s="512">
        <v>0</v>
      </c>
      <c r="I1246" s="512">
        <v>0</v>
      </c>
      <c r="J1246" s="512">
        <v>91493</v>
      </c>
      <c r="K1246" s="514">
        <v>0</v>
      </c>
      <c r="L1246" s="512">
        <v>0</v>
      </c>
      <c r="M1246" s="512">
        <v>0</v>
      </c>
      <c r="N1246" s="512">
        <v>0</v>
      </c>
      <c r="O1246" s="512">
        <f>P1246/540</f>
        <v>1035.2333333333333</v>
      </c>
      <c r="P1246" s="512">
        <v>559026</v>
      </c>
      <c r="Q1246" s="512">
        <v>1759</v>
      </c>
      <c r="R1246" s="512">
        <v>1012572</v>
      </c>
      <c r="S1246" s="512">
        <v>107</v>
      </c>
      <c r="T1246" s="512">
        <v>111876</v>
      </c>
      <c r="U1246" s="512">
        <v>0</v>
      </c>
      <c r="V1246" s="513"/>
      <c r="W1246" s="513"/>
      <c r="X1246" s="521"/>
      <c r="Y1246" s="302"/>
      <c r="Z1246" s="522"/>
      <c r="AA1246" s="515"/>
      <c r="AB1246" s="516"/>
      <c r="AC1246" s="517">
        <v>1852504</v>
      </c>
    </row>
    <row r="1247" spans="1:29" ht="24.9" customHeight="1">
      <c r="A1247" s="302">
        <v>67</v>
      </c>
      <c r="B1247" s="519" t="s">
        <v>2559</v>
      </c>
      <c r="C1247" s="520">
        <f t="shared" si="70"/>
        <v>2936449</v>
      </c>
      <c r="D1247" s="512">
        <v>1376740</v>
      </c>
      <c r="E1247" s="512">
        <v>31015</v>
      </c>
      <c r="F1247" s="512">
        <v>85995</v>
      </c>
      <c r="G1247" s="512">
        <v>0</v>
      </c>
      <c r="H1247" s="512">
        <v>513966</v>
      </c>
      <c r="I1247" s="512">
        <v>496236</v>
      </c>
      <c r="J1247" s="512">
        <v>249528</v>
      </c>
      <c r="K1247" s="514">
        <v>0</v>
      </c>
      <c r="L1247" s="512">
        <v>0</v>
      </c>
      <c r="M1247" s="512">
        <f>N1247/1630</f>
        <v>633.21717791411038</v>
      </c>
      <c r="N1247" s="512">
        <v>1032144</v>
      </c>
      <c r="O1247" s="512">
        <f>P1247/540</f>
        <v>203.47592592592594</v>
      </c>
      <c r="P1247" s="512">
        <v>109877</v>
      </c>
      <c r="Q1247" s="512">
        <v>730</v>
      </c>
      <c r="R1247" s="512">
        <v>317313</v>
      </c>
      <c r="S1247" s="512">
        <v>96</v>
      </c>
      <c r="T1247" s="512">
        <v>100375</v>
      </c>
      <c r="U1247" s="512">
        <v>0</v>
      </c>
      <c r="V1247" s="513"/>
      <c r="W1247" s="513"/>
      <c r="X1247" s="521"/>
      <c r="Y1247" s="302"/>
      <c r="Z1247" s="522"/>
      <c r="AA1247" s="515"/>
      <c r="AB1247" s="516"/>
      <c r="AC1247" s="517">
        <v>2936449</v>
      </c>
    </row>
    <row r="1248" spans="1:29" ht="24.9" customHeight="1">
      <c r="A1248" s="302">
        <v>68</v>
      </c>
      <c r="B1248" s="519" t="s">
        <v>2560</v>
      </c>
      <c r="C1248" s="520">
        <f t="shared" si="70"/>
        <v>1433257</v>
      </c>
      <c r="D1248" s="512">
        <v>187146</v>
      </c>
      <c r="E1248" s="512">
        <v>0</v>
      </c>
      <c r="F1248" s="512">
        <v>0</v>
      </c>
      <c r="G1248" s="512">
        <v>0</v>
      </c>
      <c r="H1248" s="512">
        <v>0</v>
      </c>
      <c r="I1248" s="512">
        <v>0</v>
      </c>
      <c r="J1248" s="512">
        <v>187146</v>
      </c>
      <c r="K1248" s="514">
        <v>0</v>
      </c>
      <c r="L1248" s="512">
        <v>0</v>
      </c>
      <c r="M1248" s="512">
        <v>0</v>
      </c>
      <c r="N1248" s="512">
        <v>0</v>
      </c>
      <c r="O1248" s="512">
        <v>0</v>
      </c>
      <c r="P1248" s="512">
        <v>0</v>
      </c>
      <c r="Q1248" s="512">
        <v>0</v>
      </c>
      <c r="R1248" s="512">
        <v>0</v>
      </c>
      <c r="S1248" s="512">
        <v>0</v>
      </c>
      <c r="T1248" s="512">
        <v>0</v>
      </c>
      <c r="U1248" s="512">
        <v>1246111</v>
      </c>
      <c r="V1248" s="513"/>
      <c r="W1248" s="513"/>
      <c r="X1248" s="521"/>
      <c r="Y1248" s="302"/>
      <c r="Z1248" s="522"/>
      <c r="AA1248" s="515"/>
      <c r="AB1248" s="516"/>
      <c r="AC1248" s="517">
        <v>1433257</v>
      </c>
    </row>
    <row r="1249" spans="1:29" ht="24.9" customHeight="1">
      <c r="A1249" s="302">
        <v>69</v>
      </c>
      <c r="B1249" s="519" t="s">
        <v>2561</v>
      </c>
      <c r="C1249" s="520">
        <f t="shared" si="70"/>
        <v>3304514</v>
      </c>
      <c r="D1249" s="512">
        <v>1972175</v>
      </c>
      <c r="E1249" s="512">
        <v>33082</v>
      </c>
      <c r="F1249" s="512">
        <v>679363</v>
      </c>
      <c r="G1249" s="512">
        <v>0</v>
      </c>
      <c r="H1249" s="512">
        <v>513966</v>
      </c>
      <c r="I1249" s="512">
        <v>496236</v>
      </c>
      <c r="J1249" s="512">
        <v>249528</v>
      </c>
      <c r="K1249" s="514">
        <v>0</v>
      </c>
      <c r="L1249" s="512">
        <v>0</v>
      </c>
      <c r="M1249" s="512">
        <f>N1249/1630</f>
        <v>492.24110429447853</v>
      </c>
      <c r="N1249" s="512">
        <v>802353</v>
      </c>
      <c r="O1249" s="512">
        <f t="shared" ref="O1249:O1270" si="73">P1249/540</f>
        <v>277.60555555555555</v>
      </c>
      <c r="P1249" s="512">
        <v>149907</v>
      </c>
      <c r="Q1249" s="512">
        <v>730</v>
      </c>
      <c r="R1249" s="512">
        <v>317313</v>
      </c>
      <c r="S1249" s="512">
        <v>60.03</v>
      </c>
      <c r="T1249" s="512">
        <v>62766</v>
      </c>
      <c r="U1249" s="512">
        <v>0</v>
      </c>
      <c r="V1249" s="513"/>
      <c r="W1249" s="513"/>
      <c r="X1249" s="521"/>
      <c r="Y1249" s="302"/>
      <c r="Z1249" s="522"/>
      <c r="AA1249" s="515"/>
      <c r="AB1249" s="516"/>
      <c r="AC1249" s="517">
        <v>3304514</v>
      </c>
    </row>
    <row r="1250" spans="1:29" ht="24.9" customHeight="1">
      <c r="A1250" s="302">
        <v>70</v>
      </c>
      <c r="B1250" s="519" t="s">
        <v>2562</v>
      </c>
      <c r="C1250" s="520">
        <f t="shared" si="70"/>
        <v>1177476</v>
      </c>
      <c r="D1250" s="512">
        <v>865029</v>
      </c>
      <c r="E1250" s="512">
        <v>0</v>
      </c>
      <c r="F1250" s="512">
        <v>223588</v>
      </c>
      <c r="G1250" s="512">
        <v>0</v>
      </c>
      <c r="H1250" s="512">
        <v>0</v>
      </c>
      <c r="I1250" s="512">
        <v>558265</v>
      </c>
      <c r="J1250" s="512">
        <v>83176</v>
      </c>
      <c r="K1250" s="514">
        <v>0</v>
      </c>
      <c r="L1250" s="512">
        <v>0</v>
      </c>
      <c r="M1250" s="512">
        <v>0</v>
      </c>
      <c r="N1250" s="512">
        <v>0</v>
      </c>
      <c r="O1250" s="512">
        <f t="shared" si="73"/>
        <v>468.51111111111112</v>
      </c>
      <c r="P1250" s="512">
        <v>252996</v>
      </c>
      <c r="Q1250" s="512">
        <v>0</v>
      </c>
      <c r="R1250" s="512">
        <v>0</v>
      </c>
      <c r="S1250" s="512">
        <v>56.86</v>
      </c>
      <c r="T1250" s="512">
        <v>59451</v>
      </c>
      <c r="U1250" s="512">
        <v>0</v>
      </c>
      <c r="V1250" s="513"/>
      <c r="W1250" s="513"/>
      <c r="X1250" s="521"/>
      <c r="Y1250" s="302"/>
      <c r="Z1250" s="522"/>
      <c r="AA1250" s="515"/>
      <c r="AB1250" s="516"/>
      <c r="AC1250" s="517">
        <v>1177476</v>
      </c>
    </row>
    <row r="1251" spans="1:29" ht="24.9" customHeight="1">
      <c r="A1251" s="302">
        <v>71</v>
      </c>
      <c r="B1251" s="519" t="s">
        <v>2563</v>
      </c>
      <c r="C1251" s="520">
        <f t="shared" si="70"/>
        <v>3541341</v>
      </c>
      <c r="D1251" s="512">
        <v>3321856</v>
      </c>
      <c r="E1251" s="512">
        <v>33082</v>
      </c>
      <c r="F1251" s="512">
        <v>1973594</v>
      </c>
      <c r="G1251" s="512">
        <v>0</v>
      </c>
      <c r="H1251" s="512">
        <v>513966</v>
      </c>
      <c r="I1251" s="512">
        <v>496236</v>
      </c>
      <c r="J1251" s="512">
        <v>304978</v>
      </c>
      <c r="K1251" s="514">
        <v>0</v>
      </c>
      <c r="L1251" s="512">
        <v>0</v>
      </c>
      <c r="M1251" s="512">
        <v>0</v>
      </c>
      <c r="N1251" s="512">
        <v>0</v>
      </c>
      <c r="O1251" s="512">
        <f t="shared" si="73"/>
        <v>290.64629629629627</v>
      </c>
      <c r="P1251" s="512">
        <v>156949</v>
      </c>
      <c r="Q1251" s="512">
        <v>0</v>
      </c>
      <c r="R1251" s="512">
        <v>0</v>
      </c>
      <c r="S1251" s="512">
        <v>70.265168539325842</v>
      </c>
      <c r="T1251" s="512">
        <v>62536</v>
      </c>
      <c r="U1251" s="512">
        <v>0</v>
      </c>
      <c r="V1251" s="513"/>
      <c r="W1251" s="513"/>
      <c r="X1251" s="521"/>
      <c r="Y1251" s="302"/>
      <c r="Z1251" s="522"/>
      <c r="AA1251" s="515"/>
      <c r="AB1251" s="516"/>
      <c r="AC1251" s="517">
        <v>3541341</v>
      </c>
    </row>
    <row r="1252" spans="1:29" ht="24.9" customHeight="1">
      <c r="A1252" s="302">
        <v>72</v>
      </c>
      <c r="B1252" s="519" t="s">
        <v>2564</v>
      </c>
      <c r="C1252" s="520">
        <f t="shared" si="70"/>
        <v>3007373</v>
      </c>
      <c r="D1252" s="512">
        <v>1743368</v>
      </c>
      <c r="E1252" s="512">
        <v>31015</v>
      </c>
      <c r="F1252" s="512">
        <v>784708</v>
      </c>
      <c r="G1252" s="512">
        <v>0</v>
      </c>
      <c r="H1252" s="512">
        <v>471071</v>
      </c>
      <c r="I1252" s="512">
        <v>279132</v>
      </c>
      <c r="J1252" s="512">
        <v>177442</v>
      </c>
      <c r="K1252" s="514">
        <v>0</v>
      </c>
      <c r="L1252" s="512">
        <v>0</v>
      </c>
      <c r="M1252" s="512">
        <f>N1252/1630</f>
        <v>348.21042944785279</v>
      </c>
      <c r="N1252" s="512">
        <v>567583</v>
      </c>
      <c r="O1252" s="512">
        <f t="shared" si="73"/>
        <v>1057.3203703703705</v>
      </c>
      <c r="P1252" s="512">
        <v>570953</v>
      </c>
      <c r="Q1252" s="512">
        <v>0</v>
      </c>
      <c r="R1252" s="512">
        <v>0</v>
      </c>
      <c r="S1252" s="512">
        <v>120</v>
      </c>
      <c r="T1252" s="512">
        <v>125469</v>
      </c>
      <c r="U1252" s="512">
        <v>0</v>
      </c>
      <c r="V1252" s="513"/>
      <c r="W1252" s="513"/>
      <c r="X1252" s="521"/>
      <c r="Y1252" s="302"/>
      <c r="Z1252" s="522"/>
      <c r="AA1252" s="515"/>
      <c r="AB1252" s="516"/>
      <c r="AC1252" s="517">
        <v>3007373</v>
      </c>
    </row>
    <row r="1253" spans="1:29" ht="24.9" customHeight="1">
      <c r="A1253" s="302">
        <v>73</v>
      </c>
      <c r="B1253" s="519" t="s">
        <v>2565</v>
      </c>
      <c r="C1253" s="520">
        <f t="shared" si="70"/>
        <v>3715435</v>
      </c>
      <c r="D1253" s="512">
        <v>2131475</v>
      </c>
      <c r="E1253" s="512">
        <v>31015</v>
      </c>
      <c r="F1253" s="512">
        <v>171991</v>
      </c>
      <c r="G1253" s="512">
        <v>0</v>
      </c>
      <c r="H1253" s="512">
        <v>1537684</v>
      </c>
      <c r="I1253" s="512">
        <v>390785</v>
      </c>
      <c r="J1253" s="512">
        <v>0</v>
      </c>
      <c r="K1253" s="514">
        <v>0</v>
      </c>
      <c r="L1253" s="512">
        <v>0</v>
      </c>
      <c r="M1253" s="512">
        <f>N1253/1630</f>
        <v>709.57914110429442</v>
      </c>
      <c r="N1253" s="512">
        <v>1156614</v>
      </c>
      <c r="O1253" s="512">
        <f t="shared" si="73"/>
        <v>407.06851851851854</v>
      </c>
      <c r="P1253" s="512">
        <v>219817</v>
      </c>
      <c r="Q1253" s="512">
        <v>334.81891891891894</v>
      </c>
      <c r="R1253" s="512">
        <v>123883</v>
      </c>
      <c r="S1253" s="512">
        <v>93.984269662921349</v>
      </c>
      <c r="T1253" s="512">
        <v>83646</v>
      </c>
      <c r="U1253" s="512">
        <v>0</v>
      </c>
      <c r="V1253" s="513"/>
      <c r="W1253" s="513"/>
      <c r="X1253" s="521"/>
      <c r="Y1253" s="302"/>
      <c r="Z1253" s="522"/>
      <c r="AA1253" s="515"/>
      <c r="AB1253" s="516"/>
      <c r="AC1253" s="517">
        <v>3715435</v>
      </c>
    </row>
    <row r="1254" spans="1:29" ht="24.9" customHeight="1">
      <c r="A1254" s="302">
        <v>74</v>
      </c>
      <c r="B1254" s="519" t="s">
        <v>2566</v>
      </c>
      <c r="C1254" s="520">
        <f t="shared" si="70"/>
        <v>2837460</v>
      </c>
      <c r="D1254" s="512">
        <v>1292524</v>
      </c>
      <c r="E1254" s="512">
        <v>100901</v>
      </c>
      <c r="F1254" s="512">
        <v>610567</v>
      </c>
      <c r="G1254" s="512">
        <v>0</v>
      </c>
      <c r="H1254" s="512">
        <v>497880</v>
      </c>
      <c r="I1254" s="512">
        <v>0</v>
      </c>
      <c r="J1254" s="512">
        <v>83176</v>
      </c>
      <c r="K1254" s="514">
        <v>0</v>
      </c>
      <c r="L1254" s="512">
        <v>0</v>
      </c>
      <c r="M1254" s="512">
        <f>N1254/1630</f>
        <v>708.40429447852762</v>
      </c>
      <c r="N1254" s="512">
        <v>1154699</v>
      </c>
      <c r="O1254" s="512">
        <f t="shared" si="73"/>
        <v>60.031481481481478</v>
      </c>
      <c r="P1254" s="512">
        <v>32417</v>
      </c>
      <c r="Q1254" s="512">
        <v>763.61891891891889</v>
      </c>
      <c r="R1254" s="512">
        <v>282539</v>
      </c>
      <c r="S1254" s="512">
        <v>84.585393258426961</v>
      </c>
      <c r="T1254" s="512">
        <v>75281</v>
      </c>
      <c r="U1254" s="512">
        <v>0</v>
      </c>
      <c r="V1254" s="513"/>
      <c r="W1254" s="513"/>
      <c r="X1254" s="521"/>
      <c r="Y1254" s="302"/>
      <c r="Z1254" s="522"/>
      <c r="AA1254" s="515"/>
      <c r="AB1254" s="516"/>
      <c r="AC1254" s="517">
        <v>2837460</v>
      </c>
    </row>
    <row r="1255" spans="1:29" ht="24.9" customHeight="1">
      <c r="A1255" s="302">
        <v>75</v>
      </c>
      <c r="B1255" s="519" t="s">
        <v>2567</v>
      </c>
      <c r="C1255" s="520">
        <f t="shared" si="70"/>
        <v>1337722</v>
      </c>
      <c r="D1255" s="512">
        <v>1037020</v>
      </c>
      <c r="E1255" s="512">
        <v>0</v>
      </c>
      <c r="F1255" s="512">
        <v>395579</v>
      </c>
      <c r="G1255" s="512">
        <v>0</v>
      </c>
      <c r="H1255" s="512">
        <v>0</v>
      </c>
      <c r="I1255" s="512">
        <v>558265</v>
      </c>
      <c r="J1255" s="512">
        <v>83176</v>
      </c>
      <c r="K1255" s="514">
        <v>0</v>
      </c>
      <c r="L1255" s="512">
        <v>0</v>
      </c>
      <c r="M1255" s="512">
        <v>0</v>
      </c>
      <c r="N1255" s="512">
        <v>0</v>
      </c>
      <c r="O1255" s="512">
        <f t="shared" si="73"/>
        <v>556.85555555555561</v>
      </c>
      <c r="P1255" s="512">
        <v>300702</v>
      </c>
      <c r="Q1255" s="512">
        <v>0</v>
      </c>
      <c r="R1255" s="512">
        <v>0</v>
      </c>
      <c r="S1255" s="512">
        <v>0</v>
      </c>
      <c r="T1255" s="512">
        <v>0</v>
      </c>
      <c r="U1255" s="512">
        <v>0</v>
      </c>
      <c r="V1255" s="513"/>
      <c r="W1255" s="513"/>
      <c r="X1255" s="521"/>
      <c r="Y1255" s="302"/>
      <c r="Z1255" s="522"/>
      <c r="AA1255" s="515"/>
      <c r="AB1255" s="516"/>
      <c r="AC1255" s="517">
        <v>1337722</v>
      </c>
    </row>
    <row r="1256" spans="1:29" ht="24.9" customHeight="1">
      <c r="A1256" s="302">
        <v>76</v>
      </c>
      <c r="B1256" s="519" t="s">
        <v>2568</v>
      </c>
      <c r="C1256" s="520">
        <f t="shared" si="70"/>
        <v>4993629</v>
      </c>
      <c r="D1256" s="512">
        <v>3449812</v>
      </c>
      <c r="E1256" s="512">
        <v>31015</v>
      </c>
      <c r="F1256" s="512">
        <v>171991</v>
      </c>
      <c r="G1256" s="512">
        <v>0</v>
      </c>
      <c r="H1256" s="512">
        <v>1537684</v>
      </c>
      <c r="I1256" s="512">
        <v>390785</v>
      </c>
      <c r="J1256" s="512">
        <v>1318337</v>
      </c>
      <c r="K1256" s="514">
        <v>0</v>
      </c>
      <c r="L1256" s="512">
        <v>0</v>
      </c>
      <c r="M1256" s="512">
        <f>N1256/1630</f>
        <v>709.57914110429442</v>
      </c>
      <c r="N1256" s="512">
        <v>1156614</v>
      </c>
      <c r="O1256" s="512">
        <f t="shared" si="73"/>
        <v>562.14259259259256</v>
      </c>
      <c r="P1256" s="512">
        <v>303557</v>
      </c>
      <c r="Q1256" s="512">
        <v>0</v>
      </c>
      <c r="R1256" s="512">
        <v>0</v>
      </c>
      <c r="S1256" s="512">
        <v>80</v>
      </c>
      <c r="T1256" s="512">
        <v>83646</v>
      </c>
      <c r="U1256" s="512">
        <v>0</v>
      </c>
      <c r="V1256" s="513"/>
      <c r="W1256" s="513"/>
      <c r="X1256" s="521"/>
      <c r="Y1256" s="302"/>
      <c r="Z1256" s="522"/>
      <c r="AA1256" s="515"/>
      <c r="AB1256" s="516"/>
      <c r="AC1256" s="517">
        <v>4993629</v>
      </c>
    </row>
    <row r="1257" spans="1:29" ht="24.9" customHeight="1">
      <c r="A1257" s="302">
        <v>77</v>
      </c>
      <c r="B1257" s="519" t="s">
        <v>2569</v>
      </c>
      <c r="C1257" s="520">
        <f t="shared" si="70"/>
        <v>5116116</v>
      </c>
      <c r="D1257" s="512">
        <v>3449812</v>
      </c>
      <c r="E1257" s="512">
        <v>31015</v>
      </c>
      <c r="F1257" s="512">
        <v>171991</v>
      </c>
      <c r="G1257" s="512">
        <v>0</v>
      </c>
      <c r="H1257" s="512">
        <v>1537684</v>
      </c>
      <c r="I1257" s="512">
        <v>390785</v>
      </c>
      <c r="J1257" s="512">
        <v>1318337</v>
      </c>
      <c r="K1257" s="514">
        <v>0</v>
      </c>
      <c r="L1257" s="512">
        <v>0</v>
      </c>
      <c r="M1257" s="512">
        <f>N1257/1630</f>
        <v>709.57914110429442</v>
      </c>
      <c r="N1257" s="512">
        <v>1156614</v>
      </c>
      <c r="O1257" s="512">
        <f t="shared" si="73"/>
        <v>559.55740740740737</v>
      </c>
      <c r="P1257" s="512">
        <v>302161</v>
      </c>
      <c r="Q1257" s="512">
        <v>285</v>
      </c>
      <c r="R1257" s="512">
        <v>123883</v>
      </c>
      <c r="S1257" s="512">
        <v>80</v>
      </c>
      <c r="T1257" s="512">
        <v>83646</v>
      </c>
      <c r="U1257" s="512">
        <v>0</v>
      </c>
      <c r="V1257" s="513"/>
      <c r="W1257" s="513"/>
      <c r="X1257" s="521"/>
      <c r="Y1257" s="302"/>
      <c r="Z1257" s="522"/>
      <c r="AA1257" s="515"/>
      <c r="AB1257" s="516"/>
      <c r="AC1257" s="517">
        <v>5116116</v>
      </c>
    </row>
    <row r="1258" spans="1:29" ht="24.9" customHeight="1">
      <c r="A1258" s="302">
        <v>78</v>
      </c>
      <c r="B1258" s="519" t="s">
        <v>2570</v>
      </c>
      <c r="C1258" s="520">
        <f t="shared" si="70"/>
        <v>4252118</v>
      </c>
      <c r="D1258" s="512">
        <v>2843333</v>
      </c>
      <c r="E1258" s="512">
        <v>23261</v>
      </c>
      <c r="F1258" s="512">
        <v>531021</v>
      </c>
      <c r="G1258" s="512">
        <v>413812</v>
      </c>
      <c r="H1258" s="512">
        <v>1279169</v>
      </c>
      <c r="I1258" s="512">
        <v>248118</v>
      </c>
      <c r="J1258" s="512">
        <v>347952</v>
      </c>
      <c r="K1258" s="514">
        <v>0</v>
      </c>
      <c r="L1258" s="512">
        <v>0</v>
      </c>
      <c r="M1258" s="512">
        <v>0</v>
      </c>
      <c r="N1258" s="512">
        <v>0</v>
      </c>
      <c r="O1258" s="512">
        <f t="shared" si="73"/>
        <v>891.67407407407404</v>
      </c>
      <c r="P1258" s="512">
        <v>481504</v>
      </c>
      <c r="Q1258" s="512">
        <v>0</v>
      </c>
      <c r="R1258" s="512">
        <v>0</v>
      </c>
      <c r="S1258" s="512">
        <v>0</v>
      </c>
      <c r="T1258" s="512">
        <v>0</v>
      </c>
      <c r="U1258" s="512">
        <v>927281</v>
      </c>
      <c r="V1258" s="513"/>
      <c r="W1258" s="513"/>
      <c r="X1258" s="521"/>
      <c r="Y1258" s="302"/>
      <c r="Z1258" s="522"/>
      <c r="AA1258" s="515"/>
      <c r="AB1258" s="516"/>
      <c r="AC1258" s="517">
        <v>4252118</v>
      </c>
    </row>
    <row r="1259" spans="1:29" ht="24.9" customHeight="1">
      <c r="A1259" s="302">
        <v>79</v>
      </c>
      <c r="B1259" s="519" t="s">
        <v>2571</v>
      </c>
      <c r="C1259" s="520">
        <f t="shared" si="70"/>
        <v>4950678</v>
      </c>
      <c r="D1259" s="512">
        <v>1635886</v>
      </c>
      <c r="E1259" s="512">
        <v>27913</v>
      </c>
      <c r="F1259" s="512">
        <v>240787</v>
      </c>
      <c r="G1259" s="512">
        <v>194735</v>
      </c>
      <c r="H1259" s="512">
        <v>777459</v>
      </c>
      <c r="I1259" s="512">
        <v>260524</v>
      </c>
      <c r="J1259" s="512">
        <v>134468</v>
      </c>
      <c r="K1259" s="514">
        <v>0</v>
      </c>
      <c r="L1259" s="512">
        <v>0</v>
      </c>
      <c r="M1259" s="512">
        <v>0</v>
      </c>
      <c r="N1259" s="512">
        <v>0</v>
      </c>
      <c r="O1259" s="512">
        <f t="shared" si="73"/>
        <v>18.796296296296298</v>
      </c>
      <c r="P1259" s="512">
        <v>10150</v>
      </c>
      <c r="Q1259" s="512">
        <v>865</v>
      </c>
      <c r="R1259" s="512">
        <v>1107660</v>
      </c>
      <c r="S1259" s="512">
        <v>68</v>
      </c>
      <c r="T1259" s="512">
        <v>71099</v>
      </c>
      <c r="U1259" s="512">
        <v>2125883</v>
      </c>
      <c r="V1259" s="513"/>
      <c r="W1259" s="513"/>
      <c r="X1259" s="521"/>
      <c r="Y1259" s="302"/>
      <c r="Z1259" s="522"/>
      <c r="AA1259" s="515"/>
      <c r="AB1259" s="516"/>
      <c r="AC1259" s="517">
        <v>4950678</v>
      </c>
    </row>
    <row r="1260" spans="1:29" ht="24.9" hidden="1" customHeight="1">
      <c r="A1260" s="302"/>
      <c r="B1260" s="628" t="s">
        <v>3090</v>
      </c>
      <c r="C1260" s="520">
        <f t="shared" si="70"/>
        <v>3766934</v>
      </c>
      <c r="D1260" s="512"/>
      <c r="E1260" s="512"/>
      <c r="F1260" s="512"/>
      <c r="G1260" s="512"/>
      <c r="H1260" s="512"/>
      <c r="I1260" s="512"/>
      <c r="J1260" s="512"/>
      <c r="K1260" s="514">
        <v>2</v>
      </c>
      <c r="L1260" s="512">
        <v>3766934</v>
      </c>
      <c r="M1260" s="512"/>
      <c r="N1260" s="512"/>
      <c r="O1260" s="512"/>
      <c r="P1260" s="512"/>
      <c r="Q1260" s="512"/>
      <c r="R1260" s="512"/>
      <c r="S1260" s="512"/>
      <c r="T1260" s="512"/>
      <c r="U1260" s="512"/>
      <c r="V1260" s="513"/>
      <c r="W1260" s="513"/>
      <c r="X1260" s="521"/>
      <c r="Y1260" s="302"/>
      <c r="Z1260" s="629"/>
      <c r="AA1260" s="515"/>
      <c r="AB1260" s="516"/>
      <c r="AC1260" s="517">
        <v>3766934</v>
      </c>
    </row>
    <row r="1261" spans="1:29" ht="24.9" hidden="1" customHeight="1">
      <c r="A1261" s="302"/>
      <c r="B1261" s="628" t="s">
        <v>3091</v>
      </c>
      <c r="C1261" s="520">
        <f t="shared" si="70"/>
        <v>3766934</v>
      </c>
      <c r="D1261" s="512"/>
      <c r="E1261" s="512"/>
      <c r="F1261" s="512"/>
      <c r="G1261" s="512"/>
      <c r="H1261" s="512"/>
      <c r="I1261" s="512"/>
      <c r="J1261" s="512"/>
      <c r="K1261" s="514">
        <v>2</v>
      </c>
      <c r="L1261" s="512">
        <v>3766934</v>
      </c>
      <c r="M1261" s="512"/>
      <c r="N1261" s="512"/>
      <c r="O1261" s="512"/>
      <c r="P1261" s="512"/>
      <c r="Q1261" s="512"/>
      <c r="R1261" s="512"/>
      <c r="S1261" s="512"/>
      <c r="T1261" s="512"/>
      <c r="U1261" s="512"/>
      <c r="V1261" s="513"/>
      <c r="W1261" s="513"/>
      <c r="X1261" s="521"/>
      <c r="Y1261" s="302"/>
      <c r="Z1261" s="629"/>
      <c r="AA1261" s="515"/>
      <c r="AB1261" s="516"/>
      <c r="AC1261" s="517">
        <v>3766934</v>
      </c>
    </row>
    <row r="1262" spans="1:29" ht="24.9" hidden="1" customHeight="1">
      <c r="A1262" s="302"/>
      <c r="B1262" s="628" t="s">
        <v>3092</v>
      </c>
      <c r="C1262" s="520">
        <f t="shared" si="70"/>
        <v>3766934</v>
      </c>
      <c r="D1262" s="512"/>
      <c r="E1262" s="512"/>
      <c r="F1262" s="512"/>
      <c r="G1262" s="512"/>
      <c r="H1262" s="512"/>
      <c r="I1262" s="512"/>
      <c r="J1262" s="512"/>
      <c r="K1262" s="514">
        <v>2</v>
      </c>
      <c r="L1262" s="512">
        <v>3766934</v>
      </c>
      <c r="M1262" s="512"/>
      <c r="N1262" s="512"/>
      <c r="O1262" s="512"/>
      <c r="P1262" s="512"/>
      <c r="Q1262" s="512"/>
      <c r="R1262" s="512"/>
      <c r="S1262" s="512"/>
      <c r="T1262" s="512"/>
      <c r="U1262" s="512"/>
      <c r="V1262" s="513"/>
      <c r="W1262" s="513"/>
      <c r="X1262" s="521"/>
      <c r="Y1262" s="302"/>
      <c r="Z1262" s="629"/>
      <c r="AA1262" s="515"/>
      <c r="AB1262" s="516"/>
      <c r="AC1262" s="517">
        <v>3766934</v>
      </c>
    </row>
    <row r="1263" spans="1:29" ht="24.9" hidden="1" customHeight="1">
      <c r="A1263" s="302"/>
      <c r="B1263" s="628" t="s">
        <v>3093</v>
      </c>
      <c r="C1263" s="520">
        <f t="shared" si="70"/>
        <v>1883467</v>
      </c>
      <c r="D1263" s="512"/>
      <c r="E1263" s="512"/>
      <c r="F1263" s="512"/>
      <c r="G1263" s="512"/>
      <c r="H1263" s="512"/>
      <c r="I1263" s="512"/>
      <c r="J1263" s="512"/>
      <c r="K1263" s="514">
        <v>1</v>
      </c>
      <c r="L1263" s="512">
        <v>1883467</v>
      </c>
      <c r="M1263" s="512"/>
      <c r="N1263" s="512"/>
      <c r="O1263" s="512"/>
      <c r="P1263" s="512"/>
      <c r="Q1263" s="512"/>
      <c r="R1263" s="512"/>
      <c r="S1263" s="512"/>
      <c r="T1263" s="512"/>
      <c r="U1263" s="512"/>
      <c r="V1263" s="513"/>
      <c r="W1263" s="513"/>
      <c r="X1263" s="521"/>
      <c r="Y1263" s="302"/>
      <c r="Z1263" s="629"/>
      <c r="AA1263" s="515"/>
      <c r="AB1263" s="516"/>
      <c r="AC1263" s="517">
        <v>1883467</v>
      </c>
    </row>
    <row r="1264" spans="1:29" ht="24.9" hidden="1" customHeight="1">
      <c r="A1264" s="302"/>
      <c r="B1264" s="628" t="s">
        <v>3094</v>
      </c>
      <c r="C1264" s="520">
        <f t="shared" si="70"/>
        <v>20718137</v>
      </c>
      <c r="D1264" s="512"/>
      <c r="E1264" s="512"/>
      <c r="F1264" s="512"/>
      <c r="G1264" s="512"/>
      <c r="H1264" s="512"/>
      <c r="I1264" s="512"/>
      <c r="J1264" s="512"/>
      <c r="K1264" s="514">
        <v>11</v>
      </c>
      <c r="L1264" s="512">
        <v>20718137</v>
      </c>
      <c r="M1264" s="512"/>
      <c r="N1264" s="512"/>
      <c r="O1264" s="512"/>
      <c r="P1264" s="512"/>
      <c r="Q1264" s="512"/>
      <c r="R1264" s="512"/>
      <c r="S1264" s="512"/>
      <c r="T1264" s="512"/>
      <c r="U1264" s="512"/>
      <c r="V1264" s="513"/>
      <c r="W1264" s="513"/>
      <c r="X1264" s="521"/>
      <c r="Y1264" s="302"/>
      <c r="Z1264" s="629"/>
      <c r="AA1264" s="515"/>
      <c r="AB1264" s="516"/>
      <c r="AC1264" s="517">
        <v>20718137</v>
      </c>
    </row>
    <row r="1265" spans="1:29" ht="24.9" hidden="1" customHeight="1">
      <c r="A1265" s="302"/>
      <c r="B1265" s="628" t="s">
        <v>3095</v>
      </c>
      <c r="C1265" s="520">
        <f t="shared" si="70"/>
        <v>3766934</v>
      </c>
      <c r="D1265" s="512"/>
      <c r="E1265" s="512"/>
      <c r="F1265" s="512"/>
      <c r="G1265" s="512"/>
      <c r="H1265" s="512"/>
      <c r="I1265" s="512"/>
      <c r="J1265" s="512"/>
      <c r="K1265" s="514">
        <v>2</v>
      </c>
      <c r="L1265" s="512">
        <v>3766934</v>
      </c>
      <c r="M1265" s="512"/>
      <c r="N1265" s="512"/>
      <c r="O1265" s="512"/>
      <c r="P1265" s="512"/>
      <c r="Q1265" s="512"/>
      <c r="R1265" s="512"/>
      <c r="S1265" s="512"/>
      <c r="T1265" s="512"/>
      <c r="U1265" s="512"/>
      <c r="V1265" s="513"/>
      <c r="W1265" s="513"/>
      <c r="X1265" s="521"/>
      <c r="Y1265" s="302"/>
      <c r="Z1265" s="629"/>
      <c r="AA1265" s="515"/>
      <c r="AB1265" s="516"/>
      <c r="AC1265" s="517">
        <v>3766934</v>
      </c>
    </row>
    <row r="1266" spans="1:29" ht="24.9" hidden="1" customHeight="1">
      <c r="A1266" s="302"/>
      <c r="B1266" s="519" t="s">
        <v>2572</v>
      </c>
      <c r="C1266" s="520">
        <f t="shared" si="70"/>
        <v>6941354</v>
      </c>
      <c r="D1266" s="512">
        <v>3255389</v>
      </c>
      <c r="E1266" s="512">
        <v>0</v>
      </c>
      <c r="F1266" s="512">
        <v>681513</v>
      </c>
      <c r="G1266" s="512">
        <v>551169</v>
      </c>
      <c r="H1266" s="512">
        <v>1817263</v>
      </c>
      <c r="I1266" s="512">
        <v>0</v>
      </c>
      <c r="J1266" s="512">
        <v>205444</v>
      </c>
      <c r="K1266" s="514">
        <v>0</v>
      </c>
      <c r="L1266" s="512">
        <v>0</v>
      </c>
      <c r="M1266" s="512">
        <f>N1266/1630</f>
        <v>697.8312883435583</v>
      </c>
      <c r="N1266" s="512">
        <v>1137465</v>
      </c>
      <c r="O1266" s="512">
        <f t="shared" si="73"/>
        <v>339.98703703703706</v>
      </c>
      <c r="P1266" s="512">
        <v>183593</v>
      </c>
      <c r="Q1266" s="512">
        <v>1259</v>
      </c>
      <c r="R1266" s="512">
        <v>547257</v>
      </c>
      <c r="S1266" s="512">
        <v>67</v>
      </c>
      <c r="T1266" s="512">
        <v>70053</v>
      </c>
      <c r="U1266" s="512">
        <v>1747597</v>
      </c>
      <c r="V1266" s="513"/>
      <c r="W1266" s="513"/>
      <c r="X1266" s="521"/>
      <c r="Y1266" s="302"/>
      <c r="Z1266" s="522"/>
      <c r="AA1266" s="515"/>
      <c r="AB1266" s="516"/>
      <c r="AC1266" s="517">
        <v>6941354</v>
      </c>
    </row>
    <row r="1267" spans="1:29" ht="24.9" hidden="1" customHeight="1">
      <c r="A1267" s="302"/>
      <c r="B1267" s="628" t="s">
        <v>3096</v>
      </c>
      <c r="C1267" s="520">
        <f t="shared" si="70"/>
        <v>15067736</v>
      </c>
      <c r="D1267" s="512"/>
      <c r="E1267" s="512"/>
      <c r="F1267" s="512"/>
      <c r="G1267" s="512"/>
      <c r="H1267" s="512"/>
      <c r="I1267" s="512"/>
      <c r="J1267" s="512"/>
      <c r="K1267" s="514">
        <v>8</v>
      </c>
      <c r="L1267" s="512">
        <v>15067736</v>
      </c>
      <c r="M1267" s="512"/>
      <c r="N1267" s="512"/>
      <c r="O1267" s="512"/>
      <c r="P1267" s="512"/>
      <c r="Q1267" s="512"/>
      <c r="R1267" s="512"/>
      <c r="S1267" s="512"/>
      <c r="T1267" s="512"/>
      <c r="U1267" s="512"/>
      <c r="V1267" s="513"/>
      <c r="W1267" s="513"/>
      <c r="X1267" s="521"/>
      <c r="Y1267" s="302"/>
      <c r="Z1267" s="629"/>
      <c r="AA1267" s="515"/>
      <c r="AB1267" s="516"/>
      <c r="AC1267" s="517">
        <v>15067736</v>
      </c>
    </row>
    <row r="1268" spans="1:29" ht="24.9" hidden="1" customHeight="1">
      <c r="A1268" s="302"/>
      <c r="B1268" s="519" t="s">
        <v>343</v>
      </c>
      <c r="C1268" s="520">
        <f t="shared" si="70"/>
        <v>2197997</v>
      </c>
      <c r="D1268" s="512">
        <v>0</v>
      </c>
      <c r="E1268" s="512">
        <v>0</v>
      </c>
      <c r="F1268" s="512">
        <v>0</v>
      </c>
      <c r="G1268" s="512">
        <v>0</v>
      </c>
      <c r="H1268" s="512">
        <v>0</v>
      </c>
      <c r="I1268" s="512">
        <v>0</v>
      </c>
      <c r="J1268" s="512">
        <v>0</v>
      </c>
      <c r="K1268" s="514">
        <v>0</v>
      </c>
      <c r="L1268" s="512">
        <v>0</v>
      </c>
      <c r="M1268" s="512">
        <v>0</v>
      </c>
      <c r="N1268" s="512">
        <v>0</v>
      </c>
      <c r="O1268" s="512">
        <f t="shared" si="73"/>
        <v>284.65370370370368</v>
      </c>
      <c r="P1268" s="512">
        <v>153713</v>
      </c>
      <c r="Q1268" s="512">
        <v>572.37</v>
      </c>
      <c r="R1268" s="512">
        <v>732938</v>
      </c>
      <c r="S1268" s="512">
        <v>129.83000000000001</v>
      </c>
      <c r="T1268" s="512">
        <v>135747</v>
      </c>
      <c r="U1268" s="512">
        <v>1175599</v>
      </c>
      <c r="V1268" s="513"/>
      <c r="W1268" s="513"/>
      <c r="X1268" s="521"/>
      <c r="Y1268" s="302"/>
      <c r="Z1268" s="522"/>
      <c r="AA1268" s="515"/>
      <c r="AB1268" s="516"/>
      <c r="AC1268" s="517">
        <v>2197997</v>
      </c>
    </row>
    <row r="1269" spans="1:29" ht="24.9" hidden="1" customHeight="1">
      <c r="A1269" s="302"/>
      <c r="B1269" s="628" t="s">
        <v>3097</v>
      </c>
      <c r="C1269" s="520">
        <f t="shared" si="70"/>
        <v>7533868</v>
      </c>
      <c r="D1269" s="512"/>
      <c r="E1269" s="512"/>
      <c r="F1269" s="512"/>
      <c r="G1269" s="512"/>
      <c r="H1269" s="512"/>
      <c r="I1269" s="512"/>
      <c r="J1269" s="512"/>
      <c r="K1269" s="514">
        <v>4</v>
      </c>
      <c r="L1269" s="512">
        <v>7533868</v>
      </c>
      <c r="M1269" s="512"/>
      <c r="N1269" s="512"/>
      <c r="O1269" s="512"/>
      <c r="P1269" s="512"/>
      <c r="Q1269" s="512"/>
      <c r="R1269" s="512"/>
      <c r="S1269" s="512"/>
      <c r="T1269" s="512"/>
      <c r="U1269" s="512"/>
      <c r="V1269" s="513"/>
      <c r="W1269" s="513"/>
      <c r="X1269" s="521"/>
      <c r="Y1269" s="302"/>
      <c r="Z1269" s="629"/>
      <c r="AA1269" s="515"/>
      <c r="AB1269" s="516"/>
      <c r="AC1269" s="517">
        <v>7533868</v>
      </c>
    </row>
    <row r="1270" spans="1:29" ht="24.9" hidden="1" customHeight="1">
      <c r="A1270" s="302"/>
      <c r="B1270" s="519" t="s">
        <v>344</v>
      </c>
      <c r="C1270" s="520">
        <f t="shared" si="70"/>
        <v>1634123</v>
      </c>
      <c r="D1270" s="512">
        <v>0</v>
      </c>
      <c r="E1270" s="512">
        <v>0</v>
      </c>
      <c r="F1270" s="512">
        <v>0</v>
      </c>
      <c r="G1270" s="512">
        <v>0</v>
      </c>
      <c r="H1270" s="512">
        <v>0</v>
      </c>
      <c r="I1270" s="512">
        <v>0</v>
      </c>
      <c r="J1270" s="512">
        <v>0</v>
      </c>
      <c r="K1270" s="514">
        <v>0</v>
      </c>
      <c r="L1270" s="512">
        <v>0</v>
      </c>
      <c r="M1270" s="512">
        <v>0</v>
      </c>
      <c r="N1270" s="512">
        <v>0</v>
      </c>
      <c r="O1270" s="512">
        <f t="shared" si="73"/>
        <v>260.80555555555554</v>
      </c>
      <c r="P1270" s="512">
        <v>140835</v>
      </c>
      <c r="Q1270" s="512">
        <v>1053.9000000000001</v>
      </c>
      <c r="R1270" s="512">
        <v>1349553</v>
      </c>
      <c r="S1270" s="512">
        <v>137.47</v>
      </c>
      <c r="T1270" s="512">
        <v>143735</v>
      </c>
      <c r="U1270" s="512">
        <v>0</v>
      </c>
      <c r="V1270" s="513"/>
      <c r="W1270" s="513"/>
      <c r="X1270" s="521"/>
      <c r="Y1270" s="302"/>
      <c r="Z1270" s="522"/>
      <c r="AA1270" s="515"/>
      <c r="AB1270" s="516"/>
      <c r="AC1270" s="517">
        <v>1634123</v>
      </c>
    </row>
    <row r="1271" spans="1:29" ht="24.9" hidden="1" customHeight="1">
      <c r="A1271" s="302"/>
      <c r="B1271" s="628" t="s">
        <v>3098</v>
      </c>
      <c r="C1271" s="520">
        <f t="shared" si="70"/>
        <v>9417335</v>
      </c>
      <c r="D1271" s="512"/>
      <c r="E1271" s="512"/>
      <c r="F1271" s="512"/>
      <c r="G1271" s="512"/>
      <c r="H1271" s="512"/>
      <c r="I1271" s="512"/>
      <c r="J1271" s="512"/>
      <c r="K1271" s="514">
        <v>5</v>
      </c>
      <c r="L1271" s="512">
        <v>9417335</v>
      </c>
      <c r="M1271" s="512"/>
      <c r="N1271" s="512"/>
      <c r="O1271" s="512"/>
      <c r="P1271" s="512"/>
      <c r="Q1271" s="512"/>
      <c r="R1271" s="512"/>
      <c r="S1271" s="512"/>
      <c r="T1271" s="512"/>
      <c r="U1271" s="512"/>
      <c r="V1271" s="513"/>
      <c r="W1271" s="513"/>
      <c r="X1271" s="521"/>
      <c r="Y1271" s="302"/>
      <c r="Z1271" s="629"/>
      <c r="AA1271" s="515"/>
      <c r="AB1271" s="516"/>
      <c r="AC1271" s="517">
        <v>9417335</v>
      </c>
    </row>
    <row r="1272" spans="1:29" ht="24.9" hidden="1" customHeight="1">
      <c r="A1272" s="302"/>
      <c r="B1272" s="519" t="s">
        <v>2573</v>
      </c>
      <c r="C1272" s="520">
        <f t="shared" si="70"/>
        <v>854479</v>
      </c>
      <c r="D1272" s="512">
        <v>854479</v>
      </c>
      <c r="E1272" s="512">
        <v>697831</v>
      </c>
      <c r="F1272" s="512">
        <v>0</v>
      </c>
      <c r="G1272" s="512">
        <v>0</v>
      </c>
      <c r="H1272" s="512">
        <v>0</v>
      </c>
      <c r="I1272" s="512"/>
      <c r="J1272" s="512">
        <v>156648</v>
      </c>
      <c r="K1272" s="514"/>
      <c r="L1272" s="512"/>
      <c r="M1272" s="512">
        <v>0</v>
      </c>
      <c r="N1272" s="512">
        <v>0</v>
      </c>
      <c r="O1272" s="512">
        <v>0</v>
      </c>
      <c r="P1272" s="512">
        <v>0</v>
      </c>
      <c r="Q1272" s="512">
        <v>0</v>
      </c>
      <c r="R1272" s="512">
        <v>0</v>
      </c>
      <c r="S1272" s="512">
        <v>0</v>
      </c>
      <c r="T1272" s="512">
        <v>0</v>
      </c>
      <c r="U1272" s="512">
        <v>0</v>
      </c>
      <c r="V1272" s="513"/>
      <c r="W1272" s="513"/>
      <c r="X1272" s="521"/>
      <c r="Y1272" s="302"/>
      <c r="Z1272" s="522"/>
      <c r="AA1272" s="515"/>
      <c r="AB1272" s="516"/>
      <c r="AC1272" s="517">
        <v>854479</v>
      </c>
    </row>
    <row r="1273" spans="1:29" ht="24.9" hidden="1" customHeight="1">
      <c r="A1273" s="302"/>
      <c r="B1273" s="628" t="s">
        <v>3099</v>
      </c>
      <c r="C1273" s="520">
        <f t="shared" si="70"/>
        <v>9417335</v>
      </c>
      <c r="D1273" s="512"/>
      <c r="E1273" s="512"/>
      <c r="F1273" s="512"/>
      <c r="G1273" s="512"/>
      <c r="H1273" s="512"/>
      <c r="I1273" s="512"/>
      <c r="J1273" s="512"/>
      <c r="K1273" s="514">
        <v>5</v>
      </c>
      <c r="L1273" s="512">
        <v>9417335</v>
      </c>
      <c r="M1273" s="512"/>
      <c r="N1273" s="512"/>
      <c r="O1273" s="512"/>
      <c r="P1273" s="512"/>
      <c r="Q1273" s="512"/>
      <c r="R1273" s="512"/>
      <c r="S1273" s="512"/>
      <c r="T1273" s="512"/>
      <c r="U1273" s="512"/>
      <c r="V1273" s="513"/>
      <c r="W1273" s="513"/>
      <c r="X1273" s="521"/>
      <c r="Y1273" s="302"/>
      <c r="Z1273" s="629"/>
      <c r="AA1273" s="515"/>
      <c r="AB1273" s="516"/>
      <c r="AC1273" s="517">
        <v>9417335</v>
      </c>
    </row>
    <row r="1274" spans="1:29" ht="24.9" hidden="1" customHeight="1">
      <c r="A1274" s="302"/>
      <c r="B1274" s="519" t="s">
        <v>907</v>
      </c>
      <c r="C1274" s="520">
        <f t="shared" si="70"/>
        <v>47509</v>
      </c>
      <c r="D1274" s="512">
        <v>0</v>
      </c>
      <c r="E1274" s="512">
        <v>0</v>
      </c>
      <c r="F1274" s="512">
        <v>0</v>
      </c>
      <c r="G1274" s="512">
        <v>0</v>
      </c>
      <c r="H1274" s="512">
        <v>0</v>
      </c>
      <c r="I1274" s="512"/>
      <c r="J1274" s="512">
        <v>0</v>
      </c>
      <c r="K1274" s="514"/>
      <c r="L1274" s="512"/>
      <c r="M1274" s="512">
        <v>0</v>
      </c>
      <c r="N1274" s="512">
        <v>0</v>
      </c>
      <c r="O1274" s="512">
        <v>0</v>
      </c>
      <c r="P1274" s="512">
        <v>0</v>
      </c>
      <c r="Q1274" s="512">
        <v>0</v>
      </c>
      <c r="R1274" s="512">
        <v>0</v>
      </c>
      <c r="S1274" s="512">
        <v>0</v>
      </c>
      <c r="T1274" s="512">
        <v>0</v>
      </c>
      <c r="U1274" s="512">
        <v>47509</v>
      </c>
      <c r="V1274" s="513"/>
      <c r="W1274" s="513"/>
      <c r="X1274" s="521"/>
      <c r="Y1274" s="302"/>
      <c r="Z1274" s="522"/>
      <c r="AA1274" s="515"/>
      <c r="AB1274" s="516"/>
      <c r="AC1274" s="517">
        <v>47509</v>
      </c>
    </row>
    <row r="1275" spans="1:29" ht="24.9" hidden="1" customHeight="1">
      <c r="A1275" s="302"/>
      <c r="B1275" s="519" t="s">
        <v>908</v>
      </c>
      <c r="C1275" s="520">
        <f t="shared" si="70"/>
        <v>14612209</v>
      </c>
      <c r="D1275" s="512">
        <v>9800534</v>
      </c>
      <c r="E1275" s="512">
        <v>0</v>
      </c>
      <c r="F1275" s="512">
        <v>2644357</v>
      </c>
      <c r="G1275" s="512">
        <v>2138606</v>
      </c>
      <c r="H1275" s="512">
        <v>4366027</v>
      </c>
      <c r="I1275" s="512"/>
      <c r="J1275" s="512">
        <v>651544</v>
      </c>
      <c r="K1275" s="514"/>
      <c r="L1275" s="512"/>
      <c r="M1275" s="512">
        <v>0</v>
      </c>
      <c r="N1275" s="512">
        <v>0</v>
      </c>
      <c r="O1275" s="512">
        <v>0</v>
      </c>
      <c r="P1275" s="512">
        <v>0</v>
      </c>
      <c r="Q1275" s="512">
        <v>8575</v>
      </c>
      <c r="R1275" s="512">
        <v>3727347</v>
      </c>
      <c r="S1275" s="512">
        <v>490</v>
      </c>
      <c r="T1275" s="512">
        <v>512330</v>
      </c>
      <c r="U1275" s="512">
        <v>571998</v>
      </c>
      <c r="V1275" s="513"/>
      <c r="W1275" s="513"/>
      <c r="X1275" s="521"/>
      <c r="Y1275" s="302"/>
      <c r="Z1275" s="522"/>
      <c r="AA1275" s="515"/>
      <c r="AB1275" s="516"/>
      <c r="AC1275" s="517">
        <v>14612209</v>
      </c>
    </row>
    <row r="1276" spans="1:29" ht="24.9" hidden="1" customHeight="1">
      <c r="A1276" s="302"/>
      <c r="B1276" s="519" t="s">
        <v>2574</v>
      </c>
      <c r="C1276" s="520">
        <f t="shared" si="70"/>
        <v>5398942</v>
      </c>
      <c r="D1276" s="512">
        <v>5065503</v>
      </c>
      <c r="E1276" s="512">
        <v>351500</v>
      </c>
      <c r="F1276" s="512">
        <v>1246933</v>
      </c>
      <c r="G1276" s="512">
        <v>512918</v>
      </c>
      <c r="H1276" s="512">
        <v>2565998</v>
      </c>
      <c r="I1276" s="512"/>
      <c r="J1276" s="512">
        <v>388154</v>
      </c>
      <c r="K1276" s="514"/>
      <c r="L1276" s="512"/>
      <c r="M1276" s="512">
        <v>0</v>
      </c>
      <c r="N1276" s="512">
        <v>0</v>
      </c>
      <c r="O1276" s="512">
        <f>P1276/540</f>
        <v>307.67962962962963</v>
      </c>
      <c r="P1276" s="512">
        <v>166147</v>
      </c>
      <c r="Q1276" s="512">
        <v>0</v>
      </c>
      <c r="R1276" s="512">
        <v>0</v>
      </c>
      <c r="S1276" s="512">
        <v>160</v>
      </c>
      <c r="T1276" s="512">
        <v>167292</v>
      </c>
      <c r="U1276" s="512">
        <v>0</v>
      </c>
      <c r="V1276" s="513"/>
      <c r="W1276" s="513"/>
      <c r="X1276" s="521"/>
      <c r="Y1276" s="302"/>
      <c r="Z1276" s="522"/>
      <c r="AA1276" s="515"/>
      <c r="AB1276" s="516"/>
      <c r="AC1276" s="517">
        <v>5398942</v>
      </c>
    </row>
    <row r="1277" spans="1:29" ht="24.9" hidden="1" customHeight="1">
      <c r="A1277" s="302"/>
      <c r="B1277" s="519" t="s">
        <v>2575</v>
      </c>
      <c r="C1277" s="520">
        <f t="shared" ref="C1277:C1349" si="74">D1277+L1277+N1277+P1277+R1277+T1277+U1277</f>
        <v>4904695</v>
      </c>
      <c r="D1277" s="512">
        <v>1188404</v>
      </c>
      <c r="E1277" s="512">
        <v>78571</v>
      </c>
      <c r="F1277" s="512">
        <v>193490</v>
      </c>
      <c r="G1277" s="512">
        <v>156483</v>
      </c>
      <c r="H1277" s="512">
        <v>643414</v>
      </c>
      <c r="I1277" s="512"/>
      <c r="J1277" s="512">
        <v>116446</v>
      </c>
      <c r="K1277" s="514"/>
      <c r="L1277" s="512"/>
      <c r="M1277" s="512">
        <f>N1277/1630</f>
        <v>845.85582822085894</v>
      </c>
      <c r="N1277" s="512">
        <v>1378745</v>
      </c>
      <c r="O1277" s="512">
        <v>0</v>
      </c>
      <c r="P1277" s="512">
        <v>0</v>
      </c>
      <c r="Q1277" s="512">
        <v>406</v>
      </c>
      <c r="R1277" s="512">
        <v>519896</v>
      </c>
      <c r="S1277" s="512">
        <v>67</v>
      </c>
      <c r="T1277" s="512">
        <v>70053</v>
      </c>
      <c r="U1277" s="512">
        <v>1747597</v>
      </c>
      <c r="V1277" s="513"/>
      <c r="W1277" s="513"/>
      <c r="X1277" s="521"/>
      <c r="Y1277" s="302"/>
      <c r="Z1277" s="522"/>
      <c r="AA1277" s="515"/>
      <c r="AB1277" s="516"/>
      <c r="AC1277" s="517">
        <v>4904695</v>
      </c>
    </row>
    <row r="1278" spans="1:29" ht="24.9" hidden="1" customHeight="1">
      <c r="A1278" s="302"/>
      <c r="B1278" s="519" t="s">
        <v>909</v>
      </c>
      <c r="C1278" s="520">
        <f t="shared" si="74"/>
        <v>1307559</v>
      </c>
      <c r="D1278" s="512">
        <v>0</v>
      </c>
      <c r="E1278" s="512">
        <v>0</v>
      </c>
      <c r="F1278" s="512">
        <v>0</v>
      </c>
      <c r="G1278" s="512">
        <v>0</v>
      </c>
      <c r="H1278" s="512">
        <v>0</v>
      </c>
      <c r="I1278" s="512"/>
      <c r="J1278" s="512">
        <v>0</v>
      </c>
      <c r="K1278" s="514"/>
      <c r="L1278" s="512"/>
      <c r="M1278" s="512">
        <v>0</v>
      </c>
      <c r="N1278" s="512">
        <v>0</v>
      </c>
      <c r="O1278" s="512">
        <f t="shared" ref="O1278:O1284" si="75">P1278/540</f>
        <v>1021.3703703703703</v>
      </c>
      <c r="P1278" s="512">
        <v>551540</v>
      </c>
      <c r="Q1278" s="512">
        <v>0</v>
      </c>
      <c r="R1278" s="512">
        <v>0</v>
      </c>
      <c r="S1278" s="512">
        <v>176</v>
      </c>
      <c r="T1278" s="512">
        <v>184021</v>
      </c>
      <c r="U1278" s="512">
        <v>571998</v>
      </c>
      <c r="V1278" s="513"/>
      <c r="W1278" s="513"/>
      <c r="X1278" s="521"/>
      <c r="Y1278" s="302"/>
      <c r="Z1278" s="522"/>
      <c r="AA1278" s="515"/>
      <c r="AB1278" s="516"/>
      <c r="AC1278" s="517">
        <v>1307559</v>
      </c>
    </row>
    <row r="1279" spans="1:29" ht="24.9" hidden="1" customHeight="1">
      <c r="A1279" s="302"/>
      <c r="B1279" s="519" t="s">
        <v>2576</v>
      </c>
      <c r="C1279" s="520">
        <f t="shared" si="74"/>
        <v>4608369</v>
      </c>
      <c r="D1279" s="512">
        <v>3587792</v>
      </c>
      <c r="E1279" s="512">
        <v>0</v>
      </c>
      <c r="F1279" s="512">
        <v>2175683</v>
      </c>
      <c r="G1279" s="512">
        <v>879784</v>
      </c>
      <c r="H1279" s="512">
        <v>0</v>
      </c>
      <c r="I1279" s="512"/>
      <c r="J1279" s="512">
        <v>532325</v>
      </c>
      <c r="K1279" s="514"/>
      <c r="L1279" s="512"/>
      <c r="M1279" s="512">
        <v>0</v>
      </c>
      <c r="N1279" s="512">
        <v>0</v>
      </c>
      <c r="O1279" s="512">
        <f t="shared" si="75"/>
        <v>830.70185185185187</v>
      </c>
      <c r="P1279" s="512">
        <v>448579</v>
      </c>
      <c r="Q1279" s="512">
        <v>0</v>
      </c>
      <c r="R1279" s="512">
        <v>0</v>
      </c>
      <c r="S1279" s="512">
        <v>0</v>
      </c>
      <c r="T1279" s="512">
        <v>0</v>
      </c>
      <c r="U1279" s="512">
        <v>571998</v>
      </c>
      <c r="V1279" s="513"/>
      <c r="W1279" s="513"/>
      <c r="X1279" s="521"/>
      <c r="Y1279" s="302"/>
      <c r="Z1279" s="522"/>
      <c r="AA1279" s="515"/>
      <c r="AB1279" s="516"/>
      <c r="AC1279" s="517">
        <v>4608369</v>
      </c>
    </row>
    <row r="1280" spans="1:29" ht="24.9" hidden="1" customHeight="1">
      <c r="A1280" s="302"/>
      <c r="B1280" s="519" t="s">
        <v>2577</v>
      </c>
      <c r="C1280" s="520">
        <f t="shared" si="74"/>
        <v>5259358</v>
      </c>
      <c r="D1280" s="512">
        <v>2903052</v>
      </c>
      <c r="E1280" s="512">
        <v>69783</v>
      </c>
      <c r="F1280" s="512">
        <v>702582</v>
      </c>
      <c r="G1280" s="512">
        <v>351218</v>
      </c>
      <c r="H1280" s="512">
        <v>1474491</v>
      </c>
      <c r="I1280" s="512"/>
      <c r="J1280" s="512">
        <v>304978</v>
      </c>
      <c r="K1280" s="514"/>
      <c r="L1280" s="512"/>
      <c r="M1280" s="512">
        <v>0</v>
      </c>
      <c r="N1280" s="512">
        <v>0</v>
      </c>
      <c r="O1280" s="512">
        <f t="shared" si="75"/>
        <v>276.31296296296296</v>
      </c>
      <c r="P1280" s="512">
        <v>149209</v>
      </c>
      <c r="Q1280" s="512">
        <v>816.12653061224489</v>
      </c>
      <c r="R1280" s="512">
        <v>399902</v>
      </c>
      <c r="S1280" s="512">
        <v>66.964044943820227</v>
      </c>
      <c r="T1280" s="512">
        <v>59598</v>
      </c>
      <c r="U1280" s="512">
        <v>1747597</v>
      </c>
      <c r="V1280" s="513"/>
      <c r="W1280" s="513"/>
      <c r="X1280" s="521"/>
      <c r="Y1280" s="302"/>
      <c r="Z1280" s="522"/>
      <c r="AA1280" s="515"/>
      <c r="AB1280" s="516"/>
      <c r="AC1280" s="517">
        <v>5259358</v>
      </c>
    </row>
    <row r="1281" spans="1:29" ht="24.9" hidden="1" customHeight="1">
      <c r="A1281" s="302"/>
      <c r="B1281" s="519" t="s">
        <v>2578</v>
      </c>
      <c r="C1281" s="520">
        <f t="shared" si="74"/>
        <v>3721157</v>
      </c>
      <c r="D1281" s="512">
        <v>2409926</v>
      </c>
      <c r="E1281" s="512">
        <v>289471</v>
      </c>
      <c r="F1281" s="512">
        <v>739560</v>
      </c>
      <c r="G1281" s="512">
        <v>518134</v>
      </c>
      <c r="H1281" s="512">
        <v>599371</v>
      </c>
      <c r="I1281" s="512"/>
      <c r="J1281" s="512">
        <v>263390</v>
      </c>
      <c r="K1281" s="514"/>
      <c r="L1281" s="512"/>
      <c r="M1281" s="512">
        <v>0</v>
      </c>
      <c r="N1281" s="512">
        <v>0</v>
      </c>
      <c r="O1281" s="512">
        <f t="shared" si="75"/>
        <v>246.47222222222223</v>
      </c>
      <c r="P1281" s="512">
        <v>133095</v>
      </c>
      <c r="Q1281" s="512">
        <v>1190</v>
      </c>
      <c r="R1281" s="512">
        <v>517264</v>
      </c>
      <c r="S1281" s="512">
        <v>85</v>
      </c>
      <c r="T1281" s="512">
        <v>88874</v>
      </c>
      <c r="U1281" s="512">
        <v>571998</v>
      </c>
      <c r="V1281" s="513"/>
      <c r="W1281" s="513"/>
      <c r="X1281" s="521"/>
      <c r="Y1281" s="302"/>
      <c r="Z1281" s="522"/>
      <c r="AA1281" s="515"/>
      <c r="AB1281" s="516"/>
      <c r="AC1281" s="517">
        <v>3721157</v>
      </c>
    </row>
    <row r="1282" spans="1:29" ht="24.9" hidden="1" customHeight="1">
      <c r="A1282" s="302"/>
      <c r="B1282" s="628" t="s">
        <v>3100</v>
      </c>
      <c r="C1282" s="520">
        <f t="shared" si="74"/>
        <v>3766934</v>
      </c>
      <c r="D1282" s="512"/>
      <c r="E1282" s="512"/>
      <c r="F1282" s="512"/>
      <c r="G1282" s="512"/>
      <c r="H1282" s="512"/>
      <c r="I1282" s="512"/>
      <c r="J1282" s="512"/>
      <c r="K1282" s="514">
        <v>2</v>
      </c>
      <c r="L1282" s="512">
        <v>3766934</v>
      </c>
      <c r="M1282" s="512"/>
      <c r="N1282" s="512"/>
      <c r="O1282" s="512"/>
      <c r="P1282" s="512"/>
      <c r="Q1282" s="512"/>
      <c r="R1282" s="512"/>
      <c r="S1282" s="512"/>
      <c r="T1282" s="512"/>
      <c r="U1282" s="512"/>
      <c r="V1282" s="513"/>
      <c r="W1282" s="513"/>
      <c r="X1282" s="521"/>
      <c r="Y1282" s="302"/>
      <c r="Z1282" s="629"/>
      <c r="AA1282" s="515"/>
      <c r="AB1282" s="516"/>
      <c r="AC1282" s="517">
        <v>3766934</v>
      </c>
    </row>
    <row r="1283" spans="1:29" ht="24.9" hidden="1" customHeight="1">
      <c r="A1283" s="302"/>
      <c r="B1283" s="519" t="s">
        <v>2579</v>
      </c>
      <c r="C1283" s="520">
        <f t="shared" si="74"/>
        <v>5024165</v>
      </c>
      <c r="D1283" s="512">
        <v>437824</v>
      </c>
      <c r="E1283" s="512">
        <v>163344</v>
      </c>
      <c r="F1283" s="512"/>
      <c r="G1283" s="512"/>
      <c r="H1283" s="512"/>
      <c r="I1283" s="512"/>
      <c r="J1283" s="512">
        <v>274480</v>
      </c>
      <c r="K1283" s="514"/>
      <c r="L1283" s="512"/>
      <c r="M1283" s="512">
        <f>N1283/1630</f>
        <v>1200.2128834355829</v>
      </c>
      <c r="N1283" s="512">
        <v>1956347</v>
      </c>
      <c r="O1283" s="512">
        <f t="shared" si="75"/>
        <v>1349.3759259259259</v>
      </c>
      <c r="P1283" s="512">
        <v>728663</v>
      </c>
      <c r="Q1283" s="512">
        <v>3045</v>
      </c>
      <c r="R1283" s="512">
        <v>1752860</v>
      </c>
      <c r="S1283" s="512">
        <v>142</v>
      </c>
      <c r="T1283" s="512">
        <v>148471</v>
      </c>
      <c r="U1283" s="512">
        <v>0</v>
      </c>
      <c r="V1283" s="513"/>
      <c r="W1283" s="513"/>
      <c r="X1283" s="521"/>
      <c r="Y1283" s="302"/>
      <c r="Z1283" s="522"/>
      <c r="AA1283" s="515"/>
      <c r="AB1283" s="516"/>
      <c r="AC1283" s="517">
        <v>5024165</v>
      </c>
    </row>
    <row r="1284" spans="1:29" ht="24.9" hidden="1" customHeight="1">
      <c r="A1284" s="302"/>
      <c r="B1284" s="519" t="s">
        <v>2580</v>
      </c>
      <c r="C1284" s="520">
        <f t="shared" si="74"/>
        <v>2732884</v>
      </c>
      <c r="D1284" s="512">
        <v>112687</v>
      </c>
      <c r="E1284" s="512">
        <v>51691</v>
      </c>
      <c r="F1284" s="512"/>
      <c r="G1284" s="512"/>
      <c r="H1284" s="512"/>
      <c r="I1284" s="512"/>
      <c r="J1284" s="512">
        <v>60996</v>
      </c>
      <c r="K1284" s="514"/>
      <c r="L1284" s="512"/>
      <c r="M1284" s="512">
        <f>N1284/1630</f>
        <v>1083.1656441717791</v>
      </c>
      <c r="N1284" s="512">
        <v>1765560</v>
      </c>
      <c r="O1284" s="512">
        <f t="shared" si="75"/>
        <v>428.92037037037039</v>
      </c>
      <c r="P1284" s="512">
        <v>231617</v>
      </c>
      <c r="Q1284" s="512">
        <v>917</v>
      </c>
      <c r="R1284" s="512">
        <v>527873</v>
      </c>
      <c r="S1284" s="512">
        <v>91</v>
      </c>
      <c r="T1284" s="512">
        <v>95147</v>
      </c>
      <c r="U1284" s="512">
        <v>0</v>
      </c>
      <c r="V1284" s="513"/>
      <c r="W1284" s="513"/>
      <c r="X1284" s="521"/>
      <c r="Y1284" s="302"/>
      <c r="Z1284" s="522"/>
      <c r="AA1284" s="515"/>
      <c r="AB1284" s="516"/>
      <c r="AC1284" s="517">
        <v>2732884</v>
      </c>
    </row>
    <row r="1285" spans="1:29" ht="24.9" hidden="1" customHeight="1">
      <c r="A1285" s="302"/>
      <c r="B1285" s="519" t="s">
        <v>2581</v>
      </c>
      <c r="C1285" s="520">
        <f t="shared" si="74"/>
        <v>6663916</v>
      </c>
      <c r="D1285" s="512">
        <v>1939923</v>
      </c>
      <c r="E1285" s="512">
        <v>51691</v>
      </c>
      <c r="F1285" s="512"/>
      <c r="G1285" s="512"/>
      <c r="H1285" s="512">
        <v>1528109</v>
      </c>
      <c r="I1285" s="512">
        <v>297741</v>
      </c>
      <c r="J1285" s="512">
        <v>62382</v>
      </c>
      <c r="K1285" s="514"/>
      <c r="L1285" s="512"/>
      <c r="M1285" s="512">
        <v>1703.4601226993866</v>
      </c>
      <c r="N1285" s="512">
        <v>2776640</v>
      </c>
      <c r="O1285" s="512">
        <v>629.81111111111113</v>
      </c>
      <c r="P1285" s="512">
        <v>340098</v>
      </c>
      <c r="Q1285" s="512">
        <v>1575</v>
      </c>
      <c r="R1285" s="512">
        <v>906652</v>
      </c>
      <c r="S1285" s="512">
        <v>123</v>
      </c>
      <c r="T1285" s="512">
        <v>128605</v>
      </c>
      <c r="U1285" s="512">
        <v>571998</v>
      </c>
      <c r="V1285" s="513"/>
      <c r="W1285" s="513"/>
      <c r="X1285" s="521"/>
      <c r="Y1285" s="302"/>
      <c r="Z1285" s="522"/>
      <c r="AA1285" s="515"/>
      <c r="AB1285" s="516"/>
      <c r="AC1285" s="517">
        <v>6663916</v>
      </c>
    </row>
    <row r="1286" spans="1:29" ht="31.5" hidden="1" customHeight="1">
      <c r="A1286" s="302"/>
      <c r="B1286" s="519" t="s">
        <v>2582</v>
      </c>
      <c r="C1286" s="520">
        <f t="shared" si="74"/>
        <v>642417</v>
      </c>
      <c r="D1286" s="512">
        <v>307563</v>
      </c>
      <c r="E1286" s="512"/>
      <c r="F1286" s="512">
        <v>111794</v>
      </c>
      <c r="G1286" s="512">
        <v>90413</v>
      </c>
      <c r="H1286" s="512"/>
      <c r="I1286" s="512"/>
      <c r="J1286" s="512">
        <v>105356</v>
      </c>
      <c r="K1286" s="514"/>
      <c r="L1286" s="512"/>
      <c r="M1286" s="512">
        <v>0</v>
      </c>
      <c r="N1286" s="512">
        <v>0</v>
      </c>
      <c r="O1286" s="512">
        <v>0</v>
      </c>
      <c r="P1286" s="512">
        <v>0</v>
      </c>
      <c r="Q1286" s="512">
        <v>454.19</v>
      </c>
      <c r="R1286" s="512">
        <v>261455</v>
      </c>
      <c r="S1286" s="512">
        <v>70.2</v>
      </c>
      <c r="T1286" s="512">
        <v>73399</v>
      </c>
      <c r="U1286" s="512">
        <v>0</v>
      </c>
      <c r="V1286" s="513"/>
      <c r="W1286" s="513"/>
      <c r="X1286" s="521"/>
      <c r="Y1286" s="302"/>
      <c r="Z1286" s="522"/>
      <c r="AA1286" s="515"/>
      <c r="AB1286" s="516"/>
      <c r="AC1286" s="517">
        <v>642417</v>
      </c>
    </row>
    <row r="1287" spans="1:29" ht="34.5" hidden="1" customHeight="1">
      <c r="A1287" s="302"/>
      <c r="B1287" s="519" t="s">
        <v>2583</v>
      </c>
      <c r="C1287" s="520">
        <f t="shared" si="74"/>
        <v>3369257</v>
      </c>
      <c r="D1287" s="512">
        <v>1031687</v>
      </c>
      <c r="E1287" s="512">
        <v>32049</v>
      </c>
      <c r="F1287" s="512">
        <v>137593</v>
      </c>
      <c r="G1287" s="512">
        <v>111277</v>
      </c>
      <c r="H1287" s="512">
        <v>700862</v>
      </c>
      <c r="I1287" s="512">
        <v>0</v>
      </c>
      <c r="J1287" s="512">
        <v>49906</v>
      </c>
      <c r="K1287" s="514">
        <v>0</v>
      </c>
      <c r="L1287" s="512">
        <v>0</v>
      </c>
      <c r="M1287" s="512">
        <f>N1287/1630</f>
        <v>513.38773006134966</v>
      </c>
      <c r="N1287" s="512">
        <v>836822</v>
      </c>
      <c r="O1287" s="512">
        <f>P1287/540</f>
        <v>394.73333333333335</v>
      </c>
      <c r="P1287" s="512">
        <v>213156</v>
      </c>
      <c r="Q1287" s="512">
        <v>476</v>
      </c>
      <c r="R1287" s="512">
        <v>609533</v>
      </c>
      <c r="S1287" s="512">
        <v>56</v>
      </c>
      <c r="T1287" s="512">
        <v>58552</v>
      </c>
      <c r="U1287" s="512">
        <v>619507</v>
      </c>
      <c r="V1287" s="513"/>
      <c r="W1287" s="513"/>
      <c r="X1287" s="521"/>
      <c r="Y1287" s="302"/>
      <c r="Z1287" s="522"/>
      <c r="AA1287" s="515"/>
      <c r="AB1287" s="516"/>
      <c r="AC1287" s="517">
        <v>3369257</v>
      </c>
    </row>
    <row r="1288" spans="1:29" ht="31.5" hidden="1" customHeight="1">
      <c r="A1288" s="302"/>
      <c r="B1288" s="519" t="s">
        <v>2584</v>
      </c>
      <c r="C1288" s="520">
        <f t="shared" si="74"/>
        <v>2849465</v>
      </c>
      <c r="D1288" s="512">
        <v>899204</v>
      </c>
      <c r="E1288" s="512">
        <v>8788</v>
      </c>
      <c r="F1288" s="512">
        <v>120394</v>
      </c>
      <c r="G1288" s="512">
        <v>97367</v>
      </c>
      <c r="H1288" s="512">
        <v>633840</v>
      </c>
      <c r="I1288" s="512">
        <v>0</v>
      </c>
      <c r="J1288" s="512">
        <v>38815</v>
      </c>
      <c r="K1288" s="514">
        <v>0</v>
      </c>
      <c r="L1288" s="512">
        <v>0</v>
      </c>
      <c r="M1288" s="512">
        <f>N1288/1630</f>
        <v>458.17177914110431</v>
      </c>
      <c r="N1288" s="512">
        <v>746820</v>
      </c>
      <c r="O1288" s="512">
        <v>0</v>
      </c>
      <c r="P1288" s="512">
        <v>0</v>
      </c>
      <c r="Q1288" s="512">
        <v>416</v>
      </c>
      <c r="R1288" s="512">
        <v>532701</v>
      </c>
      <c r="S1288" s="512">
        <v>49</v>
      </c>
      <c r="T1288" s="512">
        <v>51233</v>
      </c>
      <c r="U1288" s="512">
        <v>619507</v>
      </c>
      <c r="V1288" s="513"/>
      <c r="W1288" s="513"/>
      <c r="X1288" s="521"/>
      <c r="Y1288" s="302"/>
      <c r="Z1288" s="522"/>
      <c r="AA1288" s="515"/>
      <c r="AB1288" s="516"/>
      <c r="AC1288" s="517">
        <v>2849465</v>
      </c>
    </row>
    <row r="1289" spans="1:29" ht="31.5" hidden="1" customHeight="1">
      <c r="A1289" s="302"/>
      <c r="B1289" s="519" t="s">
        <v>2585</v>
      </c>
      <c r="C1289" s="520">
        <f t="shared" si="74"/>
        <v>2927096</v>
      </c>
      <c r="D1289" s="512">
        <v>976835</v>
      </c>
      <c r="E1289" s="512">
        <v>8788</v>
      </c>
      <c r="F1289" s="512">
        <v>120394</v>
      </c>
      <c r="G1289" s="512">
        <v>97367</v>
      </c>
      <c r="H1289" s="512">
        <v>633840</v>
      </c>
      <c r="I1289" s="512">
        <v>0</v>
      </c>
      <c r="J1289" s="512">
        <v>116446</v>
      </c>
      <c r="K1289" s="514">
        <v>0</v>
      </c>
      <c r="L1289" s="512">
        <v>0</v>
      </c>
      <c r="M1289" s="512">
        <f>N1289/1630</f>
        <v>458.17177914110431</v>
      </c>
      <c r="N1289" s="512">
        <v>746820</v>
      </c>
      <c r="O1289" s="512">
        <v>0</v>
      </c>
      <c r="P1289" s="512">
        <v>0</v>
      </c>
      <c r="Q1289" s="512">
        <v>416</v>
      </c>
      <c r="R1289" s="512">
        <v>532701</v>
      </c>
      <c r="S1289" s="512">
        <v>49</v>
      </c>
      <c r="T1289" s="512">
        <v>51233</v>
      </c>
      <c r="U1289" s="512">
        <v>619507</v>
      </c>
      <c r="V1289" s="513"/>
      <c r="W1289" s="513"/>
      <c r="X1289" s="521"/>
      <c r="Y1289" s="302"/>
      <c r="Z1289" s="522"/>
      <c r="AA1289" s="515"/>
      <c r="AB1289" s="516"/>
      <c r="AC1289" s="517">
        <v>2927096</v>
      </c>
    </row>
    <row r="1290" spans="1:29" ht="24.9" hidden="1" customHeight="1">
      <c r="A1290" s="302"/>
      <c r="B1290" s="519" t="s">
        <v>2586</v>
      </c>
      <c r="C1290" s="520">
        <f t="shared" si="74"/>
        <v>1068210</v>
      </c>
      <c r="D1290" s="512">
        <v>354026</v>
      </c>
      <c r="E1290" s="512">
        <v>21710</v>
      </c>
      <c r="F1290" s="512">
        <v>135443</v>
      </c>
      <c r="G1290" s="512">
        <v>109538</v>
      </c>
      <c r="H1290" s="512">
        <v>0</v>
      </c>
      <c r="I1290" s="512">
        <v>0</v>
      </c>
      <c r="J1290" s="512">
        <v>87335</v>
      </c>
      <c r="K1290" s="514">
        <v>0</v>
      </c>
      <c r="L1290" s="512">
        <v>0</v>
      </c>
      <c r="M1290" s="512">
        <v>0</v>
      </c>
      <c r="N1290" s="512">
        <v>0</v>
      </c>
      <c r="O1290" s="512">
        <v>0</v>
      </c>
      <c r="P1290" s="512">
        <v>0</v>
      </c>
      <c r="Q1290" s="512">
        <v>601.49724770642206</v>
      </c>
      <c r="R1290" s="512">
        <v>655632</v>
      </c>
      <c r="S1290" s="512">
        <v>65.788764044943818</v>
      </c>
      <c r="T1290" s="512">
        <v>58552</v>
      </c>
      <c r="U1290" s="512">
        <v>0</v>
      </c>
      <c r="V1290" s="513"/>
      <c r="W1290" s="513"/>
      <c r="X1290" s="521"/>
      <c r="Y1290" s="302"/>
      <c r="Z1290" s="522"/>
      <c r="AA1290" s="515"/>
      <c r="AB1290" s="516"/>
      <c r="AC1290" s="517">
        <v>1068210</v>
      </c>
    </row>
    <row r="1291" spans="1:29" ht="24.9" hidden="1" customHeight="1">
      <c r="A1291" s="302"/>
      <c r="B1291" s="519" t="s">
        <v>2587</v>
      </c>
      <c r="C1291" s="520">
        <f t="shared" si="74"/>
        <v>1109634</v>
      </c>
      <c r="D1291" s="512">
        <v>817731</v>
      </c>
      <c r="E1291" s="512">
        <v>0</v>
      </c>
      <c r="F1291" s="512">
        <v>131143</v>
      </c>
      <c r="G1291" s="512">
        <v>106061</v>
      </c>
      <c r="H1291" s="512">
        <v>495965</v>
      </c>
      <c r="I1291" s="512">
        <v>0</v>
      </c>
      <c r="J1291" s="512">
        <v>84562</v>
      </c>
      <c r="K1291" s="514">
        <v>0</v>
      </c>
      <c r="L1291" s="512">
        <v>0</v>
      </c>
      <c r="M1291" s="512">
        <v>0</v>
      </c>
      <c r="N1291" s="512">
        <v>0</v>
      </c>
      <c r="O1291" s="512">
        <v>0</v>
      </c>
      <c r="P1291" s="512">
        <v>0</v>
      </c>
      <c r="Q1291" s="512">
        <v>409</v>
      </c>
      <c r="R1291" s="512">
        <v>235442</v>
      </c>
      <c r="S1291" s="512">
        <v>54</v>
      </c>
      <c r="T1291" s="512">
        <v>56461</v>
      </c>
      <c r="U1291" s="512">
        <v>0</v>
      </c>
      <c r="V1291" s="513"/>
      <c r="W1291" s="513"/>
      <c r="X1291" s="521"/>
      <c r="Y1291" s="302"/>
      <c r="Z1291" s="522"/>
      <c r="AA1291" s="515"/>
      <c r="AB1291" s="516"/>
      <c r="AC1291" s="517">
        <v>1109634</v>
      </c>
    </row>
    <row r="1292" spans="1:29" ht="24.9" hidden="1" customHeight="1">
      <c r="A1292" s="302"/>
      <c r="B1292" s="519" t="s">
        <v>2588</v>
      </c>
      <c r="C1292" s="520">
        <f t="shared" si="74"/>
        <v>2894683</v>
      </c>
      <c r="D1292" s="512">
        <v>74952</v>
      </c>
      <c r="E1292" s="512">
        <v>74952</v>
      </c>
      <c r="F1292" s="512">
        <v>0</v>
      </c>
      <c r="G1292" s="512">
        <v>0</v>
      </c>
      <c r="H1292" s="512">
        <v>0</v>
      </c>
      <c r="I1292" s="512">
        <v>0</v>
      </c>
      <c r="J1292" s="512">
        <v>0</v>
      </c>
      <c r="K1292" s="514">
        <v>0</v>
      </c>
      <c r="L1292" s="512">
        <v>0</v>
      </c>
      <c r="M1292" s="512">
        <v>0</v>
      </c>
      <c r="N1292" s="512">
        <v>0</v>
      </c>
      <c r="O1292" s="512">
        <f>P1292/540</f>
        <v>543.93333333333328</v>
      </c>
      <c r="P1292" s="512">
        <v>293724</v>
      </c>
      <c r="Q1292" s="512">
        <v>1703.4596330275228</v>
      </c>
      <c r="R1292" s="512">
        <v>1856771</v>
      </c>
      <c r="S1292" s="512">
        <v>109.2561797752809</v>
      </c>
      <c r="T1292" s="512">
        <v>97238</v>
      </c>
      <c r="U1292" s="512">
        <v>571998</v>
      </c>
      <c r="V1292" s="513"/>
      <c r="W1292" s="513"/>
      <c r="X1292" s="521"/>
      <c r="Y1292" s="302"/>
      <c r="Z1292" s="522"/>
      <c r="AA1292" s="515"/>
      <c r="AB1292" s="516"/>
      <c r="AC1292" s="517">
        <v>2894683</v>
      </c>
    </row>
    <row r="1293" spans="1:29" ht="24.9" hidden="1" customHeight="1">
      <c r="A1293" s="302"/>
      <c r="B1293" s="519" t="s">
        <v>2589</v>
      </c>
      <c r="C1293" s="520">
        <f t="shared" si="74"/>
        <v>4664347</v>
      </c>
      <c r="D1293" s="512">
        <v>2114346</v>
      </c>
      <c r="E1293" s="512">
        <v>0</v>
      </c>
      <c r="F1293" s="512">
        <v>290234</v>
      </c>
      <c r="G1293" s="512">
        <v>234725</v>
      </c>
      <c r="H1293" s="512">
        <v>1589387</v>
      </c>
      <c r="I1293" s="512">
        <v>0</v>
      </c>
      <c r="J1293" s="512">
        <v>0</v>
      </c>
      <c r="K1293" s="514">
        <v>0</v>
      </c>
      <c r="L1293" s="512">
        <v>0</v>
      </c>
      <c r="M1293" s="512">
        <f>N1293/1630</f>
        <v>837.33865030674849</v>
      </c>
      <c r="N1293" s="512">
        <v>1364862</v>
      </c>
      <c r="O1293" s="512">
        <v>0</v>
      </c>
      <c r="P1293" s="512">
        <v>0</v>
      </c>
      <c r="Q1293" s="512">
        <v>467.07064220183486</v>
      </c>
      <c r="R1293" s="512">
        <v>509107</v>
      </c>
      <c r="S1293" s="512">
        <v>116.89213483146068</v>
      </c>
      <c r="T1293" s="512">
        <v>104034</v>
      </c>
      <c r="U1293" s="512">
        <v>571998</v>
      </c>
      <c r="V1293" s="513"/>
      <c r="W1293" s="513"/>
      <c r="X1293" s="521"/>
      <c r="Y1293" s="302"/>
      <c r="Z1293" s="522"/>
      <c r="AA1293" s="515"/>
      <c r="AB1293" s="516"/>
      <c r="AC1293" s="517">
        <v>4664347</v>
      </c>
    </row>
    <row r="1294" spans="1:29" ht="24.9" hidden="1" customHeight="1">
      <c r="A1294" s="302"/>
      <c r="B1294" s="519" t="s">
        <v>2590</v>
      </c>
      <c r="C1294" s="520">
        <f t="shared" si="74"/>
        <v>606491</v>
      </c>
      <c r="D1294" s="512">
        <v>606491</v>
      </c>
      <c r="E1294" s="512">
        <v>0</v>
      </c>
      <c r="F1294" s="512">
        <v>0</v>
      </c>
      <c r="G1294" s="512">
        <v>0</v>
      </c>
      <c r="H1294" s="512">
        <v>0</v>
      </c>
      <c r="I1294" s="512">
        <v>0</v>
      </c>
      <c r="J1294" s="512">
        <v>606491</v>
      </c>
      <c r="K1294" s="514">
        <v>0</v>
      </c>
      <c r="L1294" s="512">
        <v>0</v>
      </c>
      <c r="M1294" s="512">
        <v>0</v>
      </c>
      <c r="N1294" s="512">
        <v>0</v>
      </c>
      <c r="O1294" s="512">
        <v>0</v>
      </c>
      <c r="P1294" s="512">
        <v>0</v>
      </c>
      <c r="Q1294" s="512">
        <v>0</v>
      </c>
      <c r="R1294" s="512">
        <v>0</v>
      </c>
      <c r="S1294" s="512">
        <v>0</v>
      </c>
      <c r="T1294" s="512">
        <v>0</v>
      </c>
      <c r="U1294" s="512">
        <v>0</v>
      </c>
      <c r="V1294" s="513"/>
      <c r="W1294" s="513"/>
      <c r="X1294" s="521"/>
      <c r="Y1294" s="302"/>
      <c r="Z1294" s="522"/>
      <c r="AA1294" s="515"/>
      <c r="AB1294" s="516"/>
      <c r="AC1294" s="517">
        <v>606491</v>
      </c>
    </row>
    <row r="1295" spans="1:29" ht="24.9" hidden="1" customHeight="1">
      <c r="A1295" s="302"/>
      <c r="B1295" s="519" t="s">
        <v>2591</v>
      </c>
      <c r="C1295" s="520">
        <f t="shared" si="74"/>
        <v>6054840</v>
      </c>
      <c r="D1295" s="512">
        <v>1779622</v>
      </c>
      <c r="E1295" s="512">
        <v>31015</v>
      </c>
      <c r="F1295" s="512">
        <v>333232</v>
      </c>
      <c r="G1295" s="512">
        <v>269499</v>
      </c>
      <c r="H1295" s="512">
        <v>1007250</v>
      </c>
      <c r="I1295" s="512">
        <v>0</v>
      </c>
      <c r="J1295" s="512">
        <v>138626</v>
      </c>
      <c r="K1295" s="514">
        <v>0</v>
      </c>
      <c r="L1295" s="512">
        <v>0</v>
      </c>
      <c r="M1295" s="512">
        <f>N1295/1630</f>
        <v>660.23742331288338</v>
      </c>
      <c r="N1295" s="512">
        <v>1076187</v>
      </c>
      <c r="O1295" s="512">
        <f>P1295/540</f>
        <v>504.92962962962963</v>
      </c>
      <c r="P1295" s="512">
        <v>272662</v>
      </c>
      <c r="Q1295" s="512">
        <v>550</v>
      </c>
      <c r="R1295" s="512">
        <v>704293</v>
      </c>
      <c r="S1295" s="512">
        <v>92</v>
      </c>
      <c r="T1295" s="512">
        <v>96193</v>
      </c>
      <c r="U1295" s="512">
        <v>2125883</v>
      </c>
      <c r="V1295" s="513"/>
      <c r="W1295" s="513"/>
      <c r="X1295" s="521"/>
      <c r="Y1295" s="302"/>
      <c r="Z1295" s="522"/>
      <c r="AA1295" s="515"/>
      <c r="AB1295" s="516"/>
      <c r="AC1295" s="517">
        <v>6054840</v>
      </c>
    </row>
    <row r="1296" spans="1:29" ht="24.9" hidden="1" customHeight="1">
      <c r="A1296" s="302"/>
      <c r="B1296" s="519" t="s">
        <v>2592</v>
      </c>
      <c r="C1296" s="520">
        <f t="shared" si="74"/>
        <v>2308281</v>
      </c>
      <c r="D1296" s="512">
        <v>144171</v>
      </c>
      <c r="E1296" s="512">
        <v>0</v>
      </c>
      <c r="F1296" s="512">
        <v>0</v>
      </c>
      <c r="G1296" s="512">
        <v>0</v>
      </c>
      <c r="H1296" s="512">
        <v>0</v>
      </c>
      <c r="I1296" s="512">
        <v>0</v>
      </c>
      <c r="J1296" s="512">
        <v>144171</v>
      </c>
      <c r="K1296" s="514">
        <v>0</v>
      </c>
      <c r="L1296" s="512">
        <v>0</v>
      </c>
      <c r="M1296" s="512">
        <f>N1296/1630</f>
        <v>805.91288343558278</v>
      </c>
      <c r="N1296" s="512">
        <v>1313638</v>
      </c>
      <c r="O1296" s="512">
        <f>P1296/540</f>
        <v>615.59444444444443</v>
      </c>
      <c r="P1296" s="512">
        <v>332421</v>
      </c>
      <c r="Q1296" s="512">
        <v>1009</v>
      </c>
      <c r="R1296" s="512">
        <v>438588</v>
      </c>
      <c r="S1296" s="512">
        <v>76</v>
      </c>
      <c r="T1296" s="512">
        <v>79463</v>
      </c>
      <c r="U1296" s="512">
        <v>0</v>
      </c>
      <c r="V1296" s="513"/>
      <c r="W1296" s="513"/>
      <c r="X1296" s="521"/>
      <c r="Y1296" s="302"/>
      <c r="Z1296" s="522"/>
      <c r="AA1296" s="515"/>
      <c r="AB1296" s="516"/>
      <c r="AC1296" s="517">
        <v>2308281</v>
      </c>
    </row>
    <row r="1297" spans="1:29" ht="24.9" customHeight="1">
      <c r="A1297" s="302">
        <v>80</v>
      </c>
      <c r="B1297" s="519" t="s">
        <v>2593</v>
      </c>
      <c r="C1297" s="520">
        <f t="shared" si="74"/>
        <v>5161030</v>
      </c>
      <c r="D1297" s="512">
        <v>356199</v>
      </c>
      <c r="E1297" s="512">
        <v>134397</v>
      </c>
      <c r="F1297" s="512">
        <v>0</v>
      </c>
      <c r="G1297" s="512">
        <v>0</v>
      </c>
      <c r="H1297" s="512">
        <v>0</v>
      </c>
      <c r="I1297" s="512">
        <v>0</v>
      </c>
      <c r="J1297" s="512">
        <v>221802</v>
      </c>
      <c r="K1297" s="514">
        <v>0</v>
      </c>
      <c r="L1297" s="512">
        <v>0</v>
      </c>
      <c r="M1297" s="512">
        <f>N1297/1630</f>
        <v>1366.2926380368099</v>
      </c>
      <c r="N1297" s="512">
        <v>2227057</v>
      </c>
      <c r="O1297" s="512">
        <f>P1297/540</f>
        <v>993.99814814814818</v>
      </c>
      <c r="P1297" s="512">
        <v>536759</v>
      </c>
      <c r="Q1297" s="512">
        <v>2383</v>
      </c>
      <c r="R1297" s="512">
        <v>1371779</v>
      </c>
      <c r="S1297" s="512">
        <v>93</v>
      </c>
      <c r="T1297" s="512">
        <v>97238</v>
      </c>
      <c r="U1297" s="512">
        <v>571998</v>
      </c>
      <c r="V1297" s="513"/>
      <c r="W1297" s="513"/>
      <c r="X1297" s="521"/>
      <c r="Y1297" s="302"/>
      <c r="Z1297" s="629"/>
      <c r="AA1297" s="515"/>
      <c r="AB1297" s="516"/>
      <c r="AC1297" s="517">
        <v>5161030</v>
      </c>
    </row>
    <row r="1298" spans="1:29" ht="24.9" hidden="1" customHeight="1">
      <c r="A1298" s="302"/>
      <c r="B1298" s="628" t="s">
        <v>3101</v>
      </c>
      <c r="C1298" s="520">
        <f t="shared" ref="C1298:C1299" si="76">D1298+L1298+N1298+P1298+R1298+T1298+U1298</f>
        <v>3766934</v>
      </c>
      <c r="D1298" s="512"/>
      <c r="E1298" s="512"/>
      <c r="F1298" s="512"/>
      <c r="G1298" s="512"/>
      <c r="H1298" s="512"/>
      <c r="I1298" s="512"/>
      <c r="J1298" s="512"/>
      <c r="K1298" s="514">
        <v>2</v>
      </c>
      <c r="L1298" s="512">
        <v>3766934</v>
      </c>
      <c r="M1298" s="512"/>
      <c r="N1298" s="512"/>
      <c r="O1298" s="512"/>
      <c r="P1298" s="512"/>
      <c r="Q1298" s="512"/>
      <c r="R1298" s="512"/>
      <c r="S1298" s="512"/>
      <c r="T1298" s="512"/>
      <c r="U1298" s="512"/>
      <c r="V1298" s="513"/>
      <c r="W1298" s="513"/>
      <c r="X1298" s="521"/>
      <c r="Y1298" s="302"/>
      <c r="Z1298" s="629"/>
      <c r="AA1298" s="515"/>
      <c r="AB1298" s="516"/>
      <c r="AC1298" s="517">
        <v>3766934</v>
      </c>
    </row>
    <row r="1299" spans="1:29" ht="24.9" hidden="1" customHeight="1">
      <c r="A1299" s="302"/>
      <c r="B1299" s="628" t="s">
        <v>3102</v>
      </c>
      <c r="C1299" s="520">
        <f t="shared" si="76"/>
        <v>1883467</v>
      </c>
      <c r="D1299" s="512"/>
      <c r="E1299" s="512"/>
      <c r="F1299" s="512"/>
      <c r="G1299" s="512"/>
      <c r="H1299" s="512"/>
      <c r="I1299" s="512"/>
      <c r="J1299" s="512"/>
      <c r="K1299" s="514">
        <v>1</v>
      </c>
      <c r="L1299" s="512">
        <v>1883467</v>
      </c>
      <c r="M1299" s="512"/>
      <c r="N1299" s="512"/>
      <c r="O1299" s="512"/>
      <c r="P1299" s="512"/>
      <c r="Q1299" s="512"/>
      <c r="R1299" s="512"/>
      <c r="S1299" s="512"/>
      <c r="T1299" s="512"/>
      <c r="U1299" s="512"/>
      <c r="V1299" s="513"/>
      <c r="W1299" s="513"/>
      <c r="X1299" s="521"/>
      <c r="Y1299" s="302"/>
      <c r="Z1299" s="629"/>
      <c r="AA1299" s="515"/>
      <c r="AB1299" s="516"/>
      <c r="AC1299" s="517">
        <v>1883467</v>
      </c>
    </row>
    <row r="1300" spans="1:29" ht="24.9" hidden="1" customHeight="1">
      <c r="A1300" s="302"/>
      <c r="B1300" s="519" t="s">
        <v>2594</v>
      </c>
      <c r="C1300" s="520">
        <f t="shared" si="74"/>
        <v>6718444</v>
      </c>
      <c r="D1300" s="512">
        <v>2439449</v>
      </c>
      <c r="E1300" s="512">
        <v>1804540</v>
      </c>
      <c r="F1300" s="512">
        <v>0</v>
      </c>
      <c r="G1300" s="512">
        <v>0</v>
      </c>
      <c r="H1300" s="512">
        <v>0</v>
      </c>
      <c r="I1300" s="512">
        <v>0</v>
      </c>
      <c r="J1300" s="512">
        <v>634909</v>
      </c>
      <c r="K1300" s="514">
        <v>0</v>
      </c>
      <c r="L1300" s="512">
        <v>0</v>
      </c>
      <c r="M1300" s="512">
        <v>0</v>
      </c>
      <c r="N1300" s="512">
        <v>0</v>
      </c>
      <c r="O1300" s="512">
        <f>P1300/540</f>
        <v>408.24259259259259</v>
      </c>
      <c r="P1300" s="512">
        <v>220451</v>
      </c>
      <c r="Q1300" s="512">
        <v>3085</v>
      </c>
      <c r="R1300" s="512">
        <v>3950441</v>
      </c>
      <c r="S1300" s="512">
        <v>78.2</v>
      </c>
      <c r="T1300" s="512">
        <v>81764</v>
      </c>
      <c r="U1300" s="512">
        <v>26339</v>
      </c>
      <c r="V1300" s="513"/>
      <c r="W1300" s="513"/>
      <c r="X1300" s="521"/>
      <c r="Y1300" s="302"/>
      <c r="Z1300" s="522"/>
      <c r="AA1300" s="515"/>
      <c r="AB1300" s="516"/>
      <c r="AC1300" s="517">
        <v>6718444</v>
      </c>
    </row>
    <row r="1301" spans="1:29" ht="24.9" hidden="1" customHeight="1">
      <c r="A1301" s="302"/>
      <c r="B1301" s="519" t="s">
        <v>2595</v>
      </c>
      <c r="C1301" s="520">
        <f t="shared" si="74"/>
        <v>10357809</v>
      </c>
      <c r="D1301" s="512">
        <v>2510148</v>
      </c>
      <c r="E1301" s="512">
        <v>1804540</v>
      </c>
      <c r="F1301" s="512">
        <v>0</v>
      </c>
      <c r="G1301" s="512">
        <v>0</v>
      </c>
      <c r="H1301" s="512">
        <v>0</v>
      </c>
      <c r="I1301" s="512">
        <v>0</v>
      </c>
      <c r="J1301" s="512">
        <v>705608</v>
      </c>
      <c r="K1301" s="514">
        <v>0</v>
      </c>
      <c r="L1301" s="512">
        <v>0</v>
      </c>
      <c r="M1301" s="512">
        <f>N1301/1630</f>
        <v>1765.136809815951</v>
      </c>
      <c r="N1301" s="512">
        <v>2877173</v>
      </c>
      <c r="O1301" s="512">
        <v>0</v>
      </c>
      <c r="P1301" s="512">
        <v>0</v>
      </c>
      <c r="Q1301" s="512">
        <v>3085.1</v>
      </c>
      <c r="R1301" s="512">
        <v>3950569</v>
      </c>
      <c r="S1301" s="512">
        <v>88.6</v>
      </c>
      <c r="T1301" s="512">
        <v>92638</v>
      </c>
      <c r="U1301" s="512">
        <v>927281</v>
      </c>
      <c r="V1301" s="513"/>
      <c r="W1301" s="513"/>
      <c r="X1301" s="521"/>
      <c r="Y1301" s="302"/>
      <c r="Z1301" s="522"/>
      <c r="AA1301" s="515"/>
      <c r="AB1301" s="516"/>
      <c r="AC1301" s="517">
        <v>10357809</v>
      </c>
    </row>
    <row r="1302" spans="1:29" ht="24.9" hidden="1" customHeight="1">
      <c r="A1302" s="302"/>
      <c r="B1302" s="519" t="s">
        <v>2596</v>
      </c>
      <c r="C1302" s="520">
        <f t="shared" si="74"/>
        <v>4158054</v>
      </c>
      <c r="D1302" s="512">
        <v>2871446</v>
      </c>
      <c r="E1302" s="512">
        <v>1804540</v>
      </c>
      <c r="F1302" s="512">
        <v>0</v>
      </c>
      <c r="G1302" s="512">
        <v>0</v>
      </c>
      <c r="H1302" s="512">
        <v>0</v>
      </c>
      <c r="I1302" s="512">
        <v>1066906</v>
      </c>
      <c r="J1302" s="512">
        <v>0</v>
      </c>
      <c r="K1302" s="514">
        <v>0</v>
      </c>
      <c r="L1302" s="512">
        <v>0</v>
      </c>
      <c r="M1302" s="512">
        <v>0</v>
      </c>
      <c r="N1302" s="512">
        <v>0</v>
      </c>
      <c r="O1302" s="512">
        <f>P1302/540</f>
        <v>753.4</v>
      </c>
      <c r="P1302" s="512">
        <v>406836</v>
      </c>
      <c r="Q1302" s="512">
        <v>0</v>
      </c>
      <c r="R1302" s="512">
        <v>0</v>
      </c>
      <c r="S1302" s="512">
        <v>0</v>
      </c>
      <c r="T1302" s="512">
        <v>0</v>
      </c>
      <c r="U1302" s="512">
        <v>879772</v>
      </c>
      <c r="V1302" s="513"/>
      <c r="W1302" s="513"/>
      <c r="X1302" s="521"/>
      <c r="Y1302" s="302"/>
      <c r="Z1302" s="522"/>
      <c r="AA1302" s="515"/>
      <c r="AB1302" s="516"/>
      <c r="AC1302" s="517">
        <v>4158054</v>
      </c>
    </row>
    <row r="1303" spans="1:29" ht="24.9" hidden="1" customHeight="1">
      <c r="A1303" s="302"/>
      <c r="B1303" s="519" t="s">
        <v>2597</v>
      </c>
      <c r="C1303" s="520">
        <f t="shared" si="74"/>
        <v>9617562</v>
      </c>
      <c r="D1303" s="512">
        <v>2486582</v>
      </c>
      <c r="E1303" s="512">
        <v>1804540</v>
      </c>
      <c r="F1303" s="512">
        <v>0</v>
      </c>
      <c r="G1303" s="512">
        <v>0</v>
      </c>
      <c r="H1303" s="512">
        <v>0</v>
      </c>
      <c r="I1303" s="512">
        <v>0</v>
      </c>
      <c r="J1303" s="512">
        <v>682042</v>
      </c>
      <c r="K1303" s="514">
        <v>0</v>
      </c>
      <c r="L1303" s="512">
        <v>0</v>
      </c>
      <c r="M1303" s="512">
        <f>N1303/1630</f>
        <v>1812.4815950920245</v>
      </c>
      <c r="N1303" s="512">
        <v>2954345</v>
      </c>
      <c r="O1303" s="512">
        <v>0</v>
      </c>
      <c r="P1303" s="512">
        <v>0</v>
      </c>
      <c r="Q1303" s="512">
        <v>3065</v>
      </c>
      <c r="R1303" s="512">
        <v>3924831</v>
      </c>
      <c r="S1303" s="512">
        <v>170.2</v>
      </c>
      <c r="T1303" s="512">
        <v>177956</v>
      </c>
      <c r="U1303" s="512">
        <v>73848</v>
      </c>
      <c r="V1303" s="513"/>
      <c r="W1303" s="513"/>
      <c r="X1303" s="521"/>
      <c r="Y1303" s="302"/>
      <c r="Z1303" s="522"/>
      <c r="AA1303" s="515"/>
      <c r="AB1303" s="516"/>
      <c r="AC1303" s="517">
        <v>9617562</v>
      </c>
    </row>
    <row r="1304" spans="1:29" ht="24.9" hidden="1" customHeight="1">
      <c r="A1304" s="302"/>
      <c r="B1304" s="519" t="s">
        <v>2598</v>
      </c>
      <c r="C1304" s="520">
        <f t="shared" si="74"/>
        <v>11138766</v>
      </c>
      <c r="D1304" s="512">
        <v>1119467</v>
      </c>
      <c r="E1304" s="512">
        <v>1057085</v>
      </c>
      <c r="F1304" s="512">
        <v>0</v>
      </c>
      <c r="G1304" s="512">
        <v>0</v>
      </c>
      <c r="H1304" s="512">
        <v>0</v>
      </c>
      <c r="I1304" s="512">
        <v>0</v>
      </c>
      <c r="J1304" s="512">
        <v>62382</v>
      </c>
      <c r="K1304" s="514">
        <v>0</v>
      </c>
      <c r="L1304" s="512">
        <v>0</v>
      </c>
      <c r="M1304" s="512">
        <f>N1304/1630</f>
        <v>3030.1969325153373</v>
      </c>
      <c r="N1304" s="512">
        <v>4939221</v>
      </c>
      <c r="O1304" s="512">
        <f>P1304/540</f>
        <v>346.68333333333334</v>
      </c>
      <c r="P1304" s="512">
        <v>187209</v>
      </c>
      <c r="Q1304" s="512">
        <v>3740.76</v>
      </c>
      <c r="R1304" s="512">
        <v>4790163</v>
      </c>
      <c r="S1304" s="512">
        <v>27.6</v>
      </c>
      <c r="T1304" s="512">
        <v>28858</v>
      </c>
      <c r="U1304" s="512">
        <v>73848</v>
      </c>
      <c r="V1304" s="513"/>
      <c r="W1304" s="513"/>
      <c r="X1304" s="521"/>
      <c r="Y1304" s="302"/>
      <c r="Z1304" s="522"/>
      <c r="AA1304" s="515"/>
      <c r="AB1304" s="516"/>
      <c r="AC1304" s="517">
        <v>11138766</v>
      </c>
    </row>
    <row r="1305" spans="1:29" ht="24.9" hidden="1" customHeight="1">
      <c r="A1305" s="302"/>
      <c r="B1305" s="519" t="s">
        <v>1751</v>
      </c>
      <c r="C1305" s="520">
        <f t="shared" si="74"/>
        <v>5631320</v>
      </c>
      <c r="D1305" s="512">
        <v>2592854</v>
      </c>
      <c r="E1305" s="512">
        <v>1057085</v>
      </c>
      <c r="F1305" s="512">
        <v>0</v>
      </c>
      <c r="G1305" s="512">
        <v>0</v>
      </c>
      <c r="H1305" s="512">
        <v>1535769</v>
      </c>
      <c r="I1305" s="512">
        <v>0</v>
      </c>
      <c r="J1305" s="512">
        <v>0</v>
      </c>
      <c r="K1305" s="514">
        <v>0</v>
      </c>
      <c r="L1305" s="512">
        <v>0</v>
      </c>
      <c r="M1305" s="512">
        <f>N1305/1630</f>
        <v>1324.3521472392638</v>
      </c>
      <c r="N1305" s="512">
        <v>2158694</v>
      </c>
      <c r="O1305" s="512">
        <v>0</v>
      </c>
      <c r="P1305" s="512">
        <v>0</v>
      </c>
      <c r="Q1305" s="512">
        <v>0</v>
      </c>
      <c r="R1305" s="512">
        <v>0</v>
      </c>
      <c r="S1305" s="512">
        <v>0</v>
      </c>
      <c r="T1305" s="512">
        <v>0</v>
      </c>
      <c r="U1305" s="512">
        <v>879772</v>
      </c>
      <c r="V1305" s="513"/>
      <c r="W1305" s="513"/>
      <c r="X1305" s="521"/>
      <c r="Y1305" s="302"/>
      <c r="Z1305" s="522"/>
      <c r="AA1305" s="515"/>
      <c r="AB1305" s="516"/>
      <c r="AC1305" s="517">
        <v>5631320</v>
      </c>
    </row>
    <row r="1306" spans="1:29" ht="24.9" hidden="1" customHeight="1">
      <c r="A1306" s="302"/>
      <c r="B1306" s="628" t="s">
        <v>3103</v>
      </c>
      <c r="C1306" s="520">
        <f t="shared" si="74"/>
        <v>9417335</v>
      </c>
      <c r="D1306" s="512"/>
      <c r="E1306" s="512"/>
      <c r="F1306" s="512"/>
      <c r="G1306" s="512"/>
      <c r="H1306" s="512"/>
      <c r="I1306" s="512"/>
      <c r="J1306" s="512"/>
      <c r="K1306" s="514">
        <v>5</v>
      </c>
      <c r="L1306" s="512">
        <v>9417335</v>
      </c>
      <c r="M1306" s="512"/>
      <c r="N1306" s="512"/>
      <c r="O1306" s="512"/>
      <c r="P1306" s="512"/>
      <c r="Q1306" s="512"/>
      <c r="R1306" s="512"/>
      <c r="S1306" s="512"/>
      <c r="T1306" s="512"/>
      <c r="U1306" s="512"/>
      <c r="V1306" s="513"/>
      <c r="W1306" s="513"/>
      <c r="X1306" s="521"/>
      <c r="Y1306" s="302"/>
      <c r="Z1306" s="629"/>
      <c r="AA1306" s="515"/>
      <c r="AB1306" s="516"/>
      <c r="AC1306" s="517">
        <v>9417335</v>
      </c>
    </row>
    <row r="1307" spans="1:29" ht="24.9" hidden="1" customHeight="1">
      <c r="A1307" s="302"/>
      <c r="B1307" s="628" t="s">
        <v>3104</v>
      </c>
      <c r="C1307" s="520">
        <f t="shared" si="74"/>
        <v>5650401</v>
      </c>
      <c r="D1307" s="512"/>
      <c r="E1307" s="512"/>
      <c r="F1307" s="512"/>
      <c r="G1307" s="512"/>
      <c r="H1307" s="512"/>
      <c r="I1307" s="512"/>
      <c r="J1307" s="512"/>
      <c r="K1307" s="514">
        <v>3</v>
      </c>
      <c r="L1307" s="512">
        <v>5650401</v>
      </c>
      <c r="M1307" s="512"/>
      <c r="N1307" s="512"/>
      <c r="O1307" s="512"/>
      <c r="P1307" s="512"/>
      <c r="Q1307" s="512"/>
      <c r="R1307" s="512"/>
      <c r="S1307" s="512"/>
      <c r="T1307" s="512"/>
      <c r="U1307" s="512"/>
      <c r="V1307" s="513"/>
      <c r="W1307" s="513"/>
      <c r="X1307" s="521"/>
      <c r="Y1307" s="302"/>
      <c r="Z1307" s="629"/>
      <c r="AA1307" s="515"/>
      <c r="AB1307" s="516"/>
      <c r="AC1307" s="517">
        <v>5650401</v>
      </c>
    </row>
    <row r="1308" spans="1:29" ht="24.9" hidden="1" customHeight="1">
      <c r="A1308" s="302"/>
      <c r="B1308" s="628" t="s">
        <v>3105</v>
      </c>
      <c r="C1308" s="520">
        <f t="shared" si="74"/>
        <v>9417335</v>
      </c>
      <c r="D1308" s="512"/>
      <c r="E1308" s="512"/>
      <c r="F1308" s="512"/>
      <c r="G1308" s="512"/>
      <c r="H1308" s="512"/>
      <c r="I1308" s="512"/>
      <c r="J1308" s="512"/>
      <c r="K1308" s="514">
        <v>5</v>
      </c>
      <c r="L1308" s="512">
        <v>9417335</v>
      </c>
      <c r="M1308" s="512"/>
      <c r="N1308" s="512"/>
      <c r="O1308" s="512"/>
      <c r="P1308" s="512"/>
      <c r="Q1308" s="512"/>
      <c r="R1308" s="512"/>
      <c r="S1308" s="512"/>
      <c r="T1308" s="512"/>
      <c r="U1308" s="512"/>
      <c r="V1308" s="513"/>
      <c r="W1308" s="513"/>
      <c r="X1308" s="521"/>
      <c r="Y1308" s="302"/>
      <c r="Z1308" s="629"/>
      <c r="AA1308" s="515"/>
      <c r="AB1308" s="516"/>
      <c r="AC1308" s="517">
        <v>9417335</v>
      </c>
    </row>
    <row r="1309" spans="1:29" ht="24.9" hidden="1" customHeight="1">
      <c r="A1309" s="302"/>
      <c r="B1309" s="628" t="s">
        <v>3106</v>
      </c>
      <c r="C1309" s="520">
        <f t="shared" si="74"/>
        <v>7533868</v>
      </c>
      <c r="D1309" s="512"/>
      <c r="E1309" s="512"/>
      <c r="F1309" s="512"/>
      <c r="G1309" s="512"/>
      <c r="H1309" s="512"/>
      <c r="I1309" s="512"/>
      <c r="J1309" s="512"/>
      <c r="K1309" s="514">
        <v>4</v>
      </c>
      <c r="L1309" s="512">
        <v>7533868</v>
      </c>
      <c r="M1309" s="512"/>
      <c r="N1309" s="512"/>
      <c r="O1309" s="512"/>
      <c r="P1309" s="512"/>
      <c r="Q1309" s="512"/>
      <c r="R1309" s="512"/>
      <c r="S1309" s="512"/>
      <c r="T1309" s="512"/>
      <c r="U1309" s="512"/>
      <c r="V1309" s="513"/>
      <c r="W1309" s="513"/>
      <c r="X1309" s="521"/>
      <c r="Y1309" s="302"/>
      <c r="Z1309" s="629"/>
      <c r="AA1309" s="515"/>
      <c r="AB1309" s="516"/>
      <c r="AC1309" s="517">
        <v>7533868</v>
      </c>
    </row>
    <row r="1310" spans="1:29" ht="24.9" hidden="1" customHeight="1">
      <c r="A1310" s="302"/>
      <c r="B1310" s="519" t="s">
        <v>1752</v>
      </c>
      <c r="C1310" s="520">
        <f t="shared" si="74"/>
        <v>3432039</v>
      </c>
      <c r="D1310" s="512">
        <v>1410487</v>
      </c>
      <c r="E1310" s="512">
        <v>20676</v>
      </c>
      <c r="F1310" s="512">
        <v>236487</v>
      </c>
      <c r="G1310" s="512">
        <v>191257</v>
      </c>
      <c r="H1310" s="512">
        <v>681713</v>
      </c>
      <c r="I1310" s="512">
        <v>186088</v>
      </c>
      <c r="J1310" s="512">
        <v>94266</v>
      </c>
      <c r="K1310" s="514">
        <v>0</v>
      </c>
      <c r="L1310" s="512">
        <v>0</v>
      </c>
      <c r="M1310" s="512">
        <f>N1310/1630</f>
        <v>391.20858895705521</v>
      </c>
      <c r="N1310" s="512">
        <v>637670</v>
      </c>
      <c r="O1310" s="512">
        <f>P1310/540</f>
        <v>177.74814814814815</v>
      </c>
      <c r="P1310" s="512">
        <v>95984</v>
      </c>
      <c r="Q1310" s="512">
        <v>654</v>
      </c>
      <c r="R1310" s="512">
        <v>837468</v>
      </c>
      <c r="S1310" s="512">
        <v>69</v>
      </c>
      <c r="T1310" s="512">
        <v>72144</v>
      </c>
      <c r="U1310" s="512">
        <v>378286</v>
      </c>
      <c r="V1310" s="513"/>
      <c r="W1310" s="513"/>
      <c r="X1310" s="521"/>
      <c r="Y1310" s="302"/>
      <c r="Z1310" s="522"/>
      <c r="AA1310" s="515"/>
      <c r="AB1310" s="516"/>
      <c r="AC1310" s="517">
        <v>3432039</v>
      </c>
    </row>
    <row r="1311" spans="1:29" ht="24.9" hidden="1" customHeight="1">
      <c r="A1311" s="302"/>
      <c r="B1311" s="519" t="s">
        <v>478</v>
      </c>
      <c r="C1311" s="520">
        <f t="shared" si="74"/>
        <v>4419855</v>
      </c>
      <c r="D1311" s="512">
        <v>4325965</v>
      </c>
      <c r="E1311" s="512">
        <v>0</v>
      </c>
      <c r="F1311" s="512">
        <v>829855</v>
      </c>
      <c r="G1311" s="512">
        <v>605069</v>
      </c>
      <c r="H1311" s="512">
        <v>2558338</v>
      </c>
      <c r="I1311" s="512">
        <v>0</v>
      </c>
      <c r="J1311" s="512">
        <v>332703</v>
      </c>
      <c r="K1311" s="514">
        <v>0</v>
      </c>
      <c r="L1311" s="512">
        <v>0</v>
      </c>
      <c r="M1311" s="512">
        <v>0</v>
      </c>
      <c r="N1311" s="512"/>
      <c r="O1311" s="512">
        <f>P1311/540</f>
        <v>173.87037037037038</v>
      </c>
      <c r="P1311" s="512">
        <v>93890</v>
      </c>
      <c r="Q1311" s="512">
        <v>0</v>
      </c>
      <c r="R1311" s="512">
        <v>0</v>
      </c>
      <c r="S1311" s="512">
        <v>0</v>
      </c>
      <c r="T1311" s="512">
        <v>0</v>
      </c>
      <c r="U1311" s="512">
        <v>0</v>
      </c>
      <c r="V1311" s="513"/>
      <c r="W1311" s="513"/>
      <c r="X1311" s="521"/>
      <c r="Y1311" s="302"/>
      <c r="Z1311" s="522"/>
      <c r="AA1311" s="515"/>
      <c r="AB1311" s="516"/>
      <c r="AC1311" s="517">
        <v>4419855</v>
      </c>
    </row>
    <row r="1312" spans="1:29" ht="24.9" hidden="1" customHeight="1">
      <c r="A1312" s="302"/>
      <c r="B1312" s="519" t="s">
        <v>880</v>
      </c>
      <c r="C1312" s="520">
        <f t="shared" si="74"/>
        <v>6826363</v>
      </c>
      <c r="D1312" s="512">
        <v>3350295</v>
      </c>
      <c r="E1312" s="512">
        <v>248118</v>
      </c>
      <c r="F1312" s="512">
        <v>0</v>
      </c>
      <c r="G1312" s="512">
        <v>0</v>
      </c>
      <c r="H1312" s="512">
        <v>3102177</v>
      </c>
      <c r="I1312" s="512">
        <v>0</v>
      </c>
      <c r="J1312" s="512">
        <v>0</v>
      </c>
      <c r="K1312" s="514">
        <v>0</v>
      </c>
      <c r="L1312" s="512">
        <v>0</v>
      </c>
      <c r="M1312" s="512">
        <v>0</v>
      </c>
      <c r="N1312" s="512"/>
      <c r="O1312" s="512">
        <f>P1312/540</f>
        <v>543.93148148148146</v>
      </c>
      <c r="P1312" s="512">
        <v>293723</v>
      </c>
      <c r="Q1312" s="512">
        <v>1675</v>
      </c>
      <c r="R1312" s="512">
        <v>2144891</v>
      </c>
      <c r="S1312" s="512">
        <v>176</v>
      </c>
      <c r="T1312" s="512">
        <v>184021</v>
      </c>
      <c r="U1312" s="512">
        <v>853433</v>
      </c>
      <c r="V1312" s="513"/>
      <c r="W1312" s="513"/>
      <c r="X1312" s="521"/>
      <c r="Y1312" s="302"/>
      <c r="Z1312" s="522"/>
      <c r="AA1312" s="515"/>
      <c r="AB1312" s="516"/>
      <c r="AC1312" s="517">
        <v>6826363</v>
      </c>
    </row>
    <row r="1313" spans="1:29" ht="24.9" hidden="1" customHeight="1">
      <c r="A1313" s="302"/>
      <c r="B1313" s="519" t="s">
        <v>345</v>
      </c>
      <c r="C1313" s="520">
        <f t="shared" si="74"/>
        <v>6114573</v>
      </c>
      <c r="D1313" s="512">
        <v>515690</v>
      </c>
      <c r="E1313" s="512">
        <v>0</v>
      </c>
      <c r="F1313" s="512">
        <v>0</v>
      </c>
      <c r="G1313" s="512">
        <v>0</v>
      </c>
      <c r="H1313" s="512">
        <v>0</v>
      </c>
      <c r="I1313" s="512">
        <v>0</v>
      </c>
      <c r="J1313" s="512">
        <v>515690</v>
      </c>
      <c r="K1313" s="514">
        <v>0</v>
      </c>
      <c r="L1313" s="512">
        <v>0</v>
      </c>
      <c r="M1313" s="512">
        <f>N1313/1630</f>
        <v>1320.4754601226994</v>
      </c>
      <c r="N1313" s="512">
        <v>2152375</v>
      </c>
      <c r="O1313" s="512">
        <f>P1313/540</f>
        <v>1052.2685185185185</v>
      </c>
      <c r="P1313" s="512">
        <v>568225</v>
      </c>
      <c r="Q1313" s="512">
        <f>R1313/1090</f>
        <v>927.97339449541289</v>
      </c>
      <c r="R1313" s="512">
        <v>1011491</v>
      </c>
      <c r="S1313" s="512">
        <f>T1313/890</f>
        <v>133.92696629213484</v>
      </c>
      <c r="T1313" s="512">
        <v>119195</v>
      </c>
      <c r="U1313" s="512">
        <v>1747597</v>
      </c>
      <c r="V1313" s="513"/>
      <c r="W1313" s="513"/>
      <c r="X1313" s="521"/>
      <c r="Y1313" s="302"/>
      <c r="Z1313" s="522"/>
      <c r="AA1313" s="515"/>
      <c r="AB1313" s="516"/>
      <c r="AC1313" s="517">
        <v>6114573</v>
      </c>
    </row>
    <row r="1314" spans="1:29" ht="24.9" hidden="1" customHeight="1">
      <c r="A1314" s="302"/>
      <c r="B1314" s="519" t="s">
        <v>2599</v>
      </c>
      <c r="C1314" s="520">
        <f t="shared" si="74"/>
        <v>3588304</v>
      </c>
      <c r="D1314" s="512">
        <v>0</v>
      </c>
      <c r="E1314" s="512">
        <v>0</v>
      </c>
      <c r="F1314" s="512">
        <v>0</v>
      </c>
      <c r="G1314" s="512">
        <v>0</v>
      </c>
      <c r="H1314" s="512">
        <v>0</v>
      </c>
      <c r="I1314" s="512">
        <v>0</v>
      </c>
      <c r="J1314" s="512">
        <v>0</v>
      </c>
      <c r="K1314" s="514">
        <v>0</v>
      </c>
      <c r="L1314" s="512">
        <v>0</v>
      </c>
      <c r="M1314" s="512">
        <f>N1314/1630</f>
        <v>2046.5018404907976</v>
      </c>
      <c r="N1314" s="512">
        <v>3335798</v>
      </c>
      <c r="O1314" s="512">
        <v>0</v>
      </c>
      <c r="P1314" s="512">
        <v>0</v>
      </c>
      <c r="Q1314" s="512">
        <v>0</v>
      </c>
      <c r="R1314" s="512">
        <v>0</v>
      </c>
      <c r="S1314" s="512">
        <v>283.71460674157305</v>
      </c>
      <c r="T1314" s="512">
        <v>252506</v>
      </c>
      <c r="U1314" s="512">
        <v>0</v>
      </c>
      <c r="V1314" s="513"/>
      <c r="W1314" s="513"/>
      <c r="X1314" s="521"/>
      <c r="Y1314" s="302"/>
      <c r="Z1314" s="522"/>
      <c r="AA1314" s="515"/>
      <c r="AB1314" s="516"/>
      <c r="AC1314" s="517">
        <v>3588304</v>
      </c>
    </row>
    <row r="1315" spans="1:29" ht="24.9" hidden="1" customHeight="1">
      <c r="A1315" s="302"/>
      <c r="B1315" s="519" t="s">
        <v>911</v>
      </c>
      <c r="C1315" s="520">
        <f t="shared" si="74"/>
        <v>16026849</v>
      </c>
      <c r="D1315" s="512">
        <v>9071892</v>
      </c>
      <c r="E1315" s="512">
        <v>0</v>
      </c>
      <c r="F1315" s="512">
        <v>1307989</v>
      </c>
      <c r="G1315" s="512">
        <v>1057828</v>
      </c>
      <c r="H1315" s="512">
        <v>6068394</v>
      </c>
      <c r="I1315" s="512">
        <v>0</v>
      </c>
      <c r="J1315" s="512">
        <v>637681</v>
      </c>
      <c r="K1315" s="514">
        <v>0</v>
      </c>
      <c r="L1315" s="512">
        <v>0</v>
      </c>
      <c r="M1315" s="512">
        <v>0</v>
      </c>
      <c r="N1315" s="512">
        <v>0</v>
      </c>
      <c r="O1315" s="512">
        <f>P1315/540</f>
        <v>781.24259259259259</v>
      </c>
      <c r="P1315" s="512">
        <v>421871</v>
      </c>
      <c r="Q1315" s="512">
        <f>R1315/1090</f>
        <v>4244.5522935779818</v>
      </c>
      <c r="R1315" s="512">
        <v>4626562</v>
      </c>
      <c r="S1315" s="512">
        <f>T1315/890</f>
        <v>178.56966292134831</v>
      </c>
      <c r="T1315" s="512">
        <v>158927</v>
      </c>
      <c r="U1315" s="512">
        <v>1747597</v>
      </c>
      <c r="V1315" s="513"/>
      <c r="W1315" s="513"/>
      <c r="X1315" s="521"/>
      <c r="Y1315" s="302"/>
      <c r="Z1315" s="522"/>
      <c r="AA1315" s="515"/>
      <c r="AB1315" s="516"/>
      <c r="AC1315" s="517">
        <v>16026849</v>
      </c>
    </row>
    <row r="1316" spans="1:29" ht="24.9" hidden="1" customHeight="1">
      <c r="A1316" s="302"/>
      <c r="B1316" s="519" t="s">
        <v>912</v>
      </c>
      <c r="C1316" s="520">
        <f t="shared" si="74"/>
        <v>8436393</v>
      </c>
      <c r="D1316" s="512">
        <v>4202471</v>
      </c>
      <c r="E1316" s="512">
        <v>0</v>
      </c>
      <c r="F1316" s="512">
        <v>479424</v>
      </c>
      <c r="G1316" s="512">
        <v>387731</v>
      </c>
      <c r="H1316" s="512">
        <v>2816853</v>
      </c>
      <c r="I1316" s="512">
        <v>0</v>
      </c>
      <c r="J1316" s="512">
        <v>518463</v>
      </c>
      <c r="K1316" s="514">
        <v>0</v>
      </c>
      <c r="L1316" s="512">
        <v>0</v>
      </c>
      <c r="M1316" s="512">
        <v>0</v>
      </c>
      <c r="N1316" s="512">
        <v>0</v>
      </c>
      <c r="O1316" s="512">
        <f>P1316/540</f>
        <v>1039.462962962963</v>
      </c>
      <c r="P1316" s="512">
        <v>561310</v>
      </c>
      <c r="Q1316" s="512">
        <f>R1316/1090</f>
        <v>2731.4100917431192</v>
      </c>
      <c r="R1316" s="512">
        <v>2977237</v>
      </c>
      <c r="S1316" s="512">
        <f>T1316/890</f>
        <v>138.62584269662921</v>
      </c>
      <c r="T1316" s="512">
        <v>123377</v>
      </c>
      <c r="U1316" s="512">
        <v>571998</v>
      </c>
      <c r="V1316" s="513"/>
      <c r="W1316" s="513"/>
      <c r="X1316" s="521"/>
      <c r="Y1316" s="302"/>
      <c r="Z1316" s="522"/>
      <c r="AA1316" s="515"/>
      <c r="AB1316" s="516"/>
      <c r="AC1316" s="517">
        <v>8436393</v>
      </c>
    </row>
    <row r="1317" spans="1:29" ht="24.9" hidden="1" customHeight="1">
      <c r="A1317" s="302"/>
      <c r="B1317" s="519" t="s">
        <v>479</v>
      </c>
      <c r="C1317" s="520">
        <f t="shared" si="74"/>
        <v>10483751</v>
      </c>
      <c r="D1317" s="512">
        <v>9862411</v>
      </c>
      <c r="E1317" s="512">
        <v>0</v>
      </c>
      <c r="F1317" s="512">
        <v>1227584</v>
      </c>
      <c r="G1317" s="512">
        <v>996277</v>
      </c>
      <c r="H1317" s="512">
        <v>6905216</v>
      </c>
      <c r="I1317" s="512">
        <v>0</v>
      </c>
      <c r="J1317" s="512">
        <v>733334</v>
      </c>
      <c r="K1317" s="514">
        <v>0</v>
      </c>
      <c r="L1317" s="512">
        <v>0</v>
      </c>
      <c r="M1317" s="512">
        <v>0</v>
      </c>
      <c r="N1317" s="512"/>
      <c r="O1317" s="512">
        <v>0</v>
      </c>
      <c r="P1317" s="512">
        <v>0</v>
      </c>
      <c r="Q1317" s="512">
        <v>0</v>
      </c>
      <c r="R1317" s="512">
        <v>0</v>
      </c>
      <c r="S1317" s="512">
        <v>0</v>
      </c>
      <c r="T1317" s="512">
        <v>0</v>
      </c>
      <c r="U1317" s="512">
        <v>621340</v>
      </c>
      <c r="V1317" s="513"/>
      <c r="W1317" s="513"/>
      <c r="X1317" s="513"/>
      <c r="Y1317" s="302"/>
      <c r="Z1317" s="522"/>
      <c r="AA1317" s="515"/>
      <c r="AB1317" s="516"/>
      <c r="AC1317" s="517">
        <v>10483751</v>
      </c>
    </row>
    <row r="1318" spans="1:29" ht="24.9" hidden="1" customHeight="1">
      <c r="A1318" s="302"/>
      <c r="B1318" s="519" t="s">
        <v>2600</v>
      </c>
      <c r="C1318" s="520">
        <f t="shared" si="74"/>
        <v>8466772</v>
      </c>
      <c r="D1318" s="512">
        <v>5310707</v>
      </c>
      <c r="E1318" s="512">
        <v>387684</v>
      </c>
      <c r="F1318" s="512">
        <v>1418923</v>
      </c>
      <c r="G1318" s="512">
        <v>650275</v>
      </c>
      <c r="H1318" s="512">
        <v>2604297</v>
      </c>
      <c r="I1318" s="512">
        <v>0</v>
      </c>
      <c r="J1318" s="512">
        <v>249528</v>
      </c>
      <c r="K1318" s="514">
        <v>0</v>
      </c>
      <c r="L1318" s="512">
        <v>0</v>
      </c>
      <c r="M1318" s="512">
        <v>0</v>
      </c>
      <c r="N1318" s="512">
        <v>0</v>
      </c>
      <c r="O1318" s="512">
        <f>P1318/540</f>
        <v>343.04074074074072</v>
      </c>
      <c r="P1318" s="512">
        <v>185242</v>
      </c>
      <c r="Q1318" s="512">
        <v>0</v>
      </c>
      <c r="R1318" s="512">
        <v>0</v>
      </c>
      <c r="S1318" s="512">
        <v>106</v>
      </c>
      <c r="T1318" s="512">
        <v>110831</v>
      </c>
      <c r="U1318" s="512">
        <v>2859992</v>
      </c>
      <c r="V1318" s="513"/>
      <c r="W1318" s="513"/>
      <c r="X1318" s="521"/>
      <c r="Y1318" s="302"/>
      <c r="Z1318" s="522"/>
      <c r="AA1318" s="515"/>
      <c r="AB1318" s="516"/>
      <c r="AC1318" s="517">
        <v>8466772</v>
      </c>
    </row>
    <row r="1319" spans="1:29" ht="24.9" hidden="1" customHeight="1">
      <c r="A1319" s="302"/>
      <c r="B1319" s="519" t="s">
        <v>1755</v>
      </c>
      <c r="C1319" s="520">
        <f t="shared" si="74"/>
        <v>2185181</v>
      </c>
      <c r="D1319" s="512">
        <v>220416</v>
      </c>
      <c r="E1319" s="512">
        <v>0</v>
      </c>
      <c r="F1319" s="512">
        <v>0</v>
      </c>
      <c r="G1319" s="512">
        <v>0</v>
      </c>
      <c r="H1319" s="512">
        <v>0</v>
      </c>
      <c r="I1319" s="512">
        <v>0</v>
      </c>
      <c r="J1319" s="512">
        <v>220416</v>
      </c>
      <c r="K1319" s="514">
        <v>0</v>
      </c>
      <c r="L1319" s="512">
        <v>0</v>
      </c>
      <c r="M1319" s="512">
        <f>N1319/1630</f>
        <v>634.3920245398773</v>
      </c>
      <c r="N1319" s="512">
        <v>1034059</v>
      </c>
      <c r="O1319" s="512">
        <v>0</v>
      </c>
      <c r="P1319" s="512">
        <v>0</v>
      </c>
      <c r="Q1319" s="512">
        <v>657</v>
      </c>
      <c r="R1319" s="512">
        <v>841310</v>
      </c>
      <c r="S1319" s="512">
        <v>85.5</v>
      </c>
      <c r="T1319" s="512">
        <v>89396</v>
      </c>
      <c r="U1319" s="512">
        <v>0</v>
      </c>
      <c r="V1319" s="513"/>
      <c r="W1319" s="513"/>
      <c r="X1319" s="521"/>
      <c r="Y1319" s="302"/>
      <c r="Z1319" s="522"/>
      <c r="AA1319" s="515"/>
      <c r="AB1319" s="516"/>
      <c r="AC1319" s="517">
        <v>2185181</v>
      </c>
    </row>
    <row r="1320" spans="1:29" ht="24.9" hidden="1" customHeight="1">
      <c r="A1320" s="302"/>
      <c r="B1320" s="519" t="s">
        <v>1756</v>
      </c>
      <c r="C1320" s="520">
        <f t="shared" si="74"/>
        <v>4225492</v>
      </c>
      <c r="D1320" s="512">
        <v>2119187</v>
      </c>
      <c r="E1320" s="512">
        <v>41353</v>
      </c>
      <c r="F1320" s="512">
        <v>354731</v>
      </c>
      <c r="G1320" s="512">
        <v>286886</v>
      </c>
      <c r="H1320" s="512">
        <v>1290659</v>
      </c>
      <c r="I1320" s="512">
        <v>0</v>
      </c>
      <c r="J1320" s="512">
        <v>145558</v>
      </c>
      <c r="K1320" s="514">
        <v>0</v>
      </c>
      <c r="L1320" s="512">
        <v>0</v>
      </c>
      <c r="M1320" s="512">
        <v>0</v>
      </c>
      <c r="N1320" s="512">
        <v>0</v>
      </c>
      <c r="O1320" s="512">
        <v>0</v>
      </c>
      <c r="P1320" s="512">
        <v>0</v>
      </c>
      <c r="Q1320" s="512">
        <v>657</v>
      </c>
      <c r="R1320" s="512">
        <v>841310</v>
      </c>
      <c r="S1320" s="512">
        <v>85.5</v>
      </c>
      <c r="T1320" s="512">
        <v>89396</v>
      </c>
      <c r="U1320" s="512">
        <v>1175599</v>
      </c>
      <c r="V1320" s="513"/>
      <c r="W1320" s="513"/>
      <c r="X1320" s="521"/>
      <c r="Y1320" s="302"/>
      <c r="Z1320" s="522"/>
      <c r="AA1320" s="515"/>
      <c r="AB1320" s="516"/>
      <c r="AC1320" s="517">
        <v>4225492</v>
      </c>
    </row>
    <row r="1321" spans="1:29" ht="24.9" hidden="1" customHeight="1">
      <c r="A1321" s="302"/>
      <c r="B1321" s="519" t="s">
        <v>1757</v>
      </c>
      <c r="C1321" s="520">
        <f t="shared" si="74"/>
        <v>2828002</v>
      </c>
      <c r="D1321" s="512">
        <v>984295</v>
      </c>
      <c r="E1321" s="512">
        <v>0</v>
      </c>
      <c r="F1321" s="512">
        <v>0</v>
      </c>
      <c r="G1321" s="512">
        <v>0</v>
      </c>
      <c r="H1321" s="512">
        <v>838737</v>
      </c>
      <c r="I1321" s="512">
        <v>0</v>
      </c>
      <c r="J1321" s="512">
        <v>145558</v>
      </c>
      <c r="K1321" s="514">
        <v>0</v>
      </c>
      <c r="L1321" s="512">
        <v>0</v>
      </c>
      <c r="M1321" s="512">
        <f>N1321/1630</f>
        <v>476.96871165644171</v>
      </c>
      <c r="N1321" s="512">
        <v>777459</v>
      </c>
      <c r="O1321" s="512">
        <v>0</v>
      </c>
      <c r="P1321" s="512">
        <v>0</v>
      </c>
      <c r="Q1321" s="512">
        <v>328</v>
      </c>
      <c r="R1321" s="512">
        <v>420014</v>
      </c>
      <c r="S1321" s="512">
        <v>71</v>
      </c>
      <c r="T1321" s="512">
        <v>74236</v>
      </c>
      <c r="U1321" s="512">
        <v>571998</v>
      </c>
      <c r="V1321" s="513"/>
      <c r="W1321" s="513"/>
      <c r="X1321" s="521"/>
      <c r="Y1321" s="302"/>
      <c r="Z1321" s="522"/>
      <c r="AA1321" s="515"/>
      <c r="AB1321" s="516"/>
      <c r="AC1321" s="517">
        <v>2828002</v>
      </c>
    </row>
    <row r="1322" spans="1:29" ht="24.9" hidden="1" customHeight="1">
      <c r="A1322" s="302"/>
      <c r="B1322" s="519" t="s">
        <v>1758</v>
      </c>
      <c r="C1322" s="520">
        <f t="shared" si="74"/>
        <v>3874808</v>
      </c>
      <c r="D1322" s="512">
        <v>1397484</v>
      </c>
      <c r="E1322" s="512">
        <v>0</v>
      </c>
      <c r="F1322" s="512">
        <v>247237</v>
      </c>
      <c r="G1322" s="512">
        <v>384254</v>
      </c>
      <c r="H1322" s="512">
        <v>620435</v>
      </c>
      <c r="I1322" s="512">
        <v>0</v>
      </c>
      <c r="J1322" s="512">
        <v>145558</v>
      </c>
      <c r="K1322" s="514">
        <v>0</v>
      </c>
      <c r="L1322" s="512">
        <v>0</v>
      </c>
      <c r="M1322" s="512">
        <f>N1322/1630</f>
        <v>415.87914110429449</v>
      </c>
      <c r="N1322" s="512">
        <v>677883</v>
      </c>
      <c r="O1322" s="512">
        <v>0</v>
      </c>
      <c r="P1322" s="512">
        <v>0</v>
      </c>
      <c r="Q1322" s="512">
        <v>350</v>
      </c>
      <c r="R1322" s="512">
        <v>448186</v>
      </c>
      <c r="S1322" s="512">
        <v>168</v>
      </c>
      <c r="T1322" s="512">
        <v>175656</v>
      </c>
      <c r="U1322" s="512">
        <v>1175599</v>
      </c>
      <c r="V1322" s="513"/>
      <c r="W1322" s="513"/>
      <c r="X1322" s="521"/>
      <c r="Y1322" s="302"/>
      <c r="Z1322" s="522"/>
      <c r="AA1322" s="515"/>
      <c r="AB1322" s="516"/>
      <c r="AC1322" s="517">
        <v>3874808</v>
      </c>
    </row>
    <row r="1323" spans="1:29" ht="24.9" hidden="1" customHeight="1">
      <c r="A1323" s="302"/>
      <c r="B1323" s="519" t="s">
        <v>2601</v>
      </c>
      <c r="C1323" s="520">
        <f t="shared" si="74"/>
        <v>2600341</v>
      </c>
      <c r="D1323" s="512">
        <f>SUM(E1323:J1323)</f>
        <v>1049939</v>
      </c>
      <c r="E1323" s="512">
        <v>434206</v>
      </c>
      <c r="F1323" s="512">
        <v>0</v>
      </c>
      <c r="G1323" s="512">
        <v>0</v>
      </c>
      <c r="H1323" s="512">
        <v>0</v>
      </c>
      <c r="I1323" s="512">
        <v>324618</v>
      </c>
      <c r="J1323" s="512">
        <v>291115</v>
      </c>
      <c r="K1323" s="514">
        <v>0</v>
      </c>
      <c r="L1323" s="512">
        <v>0</v>
      </c>
      <c r="M1323" s="512">
        <v>0</v>
      </c>
      <c r="N1323" s="512">
        <v>0</v>
      </c>
      <c r="O1323" s="512">
        <f>P1323/540</f>
        <v>345.86111111111109</v>
      </c>
      <c r="P1323" s="512">
        <v>186765</v>
      </c>
      <c r="Q1323" s="512">
        <v>2140</v>
      </c>
      <c r="R1323" s="512">
        <v>1231895</v>
      </c>
      <c r="S1323" s="512">
        <v>126</v>
      </c>
      <c r="T1323" s="512">
        <v>131742</v>
      </c>
      <c r="U1323" s="512">
        <v>0</v>
      </c>
      <c r="V1323" s="513"/>
      <c r="W1323" s="513"/>
      <c r="X1323" s="521"/>
      <c r="Y1323" s="302"/>
      <c r="Z1323" s="522"/>
      <c r="AA1323" s="515"/>
      <c r="AB1323" s="516"/>
      <c r="AC1323" s="517">
        <v>2600341</v>
      </c>
    </row>
    <row r="1324" spans="1:29" ht="24.9" hidden="1" customHeight="1">
      <c r="A1324" s="302"/>
      <c r="B1324" s="519" t="s">
        <v>2602</v>
      </c>
      <c r="C1324" s="520">
        <f t="shared" si="74"/>
        <v>2276738</v>
      </c>
      <c r="D1324" s="512">
        <f>SUM(E1324:J1324)</f>
        <v>601871</v>
      </c>
      <c r="E1324" s="512">
        <v>0</v>
      </c>
      <c r="F1324" s="512">
        <v>0</v>
      </c>
      <c r="G1324" s="512">
        <v>0</v>
      </c>
      <c r="H1324" s="512">
        <v>0</v>
      </c>
      <c r="I1324" s="512">
        <v>324618</v>
      </c>
      <c r="J1324" s="512">
        <v>277253</v>
      </c>
      <c r="K1324" s="514">
        <v>0</v>
      </c>
      <c r="L1324" s="512">
        <v>0</v>
      </c>
      <c r="M1324" s="512">
        <v>0</v>
      </c>
      <c r="N1324" s="512">
        <v>0</v>
      </c>
      <c r="O1324" s="512">
        <f>P1324/540</f>
        <v>714.04259259259254</v>
      </c>
      <c r="P1324" s="512">
        <v>385583</v>
      </c>
      <c r="Q1324" s="512">
        <v>1940</v>
      </c>
      <c r="R1324" s="512">
        <v>1116765</v>
      </c>
      <c r="S1324" s="512">
        <v>165</v>
      </c>
      <c r="T1324" s="512">
        <v>172519</v>
      </c>
      <c r="U1324" s="512">
        <v>0</v>
      </c>
      <c r="V1324" s="513"/>
      <c r="W1324" s="513"/>
      <c r="X1324" s="521"/>
      <c r="Y1324" s="302"/>
      <c r="Z1324" s="522"/>
      <c r="AA1324" s="515"/>
      <c r="AB1324" s="516"/>
      <c r="AC1324" s="517">
        <v>2276738</v>
      </c>
    </row>
    <row r="1325" spans="1:29" ht="24.9" hidden="1" customHeight="1">
      <c r="A1325" s="302"/>
      <c r="B1325" s="519" t="s">
        <v>2603</v>
      </c>
      <c r="C1325" s="520">
        <f t="shared" si="74"/>
        <v>1425256</v>
      </c>
      <c r="D1325" s="512">
        <v>226654</v>
      </c>
      <c r="E1325" s="512">
        <v>0</v>
      </c>
      <c r="F1325" s="512">
        <v>96745</v>
      </c>
      <c r="G1325" s="512">
        <v>86935</v>
      </c>
      <c r="H1325" s="512">
        <v>0</v>
      </c>
      <c r="I1325" s="512">
        <v>0</v>
      </c>
      <c r="J1325" s="512">
        <v>42974</v>
      </c>
      <c r="K1325" s="514">
        <v>0</v>
      </c>
      <c r="L1325" s="512">
        <v>0</v>
      </c>
      <c r="M1325" s="512">
        <v>0</v>
      </c>
      <c r="N1325" s="512">
        <v>0</v>
      </c>
      <c r="O1325" s="512">
        <v>0</v>
      </c>
      <c r="P1325" s="512">
        <v>0</v>
      </c>
      <c r="Q1325" s="512">
        <v>0</v>
      </c>
      <c r="R1325" s="512">
        <v>0</v>
      </c>
      <c r="S1325" s="512">
        <v>0</v>
      </c>
      <c r="T1325" s="512">
        <v>0</v>
      </c>
      <c r="U1325" s="512">
        <v>1198602</v>
      </c>
      <c r="V1325" s="513"/>
      <c r="W1325" s="513"/>
      <c r="X1325" s="521"/>
      <c r="Y1325" s="302"/>
      <c r="Z1325" s="522"/>
      <c r="AA1325" s="515"/>
      <c r="AB1325" s="516"/>
      <c r="AC1325" s="517">
        <v>1425256</v>
      </c>
    </row>
    <row r="1326" spans="1:29" ht="24.9" hidden="1" customHeight="1">
      <c r="A1326" s="302"/>
      <c r="B1326" s="519" t="s">
        <v>2604</v>
      </c>
      <c r="C1326" s="520">
        <f t="shared" si="74"/>
        <v>2879144</v>
      </c>
      <c r="D1326" s="512">
        <v>928257</v>
      </c>
      <c r="E1326" s="512">
        <v>705068</v>
      </c>
      <c r="F1326" s="512">
        <v>0</v>
      </c>
      <c r="G1326" s="512">
        <v>0</v>
      </c>
      <c r="H1326" s="512">
        <v>0</v>
      </c>
      <c r="I1326" s="512">
        <v>0</v>
      </c>
      <c r="J1326" s="512">
        <v>223189</v>
      </c>
      <c r="K1326" s="514">
        <v>0</v>
      </c>
      <c r="L1326" s="512">
        <v>0</v>
      </c>
      <c r="M1326" s="512">
        <v>0</v>
      </c>
      <c r="N1326" s="512">
        <v>0</v>
      </c>
      <c r="O1326" s="512">
        <f>P1326/540</f>
        <v>704.87962962962968</v>
      </c>
      <c r="P1326" s="512">
        <v>380635</v>
      </c>
      <c r="Q1326" s="512">
        <v>948.8</v>
      </c>
      <c r="R1326" s="512">
        <v>1214969</v>
      </c>
      <c r="S1326" s="512">
        <v>0</v>
      </c>
      <c r="T1326" s="512">
        <v>0</v>
      </c>
      <c r="U1326" s="512">
        <v>355283</v>
      </c>
      <c r="V1326" s="513"/>
      <c r="W1326" s="513"/>
      <c r="X1326" s="521"/>
      <c r="Y1326" s="302"/>
      <c r="Z1326" s="522"/>
      <c r="AA1326" s="515"/>
      <c r="AB1326" s="516"/>
      <c r="AC1326" s="517">
        <v>2879144</v>
      </c>
    </row>
    <row r="1327" spans="1:29" ht="24.9" hidden="1" customHeight="1">
      <c r="A1327" s="302"/>
      <c r="B1327" s="519" t="s">
        <v>2605</v>
      </c>
      <c r="C1327" s="520">
        <f t="shared" si="74"/>
        <v>3090442</v>
      </c>
      <c r="D1327" s="512">
        <v>1476488</v>
      </c>
      <c r="E1327" s="512">
        <v>57894</v>
      </c>
      <c r="F1327" s="512">
        <v>232187</v>
      </c>
      <c r="G1327" s="512">
        <v>0</v>
      </c>
      <c r="H1327" s="512">
        <v>551498</v>
      </c>
      <c r="I1327" s="512">
        <v>0</v>
      </c>
      <c r="J1327" s="512">
        <v>634909</v>
      </c>
      <c r="K1327" s="514">
        <v>0</v>
      </c>
      <c r="L1327" s="512">
        <v>0</v>
      </c>
      <c r="M1327" s="512">
        <f>N1327/1630</f>
        <v>644.96503067484662</v>
      </c>
      <c r="N1327" s="512">
        <v>1051293</v>
      </c>
      <c r="O1327" s="512">
        <f>P1327/540</f>
        <v>147.20185185185184</v>
      </c>
      <c r="P1327" s="512">
        <v>79489</v>
      </c>
      <c r="Q1327" s="512">
        <v>556</v>
      </c>
      <c r="R1327" s="512">
        <v>320063</v>
      </c>
      <c r="S1327" s="512">
        <f>T1327/890</f>
        <v>183.26853932584271</v>
      </c>
      <c r="T1327" s="512">
        <v>163109</v>
      </c>
      <c r="U1327" s="512">
        <v>0</v>
      </c>
      <c r="V1327" s="513"/>
      <c r="W1327" s="513"/>
      <c r="X1327" s="521"/>
      <c r="Y1327" s="302"/>
      <c r="Z1327" s="522"/>
      <c r="AA1327" s="515"/>
      <c r="AB1327" s="516"/>
      <c r="AC1327" s="517">
        <v>3090442</v>
      </c>
    </row>
    <row r="1328" spans="1:29" ht="24.9" hidden="1" customHeight="1">
      <c r="A1328" s="302"/>
      <c r="B1328" s="519" t="s">
        <v>2606</v>
      </c>
      <c r="C1328" s="520">
        <f t="shared" si="74"/>
        <v>2198709</v>
      </c>
      <c r="D1328" s="512">
        <v>1473293</v>
      </c>
      <c r="E1328" s="512">
        <v>59962</v>
      </c>
      <c r="F1328" s="512">
        <v>240787</v>
      </c>
      <c r="G1328" s="512">
        <v>0</v>
      </c>
      <c r="H1328" s="512">
        <v>551498</v>
      </c>
      <c r="I1328" s="512">
        <v>0</v>
      </c>
      <c r="J1328" s="512">
        <v>621046</v>
      </c>
      <c r="K1328" s="514">
        <v>0</v>
      </c>
      <c r="L1328" s="512">
        <v>0</v>
      </c>
      <c r="M1328" s="512">
        <v>0</v>
      </c>
      <c r="N1328" s="512">
        <v>0</v>
      </c>
      <c r="O1328" s="512">
        <f>P1328/540</f>
        <v>502.81481481481484</v>
      </c>
      <c r="P1328" s="512">
        <v>271520</v>
      </c>
      <c r="Q1328" s="512">
        <v>293.63577981651378</v>
      </c>
      <c r="R1328" s="512">
        <v>320063</v>
      </c>
      <c r="S1328" s="512">
        <v>150.37415730337079</v>
      </c>
      <c r="T1328" s="512">
        <v>133833</v>
      </c>
      <c r="U1328" s="512">
        <v>0</v>
      </c>
      <c r="V1328" s="513"/>
      <c r="W1328" s="513"/>
      <c r="X1328" s="521"/>
      <c r="Y1328" s="302"/>
      <c r="Z1328" s="522"/>
      <c r="AA1328" s="515"/>
      <c r="AB1328" s="516"/>
      <c r="AC1328" s="517">
        <v>2198709</v>
      </c>
    </row>
    <row r="1329" spans="1:29" ht="24.9" hidden="1" customHeight="1">
      <c r="A1329" s="302"/>
      <c r="B1329" s="519" t="s">
        <v>2607</v>
      </c>
      <c r="C1329" s="520">
        <f t="shared" si="74"/>
        <v>1485899</v>
      </c>
      <c r="D1329" s="512">
        <v>151972</v>
      </c>
      <c r="E1329" s="512">
        <v>0</v>
      </c>
      <c r="F1329" s="512">
        <v>0</v>
      </c>
      <c r="G1329" s="512">
        <v>0</v>
      </c>
      <c r="H1329" s="512">
        <v>0</v>
      </c>
      <c r="I1329" s="512">
        <v>151972</v>
      </c>
      <c r="J1329" s="512">
        <v>0</v>
      </c>
      <c r="K1329" s="514">
        <v>0</v>
      </c>
      <c r="L1329" s="512">
        <v>0</v>
      </c>
      <c r="M1329" s="512">
        <v>0</v>
      </c>
      <c r="N1329" s="512">
        <v>0</v>
      </c>
      <c r="O1329" s="512">
        <v>0</v>
      </c>
      <c r="P1329" s="512">
        <v>0</v>
      </c>
      <c r="Q1329" s="512">
        <f>R1329/1090</f>
        <v>102.08899082568807</v>
      </c>
      <c r="R1329" s="512">
        <v>111277</v>
      </c>
      <c r="S1329" s="512">
        <f>T1329/890</f>
        <v>52.866292134831461</v>
      </c>
      <c r="T1329" s="512">
        <v>47051</v>
      </c>
      <c r="U1329" s="512">
        <v>1175599</v>
      </c>
      <c r="V1329" s="513"/>
      <c r="W1329" s="513"/>
      <c r="X1329" s="521"/>
      <c r="Y1329" s="302"/>
      <c r="Z1329" s="522"/>
      <c r="AA1329" s="515"/>
      <c r="AB1329" s="516"/>
      <c r="AC1329" s="517">
        <v>1485899</v>
      </c>
    </row>
    <row r="1330" spans="1:29" ht="24.9" hidden="1" customHeight="1">
      <c r="A1330" s="302"/>
      <c r="B1330" s="519" t="s">
        <v>2608</v>
      </c>
      <c r="C1330" s="520">
        <f t="shared" si="74"/>
        <v>1016659</v>
      </c>
      <c r="D1330" s="512">
        <v>948697</v>
      </c>
      <c r="E1330" s="512">
        <v>11372</v>
      </c>
      <c r="F1330" s="512">
        <v>144042</v>
      </c>
      <c r="G1330" s="512">
        <v>116493</v>
      </c>
      <c r="H1330" s="512">
        <v>419368</v>
      </c>
      <c r="I1330" s="512">
        <v>257422</v>
      </c>
      <c r="J1330" s="512">
        <v>0</v>
      </c>
      <c r="K1330" s="514">
        <v>0</v>
      </c>
      <c r="L1330" s="512">
        <v>0</v>
      </c>
      <c r="M1330" s="512">
        <v>0</v>
      </c>
      <c r="N1330" s="512">
        <v>0</v>
      </c>
      <c r="O1330" s="512">
        <v>0</v>
      </c>
      <c r="P1330" s="512">
        <v>0</v>
      </c>
      <c r="Q1330" s="512">
        <v>0</v>
      </c>
      <c r="R1330" s="512">
        <v>0</v>
      </c>
      <c r="S1330" s="512">
        <f>T1330/890</f>
        <v>76.361797752808982</v>
      </c>
      <c r="T1330" s="512">
        <v>67962</v>
      </c>
      <c r="U1330" s="512">
        <v>0</v>
      </c>
      <c r="V1330" s="513"/>
      <c r="W1330" s="513"/>
      <c r="X1330" s="521"/>
      <c r="Y1330" s="302"/>
      <c r="Z1330" s="522"/>
      <c r="AA1330" s="515"/>
      <c r="AB1330" s="516"/>
      <c r="AC1330" s="517">
        <v>1016659</v>
      </c>
    </row>
    <row r="1331" spans="1:29" ht="24.9" hidden="1" customHeight="1">
      <c r="A1331" s="302"/>
      <c r="B1331" s="519" t="s">
        <v>1759</v>
      </c>
      <c r="C1331" s="520">
        <f t="shared" si="74"/>
        <v>8117227</v>
      </c>
      <c r="D1331" s="512">
        <v>3750528</v>
      </c>
      <c r="E1331" s="512">
        <v>2114687</v>
      </c>
      <c r="F1331" s="512">
        <v>531021</v>
      </c>
      <c r="G1331" s="512">
        <v>708348</v>
      </c>
      <c r="H1331" s="512">
        <v>0</v>
      </c>
      <c r="I1331" s="512">
        <v>0</v>
      </c>
      <c r="J1331" s="512">
        <v>396472</v>
      </c>
      <c r="K1331" s="514">
        <v>0</v>
      </c>
      <c r="L1331" s="512">
        <v>0</v>
      </c>
      <c r="M1331" s="512">
        <f>N1331/1630</f>
        <v>2200.5177914110432</v>
      </c>
      <c r="N1331" s="512">
        <v>3586844</v>
      </c>
      <c r="O1331" s="512">
        <f>P1331/540</f>
        <v>1109.2462962962964</v>
      </c>
      <c r="P1331" s="512">
        <v>598993</v>
      </c>
      <c r="Q1331" s="512">
        <v>0</v>
      </c>
      <c r="R1331" s="512">
        <v>0</v>
      </c>
      <c r="S1331" s="512">
        <v>102.35</v>
      </c>
      <c r="T1331" s="512">
        <v>107014</v>
      </c>
      <c r="U1331" s="512">
        <v>73848</v>
      </c>
      <c r="V1331" s="513"/>
      <c r="W1331" s="513"/>
      <c r="X1331" s="521"/>
      <c r="Y1331" s="302"/>
      <c r="Z1331" s="522"/>
      <c r="AA1331" s="515"/>
      <c r="AB1331" s="516"/>
      <c r="AC1331" s="517">
        <v>8117227</v>
      </c>
    </row>
    <row r="1332" spans="1:29" ht="24.9" hidden="1" customHeight="1">
      <c r="A1332" s="302"/>
      <c r="B1332" s="519" t="s">
        <v>1760</v>
      </c>
      <c r="C1332" s="520">
        <f t="shared" si="74"/>
        <v>14571017</v>
      </c>
      <c r="D1332" s="512">
        <v>2507000</v>
      </c>
      <c r="E1332" s="512">
        <v>2114687</v>
      </c>
      <c r="F1332" s="512">
        <v>0</v>
      </c>
      <c r="G1332" s="512">
        <v>0</v>
      </c>
      <c r="H1332" s="512">
        <v>0</v>
      </c>
      <c r="I1332" s="512">
        <v>0</v>
      </c>
      <c r="J1332" s="512">
        <v>392313</v>
      </c>
      <c r="K1332" s="514">
        <v>0</v>
      </c>
      <c r="L1332" s="512">
        <v>0</v>
      </c>
      <c r="M1332" s="512">
        <f>N1332/1630</f>
        <v>2219.9018404907974</v>
      </c>
      <c r="N1332" s="512">
        <v>3618440</v>
      </c>
      <c r="O1332" s="512">
        <f>P1332/540</f>
        <v>960.987037037037</v>
      </c>
      <c r="P1332" s="512">
        <v>518933</v>
      </c>
      <c r="Q1332" s="512">
        <v>6046.5</v>
      </c>
      <c r="R1332" s="512">
        <v>7742737</v>
      </c>
      <c r="S1332" s="512">
        <v>150.69999999999999</v>
      </c>
      <c r="T1332" s="512">
        <v>157568</v>
      </c>
      <c r="U1332" s="512">
        <v>26339</v>
      </c>
      <c r="V1332" s="513"/>
      <c r="W1332" s="513"/>
      <c r="X1332" s="521"/>
      <c r="Y1332" s="302"/>
      <c r="Z1332" s="522"/>
      <c r="AA1332" s="515"/>
      <c r="AB1332" s="516"/>
      <c r="AC1332" s="517">
        <v>14571017</v>
      </c>
    </row>
    <row r="1333" spans="1:29" ht="24.9" hidden="1" customHeight="1">
      <c r="A1333" s="302"/>
      <c r="B1333" s="519" t="s">
        <v>305</v>
      </c>
      <c r="C1333" s="520">
        <f t="shared" si="74"/>
        <v>9704372</v>
      </c>
      <c r="D1333" s="512">
        <v>833145</v>
      </c>
      <c r="E1333" s="512">
        <v>0</v>
      </c>
      <c r="F1333" s="512">
        <v>0</v>
      </c>
      <c r="G1333" s="512">
        <v>0</v>
      </c>
      <c r="H1333" s="512">
        <v>0</v>
      </c>
      <c r="I1333" s="512">
        <v>0</v>
      </c>
      <c r="J1333" s="512">
        <v>833145</v>
      </c>
      <c r="K1333" s="514">
        <v>0</v>
      </c>
      <c r="L1333" s="512">
        <v>0</v>
      </c>
      <c r="M1333" s="512">
        <v>0</v>
      </c>
      <c r="N1333" s="512">
        <v>0</v>
      </c>
      <c r="O1333" s="512">
        <f>P1333/540</f>
        <v>927.1518518518518</v>
      </c>
      <c r="P1333" s="512">
        <v>500662</v>
      </c>
      <c r="Q1333" s="512">
        <v>5813</v>
      </c>
      <c r="R1333" s="512">
        <v>7443733</v>
      </c>
      <c r="S1333" s="512">
        <v>70.2</v>
      </c>
      <c r="T1333" s="512">
        <v>73399</v>
      </c>
      <c r="U1333" s="512">
        <v>853433</v>
      </c>
      <c r="V1333" s="513"/>
      <c r="W1333" s="513"/>
      <c r="X1333" s="521"/>
      <c r="Y1333" s="302"/>
      <c r="Z1333" s="522"/>
      <c r="AA1333" s="515"/>
      <c r="AB1333" s="516"/>
      <c r="AC1333" s="517">
        <v>9704372</v>
      </c>
    </row>
    <row r="1334" spans="1:29" ht="24.9" hidden="1" customHeight="1">
      <c r="A1334" s="302"/>
      <c r="B1334" s="519" t="s">
        <v>1761</v>
      </c>
      <c r="C1334" s="520">
        <f t="shared" si="74"/>
        <v>7823382</v>
      </c>
      <c r="D1334" s="512">
        <v>2757068</v>
      </c>
      <c r="E1334" s="512">
        <v>2202562</v>
      </c>
      <c r="F1334" s="512">
        <v>0</v>
      </c>
      <c r="G1334" s="512">
        <v>0</v>
      </c>
      <c r="H1334" s="512">
        <v>0</v>
      </c>
      <c r="I1334" s="512">
        <v>0</v>
      </c>
      <c r="J1334" s="512">
        <v>554506</v>
      </c>
      <c r="K1334" s="514">
        <v>0</v>
      </c>
      <c r="L1334" s="512">
        <v>0</v>
      </c>
      <c r="M1334" s="512">
        <f>N1334/1630</f>
        <v>3108.1680981595091</v>
      </c>
      <c r="N1334" s="512">
        <v>5066314</v>
      </c>
      <c r="O1334" s="512">
        <v>0</v>
      </c>
      <c r="P1334" s="512">
        <v>0</v>
      </c>
      <c r="Q1334" s="512">
        <v>0</v>
      </c>
      <c r="R1334" s="512">
        <v>0</v>
      </c>
      <c r="S1334" s="512">
        <v>0</v>
      </c>
      <c r="T1334" s="512">
        <v>0</v>
      </c>
      <c r="U1334" s="512">
        <v>0</v>
      </c>
      <c r="V1334" s="513"/>
      <c r="W1334" s="513"/>
      <c r="X1334" s="521"/>
      <c r="Y1334" s="302"/>
      <c r="Z1334" s="522"/>
      <c r="AA1334" s="515"/>
      <c r="AB1334" s="516"/>
      <c r="AC1334" s="517">
        <v>7823382</v>
      </c>
    </row>
    <row r="1335" spans="1:29" ht="24.9" hidden="1" customHeight="1">
      <c r="A1335" s="302"/>
      <c r="B1335" s="519" t="s">
        <v>1762</v>
      </c>
      <c r="C1335" s="520">
        <f t="shared" si="74"/>
        <v>48785894</v>
      </c>
      <c r="D1335" s="512">
        <v>16634299</v>
      </c>
      <c r="E1335" s="512">
        <v>3524306</v>
      </c>
      <c r="F1335" s="512">
        <v>2167083</v>
      </c>
      <c r="G1335" s="512">
        <v>1752614</v>
      </c>
      <c r="H1335" s="512">
        <v>4614967</v>
      </c>
      <c r="I1335" s="512">
        <v>3665940</v>
      </c>
      <c r="J1335" s="512">
        <v>909389</v>
      </c>
      <c r="K1335" s="514">
        <v>0</v>
      </c>
      <c r="L1335" s="512">
        <v>0</v>
      </c>
      <c r="M1335" s="512">
        <f>N1335/1630</f>
        <v>3999.2539877300615</v>
      </c>
      <c r="N1335" s="512">
        <v>6518784</v>
      </c>
      <c r="O1335" s="512">
        <f>P1335/540</f>
        <v>1437.8370370370371</v>
      </c>
      <c r="P1335" s="512">
        <v>776432</v>
      </c>
      <c r="Q1335" s="512">
        <v>15949.3</v>
      </c>
      <c r="R1335" s="512">
        <v>20423589</v>
      </c>
      <c r="S1335" s="512">
        <v>1104</v>
      </c>
      <c r="T1335" s="512">
        <v>1154311</v>
      </c>
      <c r="U1335" s="512">
        <v>3278479</v>
      </c>
      <c r="V1335" s="513"/>
      <c r="W1335" s="513"/>
      <c r="X1335" s="521"/>
      <c r="Y1335" s="302"/>
      <c r="Z1335" s="522"/>
      <c r="AA1335" s="515"/>
      <c r="AB1335" s="516"/>
      <c r="AC1335" s="517">
        <v>48785894</v>
      </c>
    </row>
    <row r="1336" spans="1:29" ht="24.9" hidden="1" customHeight="1">
      <c r="A1336" s="302"/>
      <c r="B1336" s="519" t="s">
        <v>1021</v>
      </c>
      <c r="C1336" s="520">
        <f t="shared" si="74"/>
        <v>35001134</v>
      </c>
      <c r="D1336" s="512">
        <v>13571384</v>
      </c>
      <c r="E1336" s="512">
        <v>3524306</v>
      </c>
      <c r="F1336" s="512">
        <v>2167083</v>
      </c>
      <c r="G1336" s="512">
        <v>1752614</v>
      </c>
      <c r="H1336" s="512">
        <v>4614967</v>
      </c>
      <c r="I1336" s="512">
        <v>0</v>
      </c>
      <c r="J1336" s="512">
        <v>1512414</v>
      </c>
      <c r="K1336" s="514">
        <v>0</v>
      </c>
      <c r="L1336" s="512">
        <v>0</v>
      </c>
      <c r="M1336" s="512">
        <v>0</v>
      </c>
      <c r="N1336" s="512">
        <v>0</v>
      </c>
      <c r="O1336" s="512">
        <f>P1336/540</f>
        <v>1859.825925925926</v>
      </c>
      <c r="P1336" s="512">
        <v>1004306</v>
      </c>
      <c r="Q1336" s="512">
        <v>15710.4</v>
      </c>
      <c r="R1336" s="512">
        <v>20117670</v>
      </c>
      <c r="S1336" s="512">
        <v>0</v>
      </c>
      <c r="T1336" s="512">
        <v>0</v>
      </c>
      <c r="U1336" s="512">
        <v>307774</v>
      </c>
      <c r="V1336" s="513"/>
      <c r="W1336" s="513"/>
      <c r="X1336" s="521"/>
      <c r="Y1336" s="302"/>
      <c r="Z1336" s="522"/>
      <c r="AA1336" s="515"/>
      <c r="AB1336" s="516"/>
      <c r="AC1336" s="517">
        <v>35001134</v>
      </c>
    </row>
    <row r="1337" spans="1:29" ht="24.9" hidden="1" customHeight="1">
      <c r="A1337" s="302"/>
      <c r="B1337" s="519" t="s">
        <v>1763</v>
      </c>
      <c r="C1337" s="520">
        <f t="shared" si="74"/>
        <v>43173617</v>
      </c>
      <c r="D1337" s="512">
        <v>14629315</v>
      </c>
      <c r="E1337" s="512">
        <v>3746578</v>
      </c>
      <c r="F1337" s="512">
        <v>1894048</v>
      </c>
      <c r="G1337" s="512">
        <v>1479637</v>
      </c>
      <c r="H1337" s="512">
        <v>5145401</v>
      </c>
      <c r="I1337" s="512">
        <v>1451489</v>
      </c>
      <c r="J1337" s="512">
        <v>912162</v>
      </c>
      <c r="K1337" s="514">
        <v>0</v>
      </c>
      <c r="L1337" s="512">
        <v>0</v>
      </c>
      <c r="M1337" s="512">
        <f>N1337/1630</f>
        <v>3747.6122699386501</v>
      </c>
      <c r="N1337" s="512">
        <v>6108608</v>
      </c>
      <c r="O1337" s="512">
        <f>P1337/540</f>
        <v>1309.1962962962964</v>
      </c>
      <c r="P1337" s="512">
        <v>706966</v>
      </c>
      <c r="Q1337" s="512">
        <v>16143.866972477064</v>
      </c>
      <c r="R1337" s="512">
        <v>17596815</v>
      </c>
      <c r="S1337" s="512">
        <v>0</v>
      </c>
      <c r="T1337" s="512">
        <v>0</v>
      </c>
      <c r="U1337" s="512">
        <v>4131913</v>
      </c>
      <c r="V1337" s="513"/>
      <c r="W1337" s="513"/>
      <c r="X1337" s="521"/>
      <c r="Y1337" s="302"/>
      <c r="Z1337" s="522"/>
      <c r="AA1337" s="515"/>
      <c r="AB1337" s="516"/>
      <c r="AC1337" s="517">
        <v>43173617</v>
      </c>
    </row>
    <row r="1338" spans="1:29" ht="24.9" hidden="1" customHeight="1">
      <c r="A1338" s="302"/>
      <c r="B1338" s="519" t="s">
        <v>1764</v>
      </c>
      <c r="C1338" s="520">
        <f t="shared" si="74"/>
        <v>5836921</v>
      </c>
      <c r="D1338" s="512">
        <v>1427366</v>
      </c>
      <c r="E1338" s="512">
        <v>1427366</v>
      </c>
      <c r="F1338" s="512">
        <v>0</v>
      </c>
      <c r="G1338" s="512">
        <v>0</v>
      </c>
      <c r="H1338" s="512">
        <v>0</v>
      </c>
      <c r="I1338" s="512">
        <v>0</v>
      </c>
      <c r="J1338" s="512">
        <v>0</v>
      </c>
      <c r="K1338" s="514">
        <v>0</v>
      </c>
      <c r="L1338" s="512">
        <v>0</v>
      </c>
      <c r="M1338" s="512">
        <f>N1338/1630</f>
        <v>1531.8472392638037</v>
      </c>
      <c r="N1338" s="512">
        <v>2496911</v>
      </c>
      <c r="O1338" s="512">
        <v>0</v>
      </c>
      <c r="P1338" s="512">
        <v>0</v>
      </c>
      <c r="Q1338" s="512">
        <v>1639.4770642201836</v>
      </c>
      <c r="R1338" s="512">
        <v>1787030</v>
      </c>
      <c r="S1338" s="512">
        <v>141.13932584269662</v>
      </c>
      <c r="T1338" s="512">
        <v>125614</v>
      </c>
      <c r="U1338" s="512">
        <v>0</v>
      </c>
      <c r="V1338" s="513"/>
      <c r="W1338" s="513"/>
      <c r="X1338" s="521"/>
      <c r="Y1338" s="302"/>
      <c r="Z1338" s="522"/>
      <c r="AA1338" s="515"/>
      <c r="AB1338" s="516"/>
      <c r="AC1338" s="517">
        <v>5836921</v>
      </c>
    </row>
    <row r="1339" spans="1:29" ht="24.9" hidden="1" customHeight="1">
      <c r="A1339" s="302"/>
      <c r="B1339" s="519" t="s">
        <v>480</v>
      </c>
      <c r="C1339" s="520">
        <f t="shared" si="74"/>
        <v>1279757</v>
      </c>
      <c r="D1339" s="512">
        <v>927411</v>
      </c>
      <c r="E1339" s="512">
        <v>0</v>
      </c>
      <c r="F1339" s="512">
        <v>0</v>
      </c>
      <c r="G1339" s="512">
        <v>0</v>
      </c>
      <c r="H1339" s="512">
        <v>0</v>
      </c>
      <c r="I1339" s="512">
        <v>0</v>
      </c>
      <c r="J1339" s="512">
        <v>927411</v>
      </c>
      <c r="K1339" s="514">
        <v>0</v>
      </c>
      <c r="L1339" s="512">
        <v>0</v>
      </c>
      <c r="M1339" s="512">
        <v>0</v>
      </c>
      <c r="N1339" s="512">
        <v>0</v>
      </c>
      <c r="O1339" s="512">
        <f>P1339/540</f>
        <v>173.87037037037038</v>
      </c>
      <c r="P1339" s="512">
        <v>93890</v>
      </c>
      <c r="Q1339" s="512">
        <v>0</v>
      </c>
      <c r="R1339" s="512">
        <v>0</v>
      </c>
      <c r="S1339" s="512">
        <v>222</v>
      </c>
      <c r="T1339" s="512">
        <v>232117</v>
      </c>
      <c r="U1339" s="512">
        <v>26339</v>
      </c>
      <c r="V1339" s="513"/>
      <c r="W1339" s="513"/>
      <c r="X1339" s="521"/>
      <c r="Y1339" s="302"/>
      <c r="Z1339" s="522"/>
      <c r="AA1339" s="515"/>
      <c r="AB1339" s="516"/>
      <c r="AC1339" s="517">
        <v>1279757</v>
      </c>
    </row>
    <row r="1340" spans="1:29" ht="24.9" hidden="1" customHeight="1">
      <c r="A1340" s="302"/>
      <c r="B1340" s="519" t="s">
        <v>1765</v>
      </c>
      <c r="C1340" s="520">
        <f t="shared" si="74"/>
        <v>4427967</v>
      </c>
      <c r="D1340" s="512">
        <v>256459</v>
      </c>
      <c r="E1340" s="512">
        <v>0</v>
      </c>
      <c r="F1340" s="512">
        <v>0</v>
      </c>
      <c r="G1340" s="512">
        <v>0</v>
      </c>
      <c r="H1340" s="512">
        <v>0</v>
      </c>
      <c r="I1340" s="512">
        <v>0</v>
      </c>
      <c r="J1340" s="512">
        <v>256459</v>
      </c>
      <c r="K1340" s="514">
        <v>0</v>
      </c>
      <c r="L1340" s="512">
        <v>0</v>
      </c>
      <c r="M1340" s="512">
        <f>N1340/1630</f>
        <v>654.36380368098162</v>
      </c>
      <c r="N1340" s="512">
        <v>1066613</v>
      </c>
      <c r="O1340" s="512">
        <f>P1340/540</f>
        <v>483.54814814814813</v>
      </c>
      <c r="P1340" s="512">
        <v>261116</v>
      </c>
      <c r="Q1340" s="512">
        <v>1698</v>
      </c>
      <c r="R1340" s="512">
        <v>2174343</v>
      </c>
      <c r="S1340" s="512">
        <v>68</v>
      </c>
      <c r="T1340" s="512">
        <v>71099</v>
      </c>
      <c r="U1340" s="512">
        <v>598337</v>
      </c>
      <c r="V1340" s="513"/>
      <c r="W1340" s="513"/>
      <c r="X1340" s="521"/>
      <c r="Y1340" s="302"/>
      <c r="Z1340" s="522"/>
      <c r="AA1340" s="515"/>
      <c r="AB1340" s="516"/>
      <c r="AC1340" s="517">
        <v>4427967</v>
      </c>
    </row>
    <row r="1341" spans="1:29" ht="24.9" hidden="1" customHeight="1">
      <c r="A1341" s="302"/>
      <c r="B1341" s="519" t="s">
        <v>1766</v>
      </c>
      <c r="C1341" s="520">
        <f t="shared" si="74"/>
        <v>10544616</v>
      </c>
      <c r="D1341" s="512">
        <v>8576204</v>
      </c>
      <c r="E1341" s="512">
        <v>134397</v>
      </c>
      <c r="F1341" s="512">
        <v>2141284</v>
      </c>
      <c r="G1341" s="512">
        <v>898910</v>
      </c>
      <c r="H1341" s="512">
        <v>3848997</v>
      </c>
      <c r="I1341" s="512">
        <v>0</v>
      </c>
      <c r="J1341" s="512">
        <v>1552616</v>
      </c>
      <c r="K1341" s="514">
        <v>0</v>
      </c>
      <c r="L1341" s="512">
        <v>0</v>
      </c>
      <c r="M1341" s="512">
        <v>0</v>
      </c>
      <c r="N1341" s="512">
        <v>0</v>
      </c>
      <c r="O1341" s="512">
        <v>0</v>
      </c>
      <c r="P1341" s="512">
        <v>0</v>
      </c>
      <c r="Q1341" s="512">
        <v>0</v>
      </c>
      <c r="R1341" s="512">
        <v>0</v>
      </c>
      <c r="S1341" s="512">
        <v>186</v>
      </c>
      <c r="T1341" s="512">
        <v>194476</v>
      </c>
      <c r="U1341" s="512">
        <v>1773936</v>
      </c>
      <c r="V1341" s="513"/>
      <c r="W1341" s="513"/>
      <c r="X1341" s="521"/>
      <c r="Y1341" s="302"/>
      <c r="Z1341" s="522"/>
      <c r="AA1341" s="515"/>
      <c r="AB1341" s="516"/>
      <c r="AC1341" s="517">
        <v>10544616</v>
      </c>
    </row>
    <row r="1342" spans="1:29" ht="24.9" hidden="1" customHeight="1">
      <c r="A1342" s="302"/>
      <c r="B1342" s="519" t="s">
        <v>1767</v>
      </c>
      <c r="C1342" s="520">
        <f t="shared" si="74"/>
        <v>10976685</v>
      </c>
      <c r="D1342" s="512">
        <v>3240962</v>
      </c>
      <c r="E1342" s="512">
        <v>1792491</v>
      </c>
      <c r="F1342" s="512">
        <v>0</v>
      </c>
      <c r="G1342" s="512">
        <v>0</v>
      </c>
      <c r="H1342" s="512">
        <v>0</v>
      </c>
      <c r="I1342" s="512">
        <v>0</v>
      </c>
      <c r="J1342" s="512">
        <v>1448471</v>
      </c>
      <c r="K1342" s="514">
        <v>0</v>
      </c>
      <c r="L1342" s="512">
        <v>0</v>
      </c>
      <c r="M1342" s="512">
        <f>N1342/1630</f>
        <v>1804.6447852760737</v>
      </c>
      <c r="N1342" s="512">
        <v>2941571</v>
      </c>
      <c r="O1342" s="512">
        <f>P1342/540</f>
        <v>94.596296296296302</v>
      </c>
      <c r="P1342" s="512">
        <v>51082</v>
      </c>
      <c r="Q1342" s="512">
        <v>3755.8165137614678</v>
      </c>
      <c r="R1342" s="512">
        <v>4093840</v>
      </c>
      <c r="S1342" s="512">
        <v>140.06179775280899</v>
      </c>
      <c r="T1342" s="512">
        <v>124655</v>
      </c>
      <c r="U1342" s="512">
        <v>524575</v>
      </c>
      <c r="V1342" s="513"/>
      <c r="W1342" s="513"/>
      <c r="X1342" s="521"/>
      <c r="Y1342" s="302"/>
      <c r="Z1342" s="522"/>
      <c r="AA1342" s="515"/>
      <c r="AB1342" s="516"/>
      <c r="AC1342" s="517">
        <v>10976685</v>
      </c>
    </row>
    <row r="1343" spans="1:29" ht="24.9" hidden="1" customHeight="1">
      <c r="A1343" s="302"/>
      <c r="B1343" s="519" t="s">
        <v>1768</v>
      </c>
      <c r="C1343" s="520">
        <f t="shared" si="74"/>
        <v>9436677</v>
      </c>
      <c r="D1343" s="512">
        <v>901072</v>
      </c>
      <c r="E1343" s="512">
        <v>0</v>
      </c>
      <c r="F1343" s="512">
        <v>0</v>
      </c>
      <c r="G1343" s="512">
        <v>0</v>
      </c>
      <c r="H1343" s="512">
        <v>0</v>
      </c>
      <c r="I1343" s="512">
        <v>0</v>
      </c>
      <c r="J1343" s="512">
        <v>901072</v>
      </c>
      <c r="K1343" s="514">
        <v>0</v>
      </c>
      <c r="L1343" s="512">
        <v>0</v>
      </c>
      <c r="M1343" s="512">
        <v>0</v>
      </c>
      <c r="N1343" s="512">
        <v>0</v>
      </c>
      <c r="O1343" s="512">
        <v>0</v>
      </c>
      <c r="P1343" s="512">
        <v>0</v>
      </c>
      <c r="Q1343" s="512">
        <v>6411</v>
      </c>
      <c r="R1343" s="512">
        <v>8209491</v>
      </c>
      <c r="S1343" s="512">
        <v>311.89999999999998</v>
      </c>
      <c r="T1343" s="512">
        <v>326114</v>
      </c>
      <c r="U1343" s="512">
        <v>0</v>
      </c>
      <c r="V1343" s="513"/>
      <c r="W1343" s="513"/>
      <c r="X1343" s="521"/>
      <c r="Y1343" s="302"/>
      <c r="Z1343" s="522"/>
      <c r="AA1343" s="515"/>
      <c r="AB1343" s="516"/>
      <c r="AC1343" s="517">
        <v>9436677</v>
      </c>
    </row>
    <row r="1344" spans="1:29" ht="24.9" hidden="1" customHeight="1">
      <c r="A1344" s="302"/>
      <c r="B1344" s="519" t="s">
        <v>1769</v>
      </c>
      <c r="C1344" s="520">
        <f t="shared" si="74"/>
        <v>12605803</v>
      </c>
      <c r="D1344" s="512">
        <v>7339257</v>
      </c>
      <c r="E1344" s="512">
        <v>578941</v>
      </c>
      <c r="F1344" s="512">
        <v>1126539</v>
      </c>
      <c r="G1344" s="512">
        <v>598114</v>
      </c>
      <c r="H1344" s="512">
        <v>4136236</v>
      </c>
      <c r="I1344" s="512">
        <v>899427</v>
      </c>
      <c r="J1344" s="512">
        <v>0</v>
      </c>
      <c r="K1344" s="514">
        <v>0</v>
      </c>
      <c r="L1344" s="512">
        <v>0</v>
      </c>
      <c r="M1344" s="512">
        <f>N1344/1630</f>
        <v>2030.0546012269938</v>
      </c>
      <c r="N1344" s="512">
        <v>3308989</v>
      </c>
      <c r="O1344" s="512">
        <v>0</v>
      </c>
      <c r="P1344" s="512">
        <v>0</v>
      </c>
      <c r="Q1344" s="512">
        <v>0</v>
      </c>
      <c r="R1344" s="512">
        <v>0</v>
      </c>
      <c r="S1344" s="512">
        <v>206.76516853932586</v>
      </c>
      <c r="T1344" s="512">
        <v>184021</v>
      </c>
      <c r="U1344" s="512">
        <v>1773536</v>
      </c>
      <c r="V1344" s="513"/>
      <c r="W1344" s="513"/>
      <c r="X1344" s="521"/>
      <c r="Y1344" s="302"/>
      <c r="Z1344" s="522"/>
      <c r="AA1344" s="515"/>
      <c r="AB1344" s="516"/>
      <c r="AC1344" s="517">
        <v>12605803</v>
      </c>
    </row>
    <row r="1345" spans="1:29" ht="24.9" hidden="1" customHeight="1">
      <c r="A1345" s="302"/>
      <c r="B1345" s="519" t="s">
        <v>1770</v>
      </c>
      <c r="C1345" s="520">
        <f t="shared" si="74"/>
        <v>18031133</v>
      </c>
      <c r="D1345" s="512">
        <v>12527938</v>
      </c>
      <c r="E1345" s="512">
        <v>620294</v>
      </c>
      <c r="F1345" s="512">
        <v>2330474</v>
      </c>
      <c r="G1345" s="512">
        <v>924991</v>
      </c>
      <c r="H1345" s="512">
        <v>5260296</v>
      </c>
      <c r="I1345" s="512">
        <v>3225531</v>
      </c>
      <c r="J1345" s="512">
        <v>166352</v>
      </c>
      <c r="K1345" s="514">
        <v>2</v>
      </c>
      <c r="L1345" s="512">
        <v>4247019</v>
      </c>
      <c r="M1345" s="512">
        <v>0</v>
      </c>
      <c r="N1345" s="512">
        <v>0</v>
      </c>
      <c r="O1345" s="512">
        <f t="shared" ref="O1345:O1352" si="77">P1345/540</f>
        <v>930.08888888888885</v>
      </c>
      <c r="P1345" s="512">
        <v>502248</v>
      </c>
      <c r="Q1345" s="512">
        <v>0</v>
      </c>
      <c r="R1345" s="512">
        <v>0</v>
      </c>
      <c r="S1345" s="512">
        <v>174</v>
      </c>
      <c r="T1345" s="512">
        <v>181930</v>
      </c>
      <c r="U1345" s="512">
        <v>571998</v>
      </c>
      <c r="V1345" s="513"/>
      <c r="W1345" s="513"/>
      <c r="X1345" s="521"/>
      <c r="Y1345" s="302"/>
      <c r="Z1345" s="522"/>
      <c r="AA1345" s="515"/>
      <c r="AB1345" s="516"/>
      <c r="AC1345" s="517">
        <v>18031133</v>
      </c>
    </row>
    <row r="1346" spans="1:29" ht="24.9" hidden="1" customHeight="1">
      <c r="A1346" s="302"/>
      <c r="B1346" s="628" t="s">
        <v>3107</v>
      </c>
      <c r="C1346" s="520">
        <f t="shared" si="74"/>
        <v>13184269</v>
      </c>
      <c r="D1346" s="512"/>
      <c r="E1346" s="512"/>
      <c r="F1346" s="512"/>
      <c r="G1346" s="512"/>
      <c r="H1346" s="512"/>
      <c r="I1346" s="512"/>
      <c r="J1346" s="512"/>
      <c r="K1346" s="514">
        <v>7</v>
      </c>
      <c r="L1346" s="512">
        <v>13184269</v>
      </c>
      <c r="M1346" s="512"/>
      <c r="N1346" s="512"/>
      <c r="O1346" s="512"/>
      <c r="P1346" s="512"/>
      <c r="Q1346" s="512"/>
      <c r="R1346" s="512"/>
      <c r="S1346" s="512"/>
      <c r="T1346" s="512"/>
      <c r="U1346" s="512"/>
      <c r="V1346" s="513"/>
      <c r="W1346" s="513"/>
      <c r="X1346" s="521"/>
      <c r="Y1346" s="302"/>
      <c r="Z1346" s="629"/>
      <c r="AA1346" s="515"/>
      <c r="AB1346" s="516"/>
      <c r="AC1346" s="517">
        <v>13184269</v>
      </c>
    </row>
    <row r="1347" spans="1:29" ht="24.9" hidden="1" customHeight="1">
      <c r="A1347" s="302"/>
      <c r="B1347" s="628" t="s">
        <v>3108</v>
      </c>
      <c r="C1347" s="520">
        <f t="shared" si="74"/>
        <v>11300802</v>
      </c>
      <c r="D1347" s="512"/>
      <c r="E1347" s="512"/>
      <c r="F1347" s="512"/>
      <c r="G1347" s="512"/>
      <c r="H1347" s="512"/>
      <c r="I1347" s="512"/>
      <c r="J1347" s="512"/>
      <c r="K1347" s="514">
        <v>6</v>
      </c>
      <c r="L1347" s="512">
        <v>11300802</v>
      </c>
      <c r="M1347" s="512"/>
      <c r="N1347" s="512"/>
      <c r="O1347" s="512"/>
      <c r="P1347" s="512"/>
      <c r="Q1347" s="512"/>
      <c r="R1347" s="512"/>
      <c r="S1347" s="512"/>
      <c r="T1347" s="512"/>
      <c r="U1347" s="512"/>
      <c r="V1347" s="513"/>
      <c r="W1347" s="513"/>
      <c r="X1347" s="521"/>
      <c r="Y1347" s="302"/>
      <c r="Z1347" s="629"/>
      <c r="AA1347" s="515"/>
      <c r="AB1347" s="516"/>
      <c r="AC1347" s="517">
        <v>11300802</v>
      </c>
    </row>
    <row r="1348" spans="1:29" ht="24.9" hidden="1" customHeight="1">
      <c r="A1348" s="302"/>
      <c r="B1348" s="519" t="s">
        <v>482</v>
      </c>
      <c r="C1348" s="520">
        <f t="shared" si="74"/>
        <v>2465965</v>
      </c>
      <c r="D1348" s="512">
        <v>660614</v>
      </c>
      <c r="E1348" s="512">
        <v>660614</v>
      </c>
      <c r="F1348" s="512">
        <v>0</v>
      </c>
      <c r="G1348" s="512">
        <v>0</v>
      </c>
      <c r="H1348" s="512">
        <v>0</v>
      </c>
      <c r="I1348" s="512">
        <v>0</v>
      </c>
      <c r="J1348" s="512">
        <v>0</v>
      </c>
      <c r="K1348" s="514">
        <v>0</v>
      </c>
      <c r="L1348" s="512">
        <v>0</v>
      </c>
      <c r="M1348" s="512">
        <v>0</v>
      </c>
      <c r="N1348" s="512">
        <v>0</v>
      </c>
      <c r="O1348" s="512">
        <f t="shared" si="77"/>
        <v>1117.2351851851852</v>
      </c>
      <c r="P1348" s="512">
        <v>603307</v>
      </c>
      <c r="Q1348" s="512">
        <v>2330</v>
      </c>
      <c r="R1348" s="512">
        <v>1012795</v>
      </c>
      <c r="S1348" s="512">
        <v>181</v>
      </c>
      <c r="T1348" s="512">
        <v>189249</v>
      </c>
      <c r="U1348" s="512">
        <v>0</v>
      </c>
      <c r="V1348" s="513"/>
      <c r="W1348" s="513"/>
      <c r="X1348" s="521"/>
      <c r="Y1348" s="302"/>
      <c r="Z1348" s="522"/>
      <c r="AA1348" s="515"/>
      <c r="AB1348" s="516"/>
      <c r="AC1348" s="517">
        <v>2465965</v>
      </c>
    </row>
    <row r="1349" spans="1:29" ht="24.9" hidden="1" customHeight="1">
      <c r="A1349" s="302"/>
      <c r="B1349" s="519" t="s">
        <v>483</v>
      </c>
      <c r="C1349" s="520">
        <f t="shared" si="74"/>
        <v>6006920</v>
      </c>
      <c r="D1349" s="512">
        <v>4674271</v>
      </c>
      <c r="E1349" s="512">
        <v>1101023</v>
      </c>
      <c r="F1349" s="512">
        <v>0</v>
      </c>
      <c r="G1349" s="512">
        <v>0</v>
      </c>
      <c r="H1349" s="512">
        <v>3573248</v>
      </c>
      <c r="I1349" s="512">
        <v>0</v>
      </c>
      <c r="J1349" s="512">
        <v>0</v>
      </c>
      <c r="K1349" s="514">
        <v>0</v>
      </c>
      <c r="L1349" s="512">
        <v>0</v>
      </c>
      <c r="M1349" s="512">
        <v>0</v>
      </c>
      <c r="N1349" s="512">
        <v>0</v>
      </c>
      <c r="O1349" s="512">
        <f t="shared" si="77"/>
        <v>1914.101851851852</v>
      </c>
      <c r="P1349" s="512">
        <v>1033615</v>
      </c>
      <c r="Q1349" s="512">
        <v>0</v>
      </c>
      <c r="R1349" s="512">
        <v>0</v>
      </c>
      <c r="S1349" s="512">
        <v>286</v>
      </c>
      <c r="T1349" s="512">
        <v>299034</v>
      </c>
      <c r="U1349" s="512">
        <v>0</v>
      </c>
      <c r="V1349" s="513"/>
      <c r="W1349" s="513"/>
      <c r="X1349" s="521"/>
      <c r="Y1349" s="302"/>
      <c r="Z1349" s="522"/>
      <c r="AA1349" s="515"/>
      <c r="AB1349" s="516"/>
      <c r="AC1349" s="517">
        <v>6006920</v>
      </c>
    </row>
    <row r="1350" spans="1:29" ht="24.9" hidden="1" customHeight="1">
      <c r="A1350" s="302"/>
      <c r="B1350" s="519" t="s">
        <v>1771</v>
      </c>
      <c r="C1350" s="520">
        <f t="shared" ref="C1350:C1422" si="78">D1350+L1350+N1350+P1350+R1350+T1350+U1350</f>
        <v>12395286</v>
      </c>
      <c r="D1350" s="512">
        <v>9883076</v>
      </c>
      <c r="E1350" s="512">
        <v>1101023</v>
      </c>
      <c r="F1350" s="512">
        <v>2730353</v>
      </c>
      <c r="G1350" s="512">
        <v>2173380</v>
      </c>
      <c r="H1350" s="512">
        <v>3217072</v>
      </c>
      <c r="I1350" s="512">
        <v>0</v>
      </c>
      <c r="J1350" s="512">
        <v>661248</v>
      </c>
      <c r="K1350" s="514">
        <v>0</v>
      </c>
      <c r="L1350" s="512">
        <v>0</v>
      </c>
      <c r="M1350" s="512">
        <v>0</v>
      </c>
      <c r="N1350" s="512">
        <v>0</v>
      </c>
      <c r="O1350" s="512">
        <f t="shared" si="77"/>
        <v>1920.562962962963</v>
      </c>
      <c r="P1350" s="512">
        <v>1037104</v>
      </c>
      <c r="Q1350" s="512">
        <v>2816.28</v>
      </c>
      <c r="R1350" s="512">
        <v>1224169</v>
      </c>
      <c r="S1350" s="512">
        <v>240</v>
      </c>
      <c r="T1350" s="512">
        <v>250937</v>
      </c>
      <c r="U1350" s="512">
        <v>0</v>
      </c>
      <c r="V1350" s="513"/>
      <c r="W1350" s="513"/>
      <c r="X1350" s="521"/>
      <c r="Y1350" s="302"/>
      <c r="Z1350" s="522"/>
      <c r="AA1350" s="515"/>
      <c r="AB1350" s="516"/>
      <c r="AC1350" s="517">
        <v>12395286</v>
      </c>
    </row>
    <row r="1351" spans="1:29" ht="24.9" hidden="1" customHeight="1">
      <c r="A1351" s="302"/>
      <c r="B1351" s="519" t="s">
        <v>1772</v>
      </c>
      <c r="C1351" s="520">
        <f t="shared" si="78"/>
        <v>15928968</v>
      </c>
      <c r="D1351" s="512">
        <v>12605957</v>
      </c>
      <c r="E1351" s="512">
        <v>1321227</v>
      </c>
      <c r="F1351" s="512">
        <v>3633304</v>
      </c>
      <c r="G1351" s="512">
        <v>2973184</v>
      </c>
      <c r="H1351" s="512">
        <v>3829848</v>
      </c>
      <c r="I1351" s="512">
        <v>0</v>
      </c>
      <c r="J1351" s="512">
        <v>848394</v>
      </c>
      <c r="K1351" s="514">
        <v>0</v>
      </c>
      <c r="L1351" s="512">
        <v>0</v>
      </c>
      <c r="M1351" s="512">
        <v>0</v>
      </c>
      <c r="N1351" s="512">
        <v>0</v>
      </c>
      <c r="O1351" s="512">
        <f t="shared" si="77"/>
        <v>2572.8111111111111</v>
      </c>
      <c r="P1351" s="512">
        <v>1389318</v>
      </c>
      <c r="Q1351" s="512">
        <v>3698.1</v>
      </c>
      <c r="R1351" s="512">
        <v>1607475</v>
      </c>
      <c r="S1351" s="512">
        <v>312</v>
      </c>
      <c r="T1351" s="512">
        <v>326218</v>
      </c>
      <c r="U1351" s="512">
        <v>0</v>
      </c>
      <c r="V1351" s="513"/>
      <c r="W1351" s="513"/>
      <c r="X1351" s="521"/>
      <c r="Y1351" s="302"/>
      <c r="Z1351" s="522"/>
      <c r="AA1351" s="515"/>
      <c r="AB1351" s="516"/>
      <c r="AC1351" s="517">
        <v>15928968</v>
      </c>
    </row>
    <row r="1352" spans="1:29" ht="24.9" hidden="1" customHeight="1">
      <c r="A1352" s="302"/>
      <c r="B1352" s="519" t="s">
        <v>1773</v>
      </c>
      <c r="C1352" s="520">
        <f t="shared" si="78"/>
        <v>4729029</v>
      </c>
      <c r="D1352" s="512">
        <v>77537</v>
      </c>
      <c r="E1352" s="512">
        <v>77537</v>
      </c>
      <c r="F1352" s="512">
        <v>0</v>
      </c>
      <c r="G1352" s="512">
        <v>0</v>
      </c>
      <c r="H1352" s="512">
        <v>0</v>
      </c>
      <c r="I1352" s="512">
        <v>0</v>
      </c>
      <c r="J1352" s="512">
        <v>0</v>
      </c>
      <c r="K1352" s="514">
        <v>0</v>
      </c>
      <c r="L1352" s="512">
        <v>0</v>
      </c>
      <c r="M1352" s="512">
        <v>0</v>
      </c>
      <c r="N1352" s="512">
        <v>0</v>
      </c>
      <c r="O1352" s="512">
        <f t="shared" si="77"/>
        <v>787.11666666666667</v>
      </c>
      <c r="P1352" s="512">
        <v>425043</v>
      </c>
      <c r="Q1352" s="512">
        <v>3133</v>
      </c>
      <c r="R1352" s="512">
        <v>4011907</v>
      </c>
      <c r="S1352" s="512">
        <v>180</v>
      </c>
      <c r="T1352" s="512">
        <v>188203</v>
      </c>
      <c r="U1352" s="512">
        <v>26339</v>
      </c>
      <c r="V1352" s="513"/>
      <c r="W1352" s="513"/>
      <c r="X1352" s="521"/>
      <c r="Y1352" s="302"/>
      <c r="Z1352" s="522"/>
      <c r="AA1352" s="515"/>
      <c r="AB1352" s="516"/>
      <c r="AC1352" s="517">
        <v>4729029</v>
      </c>
    </row>
    <row r="1353" spans="1:29" ht="24.9" hidden="1" customHeight="1">
      <c r="A1353" s="302"/>
      <c r="B1353" s="519" t="s">
        <v>1774</v>
      </c>
      <c r="C1353" s="520">
        <f t="shared" si="78"/>
        <v>1205310</v>
      </c>
      <c r="D1353" s="512">
        <v>1205310</v>
      </c>
      <c r="E1353" s="512">
        <v>0</v>
      </c>
      <c r="F1353" s="512">
        <v>0</v>
      </c>
      <c r="G1353" s="512">
        <v>153006</v>
      </c>
      <c r="H1353" s="512">
        <v>742991</v>
      </c>
      <c r="I1353" s="512">
        <v>151972</v>
      </c>
      <c r="J1353" s="512">
        <v>157341</v>
      </c>
      <c r="K1353" s="514">
        <v>0</v>
      </c>
      <c r="L1353" s="512">
        <v>0</v>
      </c>
      <c r="M1353" s="512">
        <v>0</v>
      </c>
      <c r="N1353" s="512">
        <v>0</v>
      </c>
      <c r="O1353" s="512">
        <v>0</v>
      </c>
      <c r="P1353" s="512">
        <v>0</v>
      </c>
      <c r="Q1353" s="512">
        <v>0</v>
      </c>
      <c r="R1353" s="512">
        <v>0</v>
      </c>
      <c r="S1353" s="512">
        <v>0</v>
      </c>
      <c r="T1353" s="512">
        <v>0</v>
      </c>
      <c r="U1353" s="512">
        <v>0</v>
      </c>
      <c r="V1353" s="513"/>
      <c r="W1353" s="513"/>
      <c r="X1353" s="521"/>
      <c r="Y1353" s="302"/>
      <c r="Z1353" s="522"/>
      <c r="AA1353" s="515"/>
      <c r="AB1353" s="516"/>
      <c r="AC1353" s="517">
        <v>1205310</v>
      </c>
    </row>
    <row r="1354" spans="1:29" ht="24.9" hidden="1" customHeight="1">
      <c r="A1354" s="302"/>
      <c r="B1354" s="519" t="s">
        <v>1775</v>
      </c>
      <c r="C1354" s="520">
        <f t="shared" si="78"/>
        <v>2474754</v>
      </c>
      <c r="D1354" s="512">
        <v>1228643</v>
      </c>
      <c r="E1354" s="512">
        <v>0</v>
      </c>
      <c r="F1354" s="512">
        <v>442876</v>
      </c>
      <c r="G1354" s="512">
        <v>436415</v>
      </c>
      <c r="H1354" s="512">
        <v>0</v>
      </c>
      <c r="I1354" s="512">
        <v>0</v>
      </c>
      <c r="J1354" s="512">
        <v>349352</v>
      </c>
      <c r="K1354" s="514">
        <v>0</v>
      </c>
      <c r="L1354" s="512">
        <v>0</v>
      </c>
      <c r="M1354" s="512">
        <v>0</v>
      </c>
      <c r="N1354" s="512">
        <v>0</v>
      </c>
      <c r="O1354" s="512">
        <v>0</v>
      </c>
      <c r="P1354" s="512">
        <v>0</v>
      </c>
      <c r="Q1354" s="512">
        <v>0</v>
      </c>
      <c r="R1354" s="512">
        <v>0</v>
      </c>
      <c r="S1354" s="512">
        <v>0</v>
      </c>
      <c r="T1354" s="512">
        <v>0</v>
      </c>
      <c r="U1354" s="512">
        <v>1246111</v>
      </c>
      <c r="V1354" s="513"/>
      <c r="W1354" s="513"/>
      <c r="X1354" s="521"/>
      <c r="Y1354" s="302"/>
      <c r="Z1354" s="522"/>
      <c r="AA1354" s="515"/>
      <c r="AB1354" s="516"/>
      <c r="AC1354" s="517">
        <v>2474754</v>
      </c>
    </row>
    <row r="1355" spans="1:29" ht="24.9" hidden="1" customHeight="1">
      <c r="A1355" s="302"/>
      <c r="B1355" s="519" t="s">
        <v>484</v>
      </c>
      <c r="C1355" s="520">
        <f t="shared" si="78"/>
        <v>2863358</v>
      </c>
      <c r="D1355" s="512">
        <v>2286044</v>
      </c>
      <c r="E1355" s="512">
        <v>465221</v>
      </c>
      <c r="F1355" s="512">
        <v>270885</v>
      </c>
      <c r="G1355" s="512">
        <v>219077</v>
      </c>
      <c r="H1355" s="512">
        <v>1064698</v>
      </c>
      <c r="I1355" s="512">
        <v>0</v>
      </c>
      <c r="J1355" s="512">
        <v>266163</v>
      </c>
      <c r="K1355" s="514">
        <v>0</v>
      </c>
      <c r="L1355" s="512">
        <v>0</v>
      </c>
      <c r="M1355" s="512">
        <v>0</v>
      </c>
      <c r="N1355" s="512">
        <v>0</v>
      </c>
      <c r="O1355" s="512">
        <f>P1355/540</f>
        <v>359.60555555555555</v>
      </c>
      <c r="P1355" s="512">
        <v>194187</v>
      </c>
      <c r="Q1355" s="512">
        <v>726.5</v>
      </c>
      <c r="R1355" s="512">
        <v>315792</v>
      </c>
      <c r="S1355" s="512">
        <v>64.400000000000006</v>
      </c>
      <c r="T1355" s="512">
        <v>67335</v>
      </c>
      <c r="U1355" s="512">
        <v>0</v>
      </c>
      <c r="V1355" s="513"/>
      <c r="W1355" s="513"/>
      <c r="X1355" s="521"/>
      <c r="Y1355" s="302"/>
      <c r="Z1355" s="522"/>
      <c r="AA1355" s="515"/>
      <c r="AB1355" s="516"/>
      <c r="AC1355" s="517">
        <v>2863358</v>
      </c>
    </row>
    <row r="1356" spans="1:29" ht="24.9" hidden="1" customHeight="1">
      <c r="A1356" s="302"/>
      <c r="B1356" s="519" t="s">
        <v>1776</v>
      </c>
      <c r="C1356" s="520">
        <f t="shared" si="78"/>
        <v>2865947</v>
      </c>
      <c r="D1356" s="512">
        <v>2295372</v>
      </c>
      <c r="E1356" s="512">
        <v>465221</v>
      </c>
      <c r="F1356" s="512">
        <v>279485</v>
      </c>
      <c r="G1356" s="512">
        <v>226032</v>
      </c>
      <c r="H1356" s="512">
        <v>991931</v>
      </c>
      <c r="I1356" s="512">
        <v>0</v>
      </c>
      <c r="J1356" s="512">
        <v>332703</v>
      </c>
      <c r="K1356" s="514">
        <v>0</v>
      </c>
      <c r="L1356" s="512">
        <v>0</v>
      </c>
      <c r="M1356" s="512">
        <v>0</v>
      </c>
      <c r="N1356" s="512">
        <v>0</v>
      </c>
      <c r="O1356" s="512">
        <f>P1356/540</f>
        <v>384.15925925925927</v>
      </c>
      <c r="P1356" s="512">
        <v>207446</v>
      </c>
      <c r="Q1356" s="512">
        <v>700.7</v>
      </c>
      <c r="R1356" s="512">
        <v>304577</v>
      </c>
      <c r="S1356" s="512">
        <v>56</v>
      </c>
      <c r="T1356" s="512">
        <v>58552</v>
      </c>
      <c r="U1356" s="512">
        <v>0</v>
      </c>
      <c r="V1356" s="513"/>
      <c r="W1356" s="513"/>
      <c r="X1356" s="521"/>
      <c r="Y1356" s="302"/>
      <c r="Z1356" s="522"/>
      <c r="AA1356" s="515"/>
      <c r="AB1356" s="516"/>
      <c r="AC1356" s="517">
        <v>2865947</v>
      </c>
    </row>
    <row r="1357" spans="1:29" ht="24.9" hidden="1" customHeight="1">
      <c r="A1357" s="302"/>
      <c r="B1357" s="628" t="s">
        <v>3109</v>
      </c>
      <c r="C1357" s="520">
        <f t="shared" si="78"/>
        <v>1883467</v>
      </c>
      <c r="D1357" s="512"/>
      <c r="E1357" s="512"/>
      <c r="F1357" s="512"/>
      <c r="G1357" s="512"/>
      <c r="H1357" s="512"/>
      <c r="I1357" s="512"/>
      <c r="J1357" s="512"/>
      <c r="K1357" s="514">
        <v>1</v>
      </c>
      <c r="L1357" s="512">
        <v>1883467</v>
      </c>
      <c r="M1357" s="512"/>
      <c r="N1357" s="512"/>
      <c r="O1357" s="512"/>
      <c r="P1357" s="512"/>
      <c r="Q1357" s="512"/>
      <c r="R1357" s="512"/>
      <c r="S1357" s="512"/>
      <c r="T1357" s="512"/>
      <c r="U1357" s="512"/>
      <c r="V1357" s="513"/>
      <c r="W1357" s="513"/>
      <c r="X1357" s="521"/>
      <c r="Y1357" s="302"/>
      <c r="Z1357" s="629"/>
      <c r="AA1357" s="515"/>
      <c r="AB1357" s="516"/>
      <c r="AC1357" s="517">
        <v>1883467</v>
      </c>
    </row>
    <row r="1358" spans="1:29" ht="24.9" hidden="1" customHeight="1">
      <c r="A1358" s="302"/>
      <c r="B1358" s="519" t="s">
        <v>1777</v>
      </c>
      <c r="C1358" s="520">
        <f t="shared" si="78"/>
        <v>11490984</v>
      </c>
      <c r="D1358" s="512">
        <v>8836541</v>
      </c>
      <c r="E1358" s="512">
        <v>1860883</v>
      </c>
      <c r="F1358" s="512">
        <v>1225434</v>
      </c>
      <c r="G1358" s="512">
        <v>959765</v>
      </c>
      <c r="H1358" s="512">
        <v>3814529</v>
      </c>
      <c r="I1358" s="512">
        <v>0</v>
      </c>
      <c r="J1358" s="512">
        <v>975930</v>
      </c>
      <c r="K1358" s="514">
        <v>0</v>
      </c>
      <c r="L1358" s="512">
        <v>0</v>
      </c>
      <c r="M1358" s="512">
        <v>0</v>
      </c>
      <c r="N1358" s="512">
        <v>0</v>
      </c>
      <c r="O1358" s="512">
        <f>P1358/540</f>
        <v>1848.312962962963</v>
      </c>
      <c r="P1358" s="512">
        <v>998089</v>
      </c>
      <c r="Q1358" s="512">
        <v>3521.9</v>
      </c>
      <c r="R1358" s="512">
        <v>1530885</v>
      </c>
      <c r="S1358" s="512">
        <v>120</v>
      </c>
      <c r="T1358" s="512">
        <v>125469</v>
      </c>
      <c r="U1358" s="512">
        <v>0</v>
      </c>
      <c r="V1358" s="513"/>
      <c r="W1358" s="513"/>
      <c r="X1358" s="521"/>
      <c r="Y1358" s="302"/>
      <c r="Z1358" s="522"/>
      <c r="AA1358" s="515"/>
      <c r="AB1358" s="516"/>
      <c r="AC1358" s="517">
        <v>11490984</v>
      </c>
    </row>
    <row r="1359" spans="1:29" ht="24.9" hidden="1" customHeight="1">
      <c r="A1359" s="302"/>
      <c r="B1359" s="519" t="s">
        <v>1778</v>
      </c>
      <c r="C1359" s="520">
        <f t="shared" si="78"/>
        <v>3482287</v>
      </c>
      <c r="D1359" s="512">
        <v>3482287</v>
      </c>
      <c r="E1359" s="512">
        <v>1395662</v>
      </c>
      <c r="F1359" s="512">
        <v>274755</v>
      </c>
      <c r="G1359" s="512">
        <v>827623</v>
      </c>
      <c r="H1359" s="512">
        <v>0</v>
      </c>
      <c r="I1359" s="512">
        <v>0</v>
      </c>
      <c r="J1359" s="512">
        <v>984247</v>
      </c>
      <c r="K1359" s="514">
        <v>0</v>
      </c>
      <c r="L1359" s="512">
        <v>0</v>
      </c>
      <c r="M1359" s="512">
        <v>0</v>
      </c>
      <c r="N1359" s="512">
        <v>0</v>
      </c>
      <c r="O1359" s="512">
        <v>0</v>
      </c>
      <c r="P1359" s="512">
        <v>0</v>
      </c>
      <c r="Q1359" s="512">
        <v>0</v>
      </c>
      <c r="R1359" s="512">
        <v>0</v>
      </c>
      <c r="S1359" s="512">
        <v>0</v>
      </c>
      <c r="T1359" s="512">
        <v>0</v>
      </c>
      <c r="U1359" s="512">
        <v>0</v>
      </c>
      <c r="V1359" s="513"/>
      <c r="W1359" s="513"/>
      <c r="X1359" s="521"/>
      <c r="Y1359" s="302"/>
      <c r="Z1359" s="522"/>
      <c r="AA1359" s="515"/>
      <c r="AB1359" s="516"/>
      <c r="AC1359" s="517">
        <v>3482287</v>
      </c>
    </row>
    <row r="1360" spans="1:29" ht="24.9" hidden="1" customHeight="1">
      <c r="A1360" s="302"/>
      <c r="B1360" s="519" t="s">
        <v>1779</v>
      </c>
      <c r="C1360" s="520">
        <f t="shared" si="78"/>
        <v>684885</v>
      </c>
      <c r="D1360" s="512">
        <v>656759</v>
      </c>
      <c r="E1360" s="512">
        <v>85290</v>
      </c>
      <c r="F1360" s="512">
        <v>189190</v>
      </c>
      <c r="G1360" s="512">
        <v>156483</v>
      </c>
      <c r="H1360" s="512">
        <v>114895</v>
      </c>
      <c r="I1360" s="512">
        <v>0</v>
      </c>
      <c r="J1360" s="512">
        <v>110901</v>
      </c>
      <c r="K1360" s="514">
        <v>0</v>
      </c>
      <c r="L1360" s="512">
        <v>0</v>
      </c>
      <c r="M1360" s="512">
        <v>0</v>
      </c>
      <c r="N1360" s="512">
        <v>0</v>
      </c>
      <c r="O1360" s="512">
        <v>0</v>
      </c>
      <c r="P1360" s="512">
        <v>0</v>
      </c>
      <c r="Q1360" s="512">
        <v>0</v>
      </c>
      <c r="R1360" s="512">
        <v>0</v>
      </c>
      <c r="S1360" s="512">
        <v>31.602247191011237</v>
      </c>
      <c r="T1360" s="512">
        <v>28126</v>
      </c>
      <c r="U1360" s="512">
        <v>0</v>
      </c>
      <c r="V1360" s="513"/>
      <c r="W1360" s="513"/>
      <c r="X1360" s="521"/>
      <c r="Y1360" s="302"/>
      <c r="Z1360" s="522"/>
      <c r="AA1360" s="515"/>
      <c r="AB1360" s="516"/>
      <c r="AC1360" s="517">
        <v>684885</v>
      </c>
    </row>
    <row r="1361" spans="1:29" ht="24.9" hidden="1" customHeight="1">
      <c r="A1361" s="302"/>
      <c r="B1361" s="628" t="s">
        <v>3110</v>
      </c>
      <c r="C1361" s="520">
        <f t="shared" si="78"/>
        <v>7533868</v>
      </c>
      <c r="D1361" s="512"/>
      <c r="E1361" s="512"/>
      <c r="F1361" s="512"/>
      <c r="G1361" s="512"/>
      <c r="H1361" s="512"/>
      <c r="I1361" s="512"/>
      <c r="J1361" s="512"/>
      <c r="K1361" s="514">
        <v>4</v>
      </c>
      <c r="L1361" s="512">
        <v>7533868</v>
      </c>
      <c r="M1361" s="512"/>
      <c r="N1361" s="512"/>
      <c r="O1361" s="512"/>
      <c r="P1361" s="512"/>
      <c r="Q1361" s="512"/>
      <c r="R1361" s="512"/>
      <c r="S1361" s="512"/>
      <c r="T1361" s="512"/>
      <c r="U1361" s="512"/>
      <c r="V1361" s="513"/>
      <c r="W1361" s="513"/>
      <c r="X1361" s="521"/>
      <c r="Y1361" s="302"/>
      <c r="Z1361" s="629"/>
      <c r="AA1361" s="515"/>
      <c r="AB1361" s="516"/>
      <c r="AC1361" s="517">
        <v>7533868</v>
      </c>
    </row>
    <row r="1362" spans="1:29" ht="24.9" hidden="1" customHeight="1">
      <c r="A1362" s="302"/>
      <c r="B1362" s="519" t="s">
        <v>1780</v>
      </c>
      <c r="C1362" s="520">
        <f t="shared" si="78"/>
        <v>1507632</v>
      </c>
      <c r="D1362" s="512">
        <v>402087</v>
      </c>
      <c r="E1362" s="512">
        <v>353568</v>
      </c>
      <c r="F1362" s="512">
        <v>0</v>
      </c>
      <c r="G1362" s="512">
        <v>0</v>
      </c>
      <c r="H1362" s="512">
        <v>0</v>
      </c>
      <c r="I1362" s="512">
        <v>0</v>
      </c>
      <c r="J1362" s="512">
        <v>48519</v>
      </c>
      <c r="K1362" s="514">
        <v>0</v>
      </c>
      <c r="L1362" s="512">
        <v>0</v>
      </c>
      <c r="M1362" s="512">
        <v>0</v>
      </c>
      <c r="N1362" s="512">
        <v>0</v>
      </c>
      <c r="O1362" s="512">
        <v>0</v>
      </c>
      <c r="P1362" s="512">
        <v>0</v>
      </c>
      <c r="Q1362" s="512">
        <v>0</v>
      </c>
      <c r="R1362" s="512">
        <v>0</v>
      </c>
      <c r="S1362" s="512">
        <v>763</v>
      </c>
      <c r="T1362" s="512">
        <v>797771</v>
      </c>
      <c r="U1362" s="512">
        <v>307774</v>
      </c>
      <c r="V1362" s="513"/>
      <c r="W1362" s="513"/>
      <c r="X1362" s="521"/>
      <c r="Y1362" s="302"/>
      <c r="Z1362" s="522"/>
      <c r="AA1362" s="515"/>
      <c r="AB1362" s="516"/>
      <c r="AC1362" s="517">
        <v>1507632</v>
      </c>
    </row>
    <row r="1363" spans="1:29" ht="24.9" hidden="1" customHeight="1">
      <c r="A1363" s="302"/>
      <c r="B1363" s="519" t="s">
        <v>1781</v>
      </c>
      <c r="C1363" s="520">
        <f t="shared" si="78"/>
        <v>5035671</v>
      </c>
      <c r="D1363" s="512">
        <v>343793</v>
      </c>
      <c r="E1363" s="512">
        <v>0</v>
      </c>
      <c r="F1363" s="512">
        <v>0</v>
      </c>
      <c r="G1363" s="512">
        <v>0</v>
      </c>
      <c r="H1363" s="512">
        <v>0</v>
      </c>
      <c r="I1363" s="512">
        <v>0</v>
      </c>
      <c r="J1363" s="512">
        <v>343793</v>
      </c>
      <c r="K1363" s="514">
        <v>0</v>
      </c>
      <c r="L1363" s="512">
        <v>0</v>
      </c>
      <c r="M1363" s="512">
        <f>N1363/1630</f>
        <v>1075.6987730061351</v>
      </c>
      <c r="N1363" s="512">
        <v>1753389</v>
      </c>
      <c r="O1363" s="512">
        <f>P1363/540</f>
        <v>132.4</v>
      </c>
      <c r="P1363" s="512">
        <v>71496</v>
      </c>
      <c r="Q1363" s="512">
        <v>2970</v>
      </c>
      <c r="R1363" s="512">
        <v>1709686</v>
      </c>
      <c r="S1363" s="512">
        <v>220</v>
      </c>
      <c r="T1363" s="512">
        <v>230026</v>
      </c>
      <c r="U1363" s="512">
        <v>927281</v>
      </c>
      <c r="V1363" s="513"/>
      <c r="W1363" s="513"/>
      <c r="X1363" s="521"/>
      <c r="Y1363" s="302"/>
      <c r="Z1363" s="522"/>
      <c r="AA1363" s="515"/>
      <c r="AB1363" s="516"/>
      <c r="AC1363" s="517">
        <v>5035671</v>
      </c>
    </row>
    <row r="1364" spans="1:29" ht="24.9" hidden="1" customHeight="1">
      <c r="A1364" s="302"/>
      <c r="B1364" s="519" t="s">
        <v>1782</v>
      </c>
      <c r="C1364" s="520">
        <f t="shared" si="78"/>
        <v>4553394</v>
      </c>
      <c r="D1364" s="512">
        <v>2107708</v>
      </c>
      <c r="E1364" s="512">
        <v>121991</v>
      </c>
      <c r="F1364" s="512">
        <v>924450</v>
      </c>
      <c r="G1364" s="512">
        <v>370344</v>
      </c>
      <c r="H1364" s="512">
        <v>574477</v>
      </c>
      <c r="I1364" s="512">
        <v>0</v>
      </c>
      <c r="J1364" s="512">
        <v>116446</v>
      </c>
      <c r="K1364" s="514">
        <v>0</v>
      </c>
      <c r="L1364" s="512">
        <v>0</v>
      </c>
      <c r="M1364" s="512">
        <f>N1364/1630</f>
        <v>258.4558282208589</v>
      </c>
      <c r="N1364" s="512">
        <v>421283</v>
      </c>
      <c r="O1364" s="512">
        <f>P1364/540</f>
        <v>1141.9055555555556</v>
      </c>
      <c r="P1364" s="512">
        <v>616629</v>
      </c>
      <c r="Q1364" s="512">
        <v>1170</v>
      </c>
      <c r="R1364" s="512">
        <v>673513</v>
      </c>
      <c r="S1364" s="512">
        <v>130</v>
      </c>
      <c r="T1364" s="512">
        <v>135924</v>
      </c>
      <c r="U1364" s="512">
        <v>598337</v>
      </c>
      <c r="V1364" s="513"/>
      <c r="W1364" s="513"/>
      <c r="X1364" s="521"/>
      <c r="Y1364" s="302"/>
      <c r="Z1364" s="522"/>
      <c r="AA1364" s="515"/>
      <c r="AB1364" s="516"/>
      <c r="AC1364" s="517">
        <v>4553394</v>
      </c>
    </row>
    <row r="1365" spans="1:29" ht="24.9" hidden="1" customHeight="1">
      <c r="A1365" s="302"/>
      <c r="B1365" s="519" t="s">
        <v>1783</v>
      </c>
      <c r="C1365" s="520">
        <f t="shared" si="78"/>
        <v>5314148</v>
      </c>
      <c r="D1365" s="512">
        <v>4742150</v>
      </c>
      <c r="E1365" s="512">
        <v>330824</v>
      </c>
      <c r="F1365" s="512">
        <v>756759</v>
      </c>
      <c r="G1365" s="512">
        <v>625933</v>
      </c>
      <c r="H1365" s="512">
        <v>2634935</v>
      </c>
      <c r="I1365" s="512">
        <v>0</v>
      </c>
      <c r="J1365" s="512">
        <v>393699</v>
      </c>
      <c r="K1365" s="514">
        <v>0</v>
      </c>
      <c r="L1365" s="512">
        <v>0</v>
      </c>
      <c r="M1365" s="512">
        <v>0</v>
      </c>
      <c r="N1365" s="512">
        <v>0</v>
      </c>
      <c r="O1365" s="512">
        <v>0</v>
      </c>
      <c r="P1365" s="512">
        <v>0</v>
      </c>
      <c r="Q1365" s="512">
        <v>0</v>
      </c>
      <c r="R1365" s="512">
        <v>0</v>
      </c>
      <c r="S1365" s="512">
        <v>0</v>
      </c>
      <c r="T1365" s="512">
        <v>0</v>
      </c>
      <c r="U1365" s="512">
        <v>571998</v>
      </c>
      <c r="V1365" s="513"/>
      <c r="W1365" s="513"/>
      <c r="X1365" s="521"/>
      <c r="Y1365" s="302"/>
      <c r="Z1365" s="522"/>
      <c r="AA1365" s="515"/>
      <c r="AB1365" s="516"/>
      <c r="AC1365" s="517">
        <v>5314148</v>
      </c>
    </row>
    <row r="1366" spans="1:29" ht="24.9" hidden="1" customHeight="1">
      <c r="A1366" s="302"/>
      <c r="B1366" s="519" t="s">
        <v>2609</v>
      </c>
      <c r="C1366" s="520">
        <f t="shared" si="78"/>
        <v>10766065</v>
      </c>
      <c r="D1366" s="512">
        <v>8848088</v>
      </c>
      <c r="E1366" s="512">
        <v>0</v>
      </c>
      <c r="F1366" s="512">
        <v>1831701</v>
      </c>
      <c r="G1366" s="512">
        <v>1234480</v>
      </c>
      <c r="H1366" s="512">
        <v>4609222</v>
      </c>
      <c r="I1366" s="512">
        <v>992471</v>
      </c>
      <c r="J1366" s="512">
        <v>180214</v>
      </c>
      <c r="K1366" s="514">
        <v>0</v>
      </c>
      <c r="L1366" s="512">
        <v>0</v>
      </c>
      <c r="M1366" s="512">
        <v>0</v>
      </c>
      <c r="N1366" s="512">
        <v>0</v>
      </c>
      <c r="O1366" s="512">
        <f>P1366/540</f>
        <v>871.35</v>
      </c>
      <c r="P1366" s="512">
        <v>470529</v>
      </c>
      <c r="Q1366" s="512">
        <v>0</v>
      </c>
      <c r="R1366" s="512">
        <v>0</v>
      </c>
      <c r="S1366" s="512">
        <v>260</v>
      </c>
      <c r="T1366" s="512">
        <v>271849</v>
      </c>
      <c r="U1366" s="512">
        <v>1175599</v>
      </c>
      <c r="V1366" s="513"/>
      <c r="W1366" s="513"/>
      <c r="X1366" s="521"/>
      <c r="Y1366" s="302"/>
      <c r="Z1366" s="522"/>
      <c r="AA1366" s="515"/>
      <c r="AB1366" s="516"/>
      <c r="AC1366" s="517">
        <v>10766065</v>
      </c>
    </row>
    <row r="1367" spans="1:29" ht="24.9" hidden="1" customHeight="1">
      <c r="A1367" s="302"/>
      <c r="B1367" s="519" t="s">
        <v>2610</v>
      </c>
      <c r="C1367" s="520">
        <f t="shared" si="78"/>
        <v>8418883</v>
      </c>
      <c r="D1367" s="512">
        <v>3698247</v>
      </c>
      <c r="E1367" s="512">
        <v>124059</v>
      </c>
      <c r="F1367" s="512">
        <v>864253</v>
      </c>
      <c r="G1367" s="512">
        <v>431199</v>
      </c>
      <c r="H1367" s="512">
        <v>1838327</v>
      </c>
      <c r="I1367" s="512">
        <v>440409</v>
      </c>
      <c r="J1367" s="512">
        <v>0</v>
      </c>
      <c r="K1367" s="514">
        <v>0</v>
      </c>
      <c r="L1367" s="512">
        <v>0</v>
      </c>
      <c r="M1367" s="512">
        <f>N1367/1630</f>
        <v>1040.8730061349693</v>
      </c>
      <c r="N1367" s="512">
        <v>1696623</v>
      </c>
      <c r="O1367" s="512">
        <f>P1367/540</f>
        <v>283.59629629629632</v>
      </c>
      <c r="P1367" s="512">
        <v>153142</v>
      </c>
      <c r="Q1367" s="512">
        <v>1434.4311926605506</v>
      </c>
      <c r="R1367" s="512">
        <v>1563530</v>
      </c>
      <c r="S1367" s="512">
        <v>148.02471910112359</v>
      </c>
      <c r="T1367" s="512">
        <v>131742</v>
      </c>
      <c r="U1367" s="512">
        <v>1175599</v>
      </c>
      <c r="V1367" s="513"/>
      <c r="W1367" s="513"/>
      <c r="X1367" s="521"/>
      <c r="Y1367" s="302"/>
      <c r="Z1367" s="522"/>
      <c r="AA1367" s="515"/>
      <c r="AB1367" s="516"/>
      <c r="AC1367" s="517">
        <v>8418883</v>
      </c>
    </row>
    <row r="1368" spans="1:29" ht="24.9" hidden="1" customHeight="1">
      <c r="A1368" s="302"/>
      <c r="B1368" s="519" t="s">
        <v>913</v>
      </c>
      <c r="C1368" s="520">
        <f t="shared" si="78"/>
        <v>8336292</v>
      </c>
      <c r="D1368" s="512">
        <v>3484667</v>
      </c>
      <c r="E1368" s="512">
        <v>83740</v>
      </c>
      <c r="F1368" s="512">
        <v>584768</v>
      </c>
      <c r="G1368" s="512">
        <v>472927</v>
      </c>
      <c r="H1368" s="512">
        <v>1501300</v>
      </c>
      <c r="I1368" s="512">
        <v>710237</v>
      </c>
      <c r="J1368" s="512">
        <v>131695</v>
      </c>
      <c r="K1368" s="514">
        <v>0</v>
      </c>
      <c r="L1368" s="512">
        <v>0</v>
      </c>
      <c r="M1368" s="512">
        <v>0</v>
      </c>
      <c r="N1368" s="512">
        <v>0</v>
      </c>
      <c r="O1368" s="512">
        <f>P1368/540</f>
        <v>769.37592592592591</v>
      </c>
      <c r="P1368" s="512">
        <v>415463</v>
      </c>
      <c r="Q1368" s="512">
        <v>2079</v>
      </c>
      <c r="R1368" s="512">
        <v>2662226</v>
      </c>
      <c r="S1368" s="512">
        <v>0</v>
      </c>
      <c r="T1368" s="512">
        <v>0</v>
      </c>
      <c r="U1368" s="512">
        <v>1773936</v>
      </c>
      <c r="V1368" s="513"/>
      <c r="W1368" s="513"/>
      <c r="X1368" s="521"/>
      <c r="Y1368" s="302"/>
      <c r="Z1368" s="522"/>
      <c r="AA1368" s="515"/>
      <c r="AB1368" s="516"/>
      <c r="AC1368" s="517">
        <v>8336292</v>
      </c>
    </row>
    <row r="1369" spans="1:29" ht="24.9" hidden="1" customHeight="1">
      <c r="A1369" s="302"/>
      <c r="B1369" s="519" t="s">
        <v>2611</v>
      </c>
      <c r="C1369" s="520">
        <f t="shared" si="78"/>
        <v>4747669</v>
      </c>
      <c r="D1369" s="512">
        <v>1703366</v>
      </c>
      <c r="E1369" s="512">
        <v>264402</v>
      </c>
      <c r="F1369" s="512">
        <v>355893</v>
      </c>
      <c r="G1369" s="512">
        <v>174058</v>
      </c>
      <c r="H1369" s="512">
        <v>694547</v>
      </c>
      <c r="I1369" s="512">
        <v>0</v>
      </c>
      <c r="J1369" s="512">
        <v>214466</v>
      </c>
      <c r="K1369" s="514">
        <v>0</v>
      </c>
      <c r="L1369" s="512">
        <v>0</v>
      </c>
      <c r="M1369" s="512">
        <v>0</v>
      </c>
      <c r="N1369" s="512">
        <v>0</v>
      </c>
      <c r="O1369" s="512">
        <f>P1369/540</f>
        <v>182.40370370370371</v>
      </c>
      <c r="P1369" s="512">
        <v>98498</v>
      </c>
      <c r="Q1369" s="512">
        <v>1172.211009174312</v>
      </c>
      <c r="R1369" s="512">
        <v>1277710</v>
      </c>
      <c r="S1369" s="512">
        <v>46.328089887640452</v>
      </c>
      <c r="T1369" s="512">
        <v>41232</v>
      </c>
      <c r="U1369" s="512">
        <v>1626863</v>
      </c>
      <c r="V1369" s="513"/>
      <c r="W1369" s="513"/>
      <c r="X1369" s="521"/>
      <c r="Y1369" s="302"/>
      <c r="Z1369" s="522"/>
      <c r="AA1369" s="515"/>
      <c r="AB1369" s="516"/>
      <c r="AC1369" s="517">
        <v>4747669</v>
      </c>
    </row>
    <row r="1370" spans="1:29" ht="24.9" hidden="1" customHeight="1">
      <c r="A1370" s="302"/>
      <c r="B1370" s="519" t="s">
        <v>2612</v>
      </c>
      <c r="C1370" s="520">
        <f t="shared" si="78"/>
        <v>7007212</v>
      </c>
      <c r="D1370" s="512">
        <v>842684</v>
      </c>
      <c r="E1370" s="512">
        <v>516912</v>
      </c>
      <c r="F1370" s="512">
        <v>0</v>
      </c>
      <c r="G1370" s="512">
        <v>0</v>
      </c>
      <c r="H1370" s="512">
        <v>0</v>
      </c>
      <c r="I1370" s="512">
        <v>0</v>
      </c>
      <c r="J1370" s="512">
        <v>325772</v>
      </c>
      <c r="K1370" s="514">
        <v>0</v>
      </c>
      <c r="L1370" s="512">
        <v>0</v>
      </c>
      <c r="M1370" s="512">
        <f>N1370/1630</f>
        <v>1527.2398773006134</v>
      </c>
      <c r="N1370" s="512">
        <v>2489401</v>
      </c>
      <c r="O1370" s="512">
        <v>0</v>
      </c>
      <c r="P1370" s="512">
        <v>0</v>
      </c>
      <c r="Q1370" s="512">
        <v>2870</v>
      </c>
      <c r="R1370" s="512">
        <v>3675127</v>
      </c>
      <c r="S1370" s="512">
        <v>0</v>
      </c>
      <c r="T1370" s="512">
        <v>0</v>
      </c>
      <c r="U1370" s="512">
        <v>0</v>
      </c>
      <c r="V1370" s="513"/>
      <c r="W1370" s="513"/>
      <c r="X1370" s="521"/>
      <c r="Y1370" s="302"/>
      <c r="Z1370" s="522"/>
      <c r="AA1370" s="515"/>
      <c r="AB1370" s="516"/>
      <c r="AC1370" s="517">
        <v>7007212</v>
      </c>
    </row>
    <row r="1371" spans="1:29" ht="24.9" hidden="1" customHeight="1">
      <c r="A1371" s="302"/>
      <c r="B1371" s="519" t="s">
        <v>2613</v>
      </c>
      <c r="C1371" s="520">
        <f t="shared" si="78"/>
        <v>4982544</v>
      </c>
      <c r="D1371" s="512">
        <v>164965</v>
      </c>
      <c r="E1371" s="512">
        <v>0</v>
      </c>
      <c r="F1371" s="512">
        <v>0</v>
      </c>
      <c r="G1371" s="512">
        <v>0</v>
      </c>
      <c r="H1371" s="512">
        <v>0</v>
      </c>
      <c r="I1371" s="512">
        <v>0</v>
      </c>
      <c r="J1371" s="512">
        <v>164965</v>
      </c>
      <c r="K1371" s="514">
        <v>0</v>
      </c>
      <c r="L1371" s="512">
        <v>0</v>
      </c>
      <c r="M1371" s="512">
        <v>0</v>
      </c>
      <c r="N1371" s="512">
        <v>0</v>
      </c>
      <c r="O1371" s="512">
        <f t="shared" ref="O1371:O1377" si="79">P1371/540</f>
        <v>670.69259259259263</v>
      </c>
      <c r="P1371" s="512">
        <v>362174</v>
      </c>
      <c r="Q1371" s="512">
        <v>1440</v>
      </c>
      <c r="R1371" s="512">
        <v>1843966</v>
      </c>
      <c r="S1371" s="512">
        <v>801</v>
      </c>
      <c r="T1371" s="512">
        <v>837503</v>
      </c>
      <c r="U1371" s="512">
        <v>1773936</v>
      </c>
      <c r="V1371" s="513"/>
      <c r="W1371" s="513"/>
      <c r="X1371" s="521"/>
      <c r="Y1371" s="302"/>
      <c r="Z1371" s="522"/>
      <c r="AA1371" s="515"/>
      <c r="AB1371" s="516"/>
      <c r="AC1371" s="517">
        <v>4982544</v>
      </c>
    </row>
    <row r="1372" spans="1:29" ht="24.9" hidden="1" customHeight="1">
      <c r="A1372" s="302"/>
      <c r="B1372" s="519" t="s">
        <v>914</v>
      </c>
      <c r="C1372" s="520">
        <f t="shared" si="78"/>
        <v>4471086</v>
      </c>
      <c r="D1372" s="512">
        <v>178828</v>
      </c>
      <c r="E1372" s="512">
        <v>0</v>
      </c>
      <c r="F1372" s="512">
        <v>0</v>
      </c>
      <c r="G1372" s="512">
        <v>0</v>
      </c>
      <c r="H1372" s="512">
        <v>0</v>
      </c>
      <c r="I1372" s="512">
        <v>0</v>
      </c>
      <c r="J1372" s="512">
        <v>178828</v>
      </c>
      <c r="K1372" s="514">
        <v>0</v>
      </c>
      <c r="L1372" s="512">
        <v>0</v>
      </c>
      <c r="M1372" s="512">
        <f>N1372/1630</f>
        <v>1328.6987730061351</v>
      </c>
      <c r="N1372" s="512">
        <v>2165779</v>
      </c>
      <c r="O1372" s="512">
        <f t="shared" si="79"/>
        <v>1046.3944444444444</v>
      </c>
      <c r="P1372" s="512">
        <v>565053</v>
      </c>
      <c r="Q1372" s="512">
        <v>1990</v>
      </c>
      <c r="R1372" s="512">
        <v>865005</v>
      </c>
      <c r="S1372" s="512">
        <v>97</v>
      </c>
      <c r="T1372" s="512">
        <v>101420</v>
      </c>
      <c r="U1372" s="512">
        <v>595001</v>
      </c>
      <c r="V1372" s="513"/>
      <c r="W1372" s="513"/>
      <c r="X1372" s="521"/>
      <c r="Y1372" s="302"/>
      <c r="Z1372" s="522"/>
      <c r="AA1372" s="515"/>
      <c r="AB1372" s="516"/>
      <c r="AC1372" s="517">
        <v>4471086</v>
      </c>
    </row>
    <row r="1373" spans="1:29" ht="24.9" hidden="1" customHeight="1">
      <c r="A1373" s="302"/>
      <c r="B1373" s="519" t="s">
        <v>2614</v>
      </c>
      <c r="C1373" s="520">
        <f t="shared" si="78"/>
        <v>7400783</v>
      </c>
      <c r="D1373" s="512">
        <v>1894096</v>
      </c>
      <c r="E1373" s="512">
        <v>75986</v>
      </c>
      <c r="F1373" s="512">
        <v>337532</v>
      </c>
      <c r="G1373" s="512">
        <v>272977</v>
      </c>
      <c r="H1373" s="512">
        <v>1014910</v>
      </c>
      <c r="I1373" s="512">
        <v>0</v>
      </c>
      <c r="J1373" s="512">
        <v>192691</v>
      </c>
      <c r="K1373" s="514">
        <v>0</v>
      </c>
      <c r="L1373" s="512">
        <v>0</v>
      </c>
      <c r="M1373" s="512">
        <f>N1373/1630</f>
        <v>740.12392638036806</v>
      </c>
      <c r="N1373" s="512">
        <v>1206402</v>
      </c>
      <c r="O1373" s="512">
        <f t="shared" si="79"/>
        <v>569.77777777777783</v>
      </c>
      <c r="P1373" s="512">
        <v>307680</v>
      </c>
      <c r="Q1373" s="512">
        <v>1633</v>
      </c>
      <c r="R1373" s="512">
        <v>2091109</v>
      </c>
      <c r="S1373" s="512">
        <v>100</v>
      </c>
      <c r="T1373" s="512">
        <v>104557</v>
      </c>
      <c r="U1373" s="512">
        <v>1796939</v>
      </c>
      <c r="V1373" s="513"/>
      <c r="W1373" s="513"/>
      <c r="X1373" s="521"/>
      <c r="Y1373" s="302"/>
      <c r="Z1373" s="522"/>
      <c r="AA1373" s="515"/>
      <c r="AB1373" s="516"/>
      <c r="AC1373" s="517">
        <v>7400783</v>
      </c>
    </row>
    <row r="1374" spans="1:29" ht="24.9" hidden="1" customHeight="1">
      <c r="A1374" s="302"/>
      <c r="B1374" s="519" t="s">
        <v>2615</v>
      </c>
      <c r="C1374" s="520">
        <f t="shared" si="78"/>
        <v>7053233</v>
      </c>
      <c r="D1374" s="512">
        <v>1844753</v>
      </c>
      <c r="E1374" s="512">
        <v>415597</v>
      </c>
      <c r="F1374" s="512">
        <v>227888</v>
      </c>
      <c r="G1374" s="512">
        <v>184303</v>
      </c>
      <c r="H1374" s="512">
        <v>821502</v>
      </c>
      <c r="I1374" s="512">
        <v>0</v>
      </c>
      <c r="J1374" s="512">
        <v>195463</v>
      </c>
      <c r="K1374" s="514">
        <v>0</v>
      </c>
      <c r="L1374" s="512">
        <v>0</v>
      </c>
      <c r="M1374" s="512">
        <f>N1374/1630</f>
        <v>2180.4288343558283</v>
      </c>
      <c r="N1374" s="512">
        <v>3554099</v>
      </c>
      <c r="O1374" s="512">
        <f t="shared" si="79"/>
        <v>363.71851851851852</v>
      </c>
      <c r="P1374" s="512">
        <v>196408</v>
      </c>
      <c r="Q1374" s="512">
        <v>1061</v>
      </c>
      <c r="R1374" s="512">
        <v>1358644</v>
      </c>
      <c r="S1374" s="512">
        <v>95</v>
      </c>
      <c r="T1374" s="512">
        <v>99329</v>
      </c>
      <c r="U1374" s="512">
        <v>0</v>
      </c>
      <c r="V1374" s="513"/>
      <c r="W1374" s="513"/>
      <c r="X1374" s="521"/>
      <c r="Y1374" s="302"/>
      <c r="Z1374" s="522"/>
      <c r="AA1374" s="515"/>
      <c r="AB1374" s="516"/>
      <c r="AC1374" s="517">
        <v>7053233</v>
      </c>
    </row>
    <row r="1375" spans="1:29" ht="24.9" hidden="1" customHeight="1">
      <c r="A1375" s="302"/>
      <c r="B1375" s="519" t="s">
        <v>915</v>
      </c>
      <c r="C1375" s="520">
        <f t="shared" si="78"/>
        <v>4568039</v>
      </c>
      <c r="D1375" s="512">
        <v>3327597</v>
      </c>
      <c r="E1375" s="512">
        <v>1395662</v>
      </c>
      <c r="F1375" s="512">
        <v>687963</v>
      </c>
      <c r="G1375" s="512">
        <v>556385</v>
      </c>
      <c r="H1375" s="512">
        <v>0</v>
      </c>
      <c r="I1375" s="512">
        <v>0</v>
      </c>
      <c r="J1375" s="512">
        <v>687587</v>
      </c>
      <c r="K1375" s="514">
        <v>0</v>
      </c>
      <c r="L1375" s="512">
        <v>0</v>
      </c>
      <c r="M1375" s="512">
        <v>0</v>
      </c>
      <c r="N1375" s="512">
        <v>0</v>
      </c>
      <c r="O1375" s="512">
        <f t="shared" si="79"/>
        <v>714.86666666666667</v>
      </c>
      <c r="P1375" s="512">
        <v>386028</v>
      </c>
      <c r="Q1375" s="512">
        <v>1633.11</v>
      </c>
      <c r="R1375" s="512">
        <v>709874</v>
      </c>
      <c r="S1375" s="512">
        <v>138.24</v>
      </c>
      <c r="T1375" s="512">
        <v>144540</v>
      </c>
      <c r="U1375" s="512">
        <v>0</v>
      </c>
      <c r="V1375" s="513"/>
      <c r="W1375" s="513"/>
      <c r="X1375" s="521"/>
      <c r="Y1375" s="302"/>
      <c r="Z1375" s="522"/>
      <c r="AA1375" s="515"/>
      <c r="AB1375" s="516"/>
      <c r="AC1375" s="517">
        <v>4568039</v>
      </c>
    </row>
    <row r="1376" spans="1:29" ht="24.9" hidden="1" customHeight="1">
      <c r="A1376" s="302"/>
      <c r="B1376" s="519" t="s">
        <v>2616</v>
      </c>
      <c r="C1376" s="520">
        <f t="shared" si="78"/>
        <v>2350246</v>
      </c>
      <c r="D1376" s="512">
        <v>94196</v>
      </c>
      <c r="E1376" s="512">
        <v>12406</v>
      </c>
      <c r="F1376" s="512">
        <v>0</v>
      </c>
      <c r="G1376" s="512">
        <v>0</v>
      </c>
      <c r="H1376" s="512">
        <v>0</v>
      </c>
      <c r="I1376" s="512">
        <v>0</v>
      </c>
      <c r="J1376" s="512">
        <v>81790</v>
      </c>
      <c r="K1376" s="514">
        <v>0</v>
      </c>
      <c r="L1376" s="512">
        <v>0</v>
      </c>
      <c r="M1376" s="512">
        <f t="shared" ref="M1376:M1381" si="80">N1376/1630</f>
        <v>673.16012269938653</v>
      </c>
      <c r="N1376" s="512">
        <v>1097251</v>
      </c>
      <c r="O1376" s="512">
        <f t="shared" si="79"/>
        <v>517.5</v>
      </c>
      <c r="P1376" s="512">
        <v>279450</v>
      </c>
      <c r="Q1376" s="512">
        <v>632</v>
      </c>
      <c r="R1376" s="512">
        <v>809296</v>
      </c>
      <c r="S1376" s="512">
        <v>67</v>
      </c>
      <c r="T1376" s="512">
        <v>70053</v>
      </c>
      <c r="U1376" s="512">
        <v>0</v>
      </c>
      <c r="V1376" s="513"/>
      <c r="W1376" s="513"/>
      <c r="X1376" s="521"/>
      <c r="Y1376" s="302"/>
      <c r="Z1376" s="522"/>
      <c r="AA1376" s="515"/>
      <c r="AB1376" s="516"/>
      <c r="AC1376" s="517">
        <v>2350246</v>
      </c>
    </row>
    <row r="1377" spans="1:29" ht="24.9" hidden="1" customHeight="1">
      <c r="A1377" s="302"/>
      <c r="B1377" s="519" t="s">
        <v>350</v>
      </c>
      <c r="C1377" s="520">
        <f t="shared" si="78"/>
        <v>4457855</v>
      </c>
      <c r="D1377" s="512">
        <v>2174218</v>
      </c>
      <c r="E1377" s="512">
        <v>25329</v>
      </c>
      <c r="F1377" s="512">
        <v>432987</v>
      </c>
      <c r="G1377" s="512">
        <v>500747</v>
      </c>
      <c r="H1377" s="512">
        <v>1112571</v>
      </c>
      <c r="I1377" s="512">
        <v>0</v>
      </c>
      <c r="J1377" s="512">
        <v>102584</v>
      </c>
      <c r="K1377" s="514">
        <v>0</v>
      </c>
      <c r="L1377" s="512">
        <v>0</v>
      </c>
      <c r="M1377" s="512">
        <f t="shared" si="80"/>
        <v>1071.417791411043</v>
      </c>
      <c r="N1377" s="512">
        <v>1746411</v>
      </c>
      <c r="O1377" s="512">
        <f t="shared" si="79"/>
        <v>824.47407407407411</v>
      </c>
      <c r="P1377" s="512">
        <v>445216</v>
      </c>
      <c r="Q1377" s="512">
        <v>0</v>
      </c>
      <c r="R1377" s="512">
        <v>0</v>
      </c>
      <c r="S1377" s="512">
        <v>88</v>
      </c>
      <c r="T1377" s="512">
        <v>92010</v>
      </c>
      <c r="U1377" s="512">
        <v>0</v>
      </c>
      <c r="V1377" s="513"/>
      <c r="W1377" s="513"/>
      <c r="X1377" s="521"/>
      <c r="Y1377" s="302"/>
      <c r="Z1377" s="522"/>
      <c r="AA1377" s="515"/>
      <c r="AB1377" s="516"/>
      <c r="AC1377" s="517">
        <v>4457855</v>
      </c>
    </row>
    <row r="1378" spans="1:29" ht="24.9" hidden="1" customHeight="1">
      <c r="A1378" s="302"/>
      <c r="B1378" s="519" t="s">
        <v>351</v>
      </c>
      <c r="C1378" s="520">
        <f t="shared" si="78"/>
        <v>3299106</v>
      </c>
      <c r="D1378" s="512">
        <v>952373</v>
      </c>
      <c r="E1378" s="512">
        <v>18609</v>
      </c>
      <c r="F1378" s="512">
        <v>0</v>
      </c>
      <c r="G1378" s="512">
        <v>167959</v>
      </c>
      <c r="H1378" s="512">
        <v>654904</v>
      </c>
      <c r="I1378" s="512">
        <v>0</v>
      </c>
      <c r="J1378" s="512">
        <v>110901</v>
      </c>
      <c r="K1378" s="514">
        <v>0</v>
      </c>
      <c r="L1378" s="512">
        <v>0</v>
      </c>
      <c r="M1378" s="512">
        <f t="shared" si="80"/>
        <v>675.50981595092026</v>
      </c>
      <c r="N1378" s="512">
        <v>1101081</v>
      </c>
      <c r="O1378" s="512">
        <v>0</v>
      </c>
      <c r="P1378" s="512">
        <v>0</v>
      </c>
      <c r="Q1378" s="512">
        <v>0</v>
      </c>
      <c r="R1378" s="512">
        <v>0</v>
      </c>
      <c r="S1378" s="512">
        <v>67</v>
      </c>
      <c r="T1378" s="512">
        <v>70053</v>
      </c>
      <c r="U1378" s="512">
        <v>1175599</v>
      </c>
      <c r="V1378" s="513"/>
      <c r="W1378" s="513"/>
      <c r="X1378" s="521"/>
      <c r="Y1378" s="302"/>
      <c r="Z1378" s="522"/>
      <c r="AA1378" s="515"/>
      <c r="AB1378" s="516"/>
      <c r="AC1378" s="517">
        <v>3299106</v>
      </c>
    </row>
    <row r="1379" spans="1:29" ht="24.9" hidden="1" customHeight="1">
      <c r="A1379" s="302"/>
      <c r="B1379" s="519" t="s">
        <v>2617</v>
      </c>
      <c r="C1379" s="520">
        <f t="shared" si="78"/>
        <v>2224403</v>
      </c>
      <c r="D1379" s="512">
        <v>794719</v>
      </c>
      <c r="E1379" s="512">
        <v>51691</v>
      </c>
      <c r="F1379" s="512">
        <v>129423</v>
      </c>
      <c r="G1379" s="512">
        <v>104670</v>
      </c>
      <c r="H1379" s="512">
        <v>377240</v>
      </c>
      <c r="I1379" s="512">
        <v>0</v>
      </c>
      <c r="J1379" s="512">
        <v>131695</v>
      </c>
      <c r="K1379" s="514">
        <v>0</v>
      </c>
      <c r="L1379" s="512">
        <v>0</v>
      </c>
      <c r="M1379" s="512">
        <f t="shared" si="80"/>
        <v>677.85950920245398</v>
      </c>
      <c r="N1379" s="512">
        <v>1104911</v>
      </c>
      <c r="O1379" s="512">
        <v>0</v>
      </c>
      <c r="P1379" s="512">
        <v>0</v>
      </c>
      <c r="Q1379" s="512">
        <v>586</v>
      </c>
      <c r="R1379" s="512">
        <v>254720</v>
      </c>
      <c r="S1379" s="512">
        <v>67</v>
      </c>
      <c r="T1379" s="512">
        <v>70053</v>
      </c>
      <c r="U1379" s="512">
        <v>0</v>
      </c>
      <c r="V1379" s="513"/>
      <c r="W1379" s="513"/>
      <c r="X1379" s="521"/>
      <c r="Y1379" s="302"/>
      <c r="Z1379" s="522"/>
      <c r="AA1379" s="515"/>
      <c r="AB1379" s="516"/>
      <c r="AC1379" s="517">
        <v>2224403</v>
      </c>
    </row>
    <row r="1380" spans="1:29" ht="24.9" hidden="1" customHeight="1">
      <c r="A1380" s="302"/>
      <c r="B1380" s="519" t="s">
        <v>348</v>
      </c>
      <c r="C1380" s="520">
        <f t="shared" si="78"/>
        <v>1929560</v>
      </c>
      <c r="D1380" s="512">
        <v>333779</v>
      </c>
      <c r="E1380" s="512">
        <v>12406</v>
      </c>
      <c r="F1380" s="512">
        <v>0</v>
      </c>
      <c r="G1380" s="512">
        <v>236811</v>
      </c>
      <c r="H1380" s="512">
        <v>0</v>
      </c>
      <c r="I1380" s="512">
        <v>0</v>
      </c>
      <c r="J1380" s="512">
        <v>84562</v>
      </c>
      <c r="K1380" s="514">
        <v>0</v>
      </c>
      <c r="L1380" s="512">
        <v>0</v>
      </c>
      <c r="M1380" s="512">
        <f t="shared" si="80"/>
        <v>671.9858895705521</v>
      </c>
      <c r="N1380" s="512">
        <v>1095337</v>
      </c>
      <c r="O1380" s="512">
        <f>P1380/540</f>
        <v>277.01851851851853</v>
      </c>
      <c r="P1380" s="512">
        <v>149590</v>
      </c>
      <c r="Q1380" s="512">
        <v>646</v>
      </c>
      <c r="R1380" s="512">
        <v>280801</v>
      </c>
      <c r="S1380" s="512">
        <v>67</v>
      </c>
      <c r="T1380" s="512">
        <v>70053</v>
      </c>
      <c r="U1380" s="512">
        <v>0</v>
      </c>
      <c r="V1380" s="513"/>
      <c r="W1380" s="513"/>
      <c r="X1380" s="521"/>
      <c r="Y1380" s="302"/>
      <c r="Z1380" s="522"/>
      <c r="AA1380" s="515"/>
      <c r="AB1380" s="516"/>
      <c r="AC1380" s="517">
        <v>1929560</v>
      </c>
    </row>
    <row r="1381" spans="1:29" ht="24.9" hidden="1" customHeight="1">
      <c r="A1381" s="302"/>
      <c r="B1381" s="519" t="s">
        <v>352</v>
      </c>
      <c r="C1381" s="520">
        <f t="shared" si="78"/>
        <v>9986183</v>
      </c>
      <c r="D1381" s="512">
        <v>3446887</v>
      </c>
      <c r="E1381" s="512">
        <v>2114687</v>
      </c>
      <c r="F1381" s="512">
        <v>0</v>
      </c>
      <c r="G1381" s="512">
        <v>0</v>
      </c>
      <c r="H1381" s="512">
        <v>0</v>
      </c>
      <c r="I1381" s="512">
        <v>0</v>
      </c>
      <c r="J1381" s="512">
        <v>1332200</v>
      </c>
      <c r="K1381" s="514">
        <v>0</v>
      </c>
      <c r="L1381" s="512">
        <v>0</v>
      </c>
      <c r="M1381" s="512">
        <f t="shared" si="80"/>
        <v>2854.9987730061348</v>
      </c>
      <c r="N1381" s="512">
        <v>4653648</v>
      </c>
      <c r="O1381" s="512">
        <f>P1381/540</f>
        <v>939.37037037037032</v>
      </c>
      <c r="P1381" s="512">
        <v>507260</v>
      </c>
      <c r="Q1381" s="512">
        <v>1037.8</v>
      </c>
      <c r="R1381" s="512">
        <v>451107</v>
      </c>
      <c r="S1381" s="512">
        <v>0</v>
      </c>
      <c r="T1381" s="512">
        <v>0</v>
      </c>
      <c r="U1381" s="512">
        <v>927281</v>
      </c>
      <c r="V1381" s="513"/>
      <c r="W1381" s="513"/>
      <c r="X1381" s="521"/>
      <c r="Y1381" s="302"/>
      <c r="Z1381" s="522"/>
      <c r="AA1381" s="515"/>
      <c r="AB1381" s="516"/>
      <c r="AC1381" s="517">
        <v>9986183</v>
      </c>
    </row>
    <row r="1382" spans="1:29" ht="24.9" hidden="1" customHeight="1">
      <c r="A1382" s="302"/>
      <c r="B1382" s="519" t="s">
        <v>353</v>
      </c>
      <c r="C1382" s="520">
        <f t="shared" si="78"/>
        <v>2273143</v>
      </c>
      <c r="D1382" s="512">
        <v>1071205</v>
      </c>
      <c r="E1382" s="512">
        <v>33082</v>
      </c>
      <c r="F1382" s="512">
        <v>238637</v>
      </c>
      <c r="G1382" s="512">
        <v>192996</v>
      </c>
      <c r="H1382" s="512">
        <v>323622</v>
      </c>
      <c r="I1382" s="512">
        <v>170581</v>
      </c>
      <c r="J1382" s="512">
        <v>112287</v>
      </c>
      <c r="K1382" s="514">
        <v>0</v>
      </c>
      <c r="L1382" s="512">
        <v>0</v>
      </c>
      <c r="M1382" s="512">
        <v>0</v>
      </c>
      <c r="N1382" s="512">
        <v>0</v>
      </c>
      <c r="O1382" s="512">
        <v>0</v>
      </c>
      <c r="P1382" s="512">
        <v>0</v>
      </c>
      <c r="Q1382" s="512">
        <v>0</v>
      </c>
      <c r="R1382" s="512">
        <v>0</v>
      </c>
      <c r="S1382" s="512">
        <v>0</v>
      </c>
      <c r="T1382" s="512">
        <v>0</v>
      </c>
      <c r="U1382" s="512">
        <v>1201938</v>
      </c>
      <c r="V1382" s="513"/>
      <c r="W1382" s="513"/>
      <c r="X1382" s="521"/>
      <c r="Y1382" s="302"/>
      <c r="Z1382" s="522"/>
      <c r="AA1382" s="515"/>
      <c r="AB1382" s="516"/>
      <c r="AC1382" s="517">
        <v>2273143</v>
      </c>
    </row>
    <row r="1383" spans="1:29" ht="24.9" hidden="1" customHeight="1">
      <c r="A1383" s="302"/>
      <c r="B1383" s="519" t="s">
        <v>2619</v>
      </c>
      <c r="C1383" s="520">
        <f t="shared" si="78"/>
        <v>1677802</v>
      </c>
      <c r="D1383" s="512">
        <v>475864</v>
      </c>
      <c r="E1383" s="512">
        <v>0</v>
      </c>
      <c r="F1383" s="512">
        <v>0</v>
      </c>
      <c r="G1383" s="512">
        <v>192996</v>
      </c>
      <c r="H1383" s="512">
        <v>0</v>
      </c>
      <c r="I1383" s="512">
        <v>170581</v>
      </c>
      <c r="J1383" s="512">
        <v>112287</v>
      </c>
      <c r="K1383" s="514">
        <v>0</v>
      </c>
      <c r="L1383" s="512">
        <v>0</v>
      </c>
      <c r="M1383" s="512">
        <v>0</v>
      </c>
      <c r="N1383" s="512">
        <v>0</v>
      </c>
      <c r="O1383" s="512">
        <v>0</v>
      </c>
      <c r="P1383" s="512">
        <v>0</v>
      </c>
      <c r="Q1383" s="512">
        <v>0</v>
      </c>
      <c r="R1383" s="512">
        <v>0</v>
      </c>
      <c r="S1383" s="512">
        <v>0</v>
      </c>
      <c r="T1383" s="512">
        <v>0</v>
      </c>
      <c r="U1383" s="512">
        <v>1201938</v>
      </c>
      <c r="V1383" s="513"/>
      <c r="W1383" s="513"/>
      <c r="X1383" s="521"/>
      <c r="Y1383" s="302"/>
      <c r="Z1383" s="522"/>
      <c r="AA1383" s="515"/>
      <c r="AB1383" s="516"/>
      <c r="AC1383" s="517">
        <v>1677802</v>
      </c>
    </row>
    <row r="1384" spans="1:29" ht="24.9" hidden="1" customHeight="1">
      <c r="A1384" s="302"/>
      <c r="B1384" s="519" t="s">
        <v>2618</v>
      </c>
      <c r="C1384" s="520">
        <f t="shared" si="78"/>
        <v>9658272</v>
      </c>
      <c r="D1384" s="512">
        <v>2510161</v>
      </c>
      <c r="E1384" s="512">
        <v>31015</v>
      </c>
      <c r="F1384" s="512">
        <v>496623</v>
      </c>
      <c r="G1384" s="512">
        <v>401641</v>
      </c>
      <c r="H1384" s="512">
        <v>1397895</v>
      </c>
      <c r="I1384" s="512">
        <v>0</v>
      </c>
      <c r="J1384" s="512">
        <v>182987</v>
      </c>
      <c r="K1384" s="514">
        <v>0</v>
      </c>
      <c r="L1384" s="512">
        <v>0</v>
      </c>
      <c r="M1384" s="512">
        <f>N1384/1630</f>
        <v>1459.1018404907975</v>
      </c>
      <c r="N1384" s="512">
        <v>2378336</v>
      </c>
      <c r="O1384" s="512">
        <f>P1384/540</f>
        <v>1048.6259259259259</v>
      </c>
      <c r="P1384" s="512">
        <v>566258</v>
      </c>
      <c r="Q1384" s="512">
        <v>1500</v>
      </c>
      <c r="R1384" s="512">
        <v>1920798</v>
      </c>
      <c r="S1384" s="512">
        <v>150</v>
      </c>
      <c r="T1384" s="512">
        <v>156836</v>
      </c>
      <c r="U1384" s="512">
        <v>2125883</v>
      </c>
      <c r="V1384" s="513"/>
      <c r="W1384" s="513"/>
      <c r="X1384" s="521"/>
      <c r="Y1384" s="302"/>
      <c r="Z1384" s="522"/>
      <c r="AA1384" s="515"/>
      <c r="AB1384" s="516"/>
      <c r="AC1384" s="517">
        <v>9658272</v>
      </c>
    </row>
    <row r="1385" spans="1:29" ht="24.9" hidden="1" customHeight="1">
      <c r="A1385" s="302"/>
      <c r="B1385" s="519" t="s">
        <v>2620</v>
      </c>
      <c r="C1385" s="520">
        <f t="shared" si="78"/>
        <v>8208743</v>
      </c>
      <c r="D1385" s="512">
        <v>3757104</v>
      </c>
      <c r="E1385" s="512">
        <v>67199</v>
      </c>
      <c r="F1385" s="512">
        <v>623466</v>
      </c>
      <c r="G1385" s="512">
        <v>504224</v>
      </c>
      <c r="H1385" s="512">
        <v>2271100</v>
      </c>
      <c r="I1385" s="512">
        <v>0</v>
      </c>
      <c r="J1385" s="512">
        <v>291115</v>
      </c>
      <c r="K1385" s="514">
        <v>0</v>
      </c>
      <c r="L1385" s="512">
        <v>0</v>
      </c>
      <c r="M1385" s="512">
        <f>N1385/1630</f>
        <v>1174.8</v>
      </c>
      <c r="N1385" s="512">
        <v>1914924</v>
      </c>
      <c r="O1385" s="512">
        <f>P1385/540</f>
        <v>760.8</v>
      </c>
      <c r="P1385" s="512">
        <v>410832</v>
      </c>
      <c r="Q1385" s="512">
        <v>0</v>
      </c>
      <c r="R1385" s="512">
        <v>0</v>
      </c>
      <c r="S1385" s="512">
        <v>0</v>
      </c>
      <c r="T1385" s="512">
        <v>0</v>
      </c>
      <c r="U1385" s="512">
        <v>2125883</v>
      </c>
      <c r="V1385" s="513"/>
      <c r="W1385" s="513"/>
      <c r="X1385" s="521"/>
      <c r="Y1385" s="302"/>
      <c r="Z1385" s="522"/>
      <c r="AA1385" s="515"/>
      <c r="AB1385" s="516"/>
      <c r="AC1385" s="517">
        <v>8208743</v>
      </c>
    </row>
    <row r="1386" spans="1:29" ht="24.9" hidden="1" customHeight="1">
      <c r="A1386" s="302"/>
      <c r="B1386" s="519" t="s">
        <v>2621</v>
      </c>
      <c r="C1386" s="520">
        <f t="shared" si="78"/>
        <v>3201872</v>
      </c>
      <c r="D1386" s="512">
        <v>2629874</v>
      </c>
      <c r="E1386" s="512"/>
      <c r="F1386" s="512"/>
      <c r="G1386" s="512"/>
      <c r="H1386" s="512">
        <v>2381756</v>
      </c>
      <c r="I1386" s="512">
        <v>248118</v>
      </c>
      <c r="J1386" s="512"/>
      <c r="K1386" s="514">
        <v>0</v>
      </c>
      <c r="L1386" s="512">
        <v>0</v>
      </c>
      <c r="M1386" s="512">
        <v>0</v>
      </c>
      <c r="N1386" s="512">
        <v>0</v>
      </c>
      <c r="O1386" s="512">
        <v>0</v>
      </c>
      <c r="P1386" s="512">
        <v>0</v>
      </c>
      <c r="Q1386" s="512">
        <v>0</v>
      </c>
      <c r="R1386" s="512">
        <v>0</v>
      </c>
      <c r="S1386" s="512">
        <v>0</v>
      </c>
      <c r="T1386" s="512">
        <v>0</v>
      </c>
      <c r="U1386" s="512">
        <v>571998</v>
      </c>
      <c r="V1386" s="513"/>
      <c r="W1386" s="513"/>
      <c r="X1386" s="521"/>
      <c r="Y1386" s="302"/>
      <c r="Z1386" s="522"/>
      <c r="AA1386" s="515"/>
      <c r="AB1386" s="516"/>
      <c r="AC1386" s="517">
        <v>3201872</v>
      </c>
    </row>
    <row r="1387" spans="1:29" ht="24.9" hidden="1" customHeight="1">
      <c r="A1387" s="302"/>
      <c r="B1387" s="519" t="s">
        <v>2622</v>
      </c>
      <c r="C1387" s="520">
        <f t="shared" si="78"/>
        <v>5278211</v>
      </c>
      <c r="D1387" s="512">
        <v>3152328</v>
      </c>
      <c r="E1387" s="512">
        <v>50140</v>
      </c>
      <c r="F1387" s="512">
        <v>0</v>
      </c>
      <c r="G1387" s="512">
        <v>0</v>
      </c>
      <c r="H1387" s="512">
        <v>2690468</v>
      </c>
      <c r="I1387" s="512">
        <v>0</v>
      </c>
      <c r="J1387" s="512">
        <v>411720</v>
      </c>
      <c r="K1387" s="514">
        <v>0</v>
      </c>
      <c r="L1387" s="512">
        <v>0</v>
      </c>
      <c r="M1387" s="512">
        <v>0</v>
      </c>
      <c r="N1387" s="512">
        <v>0</v>
      </c>
      <c r="O1387" s="512">
        <v>0</v>
      </c>
      <c r="P1387" s="512">
        <v>0</v>
      </c>
      <c r="Q1387" s="512">
        <v>0</v>
      </c>
      <c r="R1387" s="512">
        <v>0</v>
      </c>
      <c r="S1387" s="512">
        <v>0</v>
      </c>
      <c r="T1387" s="512">
        <v>0</v>
      </c>
      <c r="U1387" s="512">
        <v>2125883</v>
      </c>
      <c r="V1387" s="513"/>
      <c r="W1387" s="513"/>
      <c r="X1387" s="521"/>
      <c r="Y1387" s="302"/>
      <c r="Z1387" s="522"/>
      <c r="AA1387" s="515"/>
      <c r="AB1387" s="516"/>
      <c r="AC1387" s="517">
        <v>5278211</v>
      </c>
    </row>
    <row r="1388" spans="1:29" ht="24.9" hidden="1" customHeight="1">
      <c r="A1388" s="302"/>
      <c r="B1388" s="519" t="s">
        <v>2623</v>
      </c>
      <c r="C1388" s="520">
        <f t="shared" si="78"/>
        <v>14777398</v>
      </c>
      <c r="D1388" s="512">
        <v>4434424</v>
      </c>
      <c r="E1388" s="512">
        <v>31015</v>
      </c>
      <c r="F1388" s="512">
        <v>771808</v>
      </c>
      <c r="G1388" s="512">
        <v>624195</v>
      </c>
      <c r="H1388" s="512">
        <v>2284504</v>
      </c>
      <c r="I1388" s="512">
        <v>372177</v>
      </c>
      <c r="J1388" s="512">
        <v>350725</v>
      </c>
      <c r="K1388" s="514">
        <v>0</v>
      </c>
      <c r="L1388" s="512">
        <v>0</v>
      </c>
      <c r="M1388" s="512">
        <f>N1388/1630</f>
        <v>1435.6055214723926</v>
      </c>
      <c r="N1388" s="512">
        <v>2340037</v>
      </c>
      <c r="O1388" s="512">
        <f>P1388/540</f>
        <v>1045.5722222222223</v>
      </c>
      <c r="P1388" s="512">
        <v>564609</v>
      </c>
      <c r="Q1388" s="512">
        <v>3920</v>
      </c>
      <c r="R1388" s="512">
        <v>5019685</v>
      </c>
      <c r="S1388" s="512">
        <v>280</v>
      </c>
      <c r="T1388" s="512">
        <v>292760</v>
      </c>
      <c r="U1388" s="512">
        <v>2125883</v>
      </c>
      <c r="V1388" s="513"/>
      <c r="W1388" s="513"/>
      <c r="X1388" s="521"/>
      <c r="Y1388" s="302"/>
      <c r="Z1388" s="522"/>
      <c r="AA1388" s="515"/>
      <c r="AB1388" s="516"/>
      <c r="AC1388" s="517">
        <v>14777398</v>
      </c>
    </row>
    <row r="1389" spans="1:29" ht="24.9" hidden="1" customHeight="1">
      <c r="A1389" s="302"/>
      <c r="B1389" s="519" t="s">
        <v>2624</v>
      </c>
      <c r="C1389" s="520">
        <f t="shared" si="78"/>
        <v>9042939</v>
      </c>
      <c r="D1389" s="512">
        <v>2779259</v>
      </c>
      <c r="E1389" s="512">
        <v>20676</v>
      </c>
      <c r="F1389" s="512">
        <v>457925</v>
      </c>
      <c r="G1389" s="512">
        <v>370344</v>
      </c>
      <c r="H1389" s="512">
        <v>1463002</v>
      </c>
      <c r="I1389" s="512">
        <v>341162</v>
      </c>
      <c r="J1389" s="512">
        <v>126150</v>
      </c>
      <c r="K1389" s="514">
        <v>0</v>
      </c>
      <c r="L1389" s="512">
        <v>0</v>
      </c>
      <c r="M1389" s="512">
        <f>N1389/1630</f>
        <v>883.44969325153374</v>
      </c>
      <c r="N1389" s="512">
        <v>1440023</v>
      </c>
      <c r="O1389" s="512">
        <f>P1389/540</f>
        <v>671.0462962962963</v>
      </c>
      <c r="P1389" s="512">
        <v>362365</v>
      </c>
      <c r="Q1389" s="512">
        <v>1716</v>
      </c>
      <c r="R1389" s="512">
        <v>2197393</v>
      </c>
      <c r="S1389" s="512">
        <v>132</v>
      </c>
      <c r="T1389" s="512">
        <v>138016</v>
      </c>
      <c r="U1389" s="512">
        <v>2125883</v>
      </c>
      <c r="V1389" s="513"/>
      <c r="W1389" s="513"/>
      <c r="X1389" s="521"/>
      <c r="Y1389" s="302"/>
      <c r="Z1389" s="522"/>
      <c r="AA1389" s="515"/>
      <c r="AB1389" s="516"/>
      <c r="AC1389" s="517">
        <v>9042939</v>
      </c>
    </row>
    <row r="1390" spans="1:29" ht="24.9" hidden="1" customHeight="1">
      <c r="A1390" s="302"/>
      <c r="B1390" s="519" t="s">
        <v>2625</v>
      </c>
      <c r="C1390" s="520">
        <f t="shared" si="78"/>
        <v>3866611</v>
      </c>
      <c r="D1390" s="512">
        <v>0</v>
      </c>
      <c r="E1390" s="512">
        <v>0</v>
      </c>
      <c r="F1390" s="512">
        <v>0</v>
      </c>
      <c r="G1390" s="512">
        <v>0</v>
      </c>
      <c r="H1390" s="512">
        <v>0</v>
      </c>
      <c r="I1390" s="512">
        <v>0</v>
      </c>
      <c r="J1390" s="512">
        <v>0</v>
      </c>
      <c r="K1390" s="514">
        <v>0</v>
      </c>
      <c r="L1390" s="512">
        <v>0</v>
      </c>
      <c r="M1390" s="512">
        <v>0</v>
      </c>
      <c r="N1390" s="512">
        <v>0</v>
      </c>
      <c r="O1390" s="512">
        <f>P1390/540</f>
        <v>724.02962962962965</v>
      </c>
      <c r="P1390" s="512">
        <v>390976</v>
      </c>
      <c r="Q1390" s="512">
        <v>2595</v>
      </c>
      <c r="R1390" s="512">
        <v>3322981</v>
      </c>
      <c r="S1390" s="512">
        <v>146</v>
      </c>
      <c r="T1390" s="512">
        <v>152654</v>
      </c>
      <c r="U1390" s="512">
        <v>0</v>
      </c>
      <c r="V1390" s="513"/>
      <c r="W1390" s="513"/>
      <c r="X1390" s="521"/>
      <c r="Y1390" s="302"/>
      <c r="Z1390" s="522"/>
      <c r="AA1390" s="515"/>
      <c r="AB1390" s="516"/>
      <c r="AC1390" s="517">
        <v>3866611</v>
      </c>
    </row>
    <row r="1391" spans="1:29" ht="24.9" hidden="1" customHeight="1">
      <c r="A1391" s="302"/>
      <c r="B1391" s="519" t="s">
        <v>2626</v>
      </c>
      <c r="C1391" s="520">
        <f t="shared" si="78"/>
        <v>73190</v>
      </c>
      <c r="D1391" s="512">
        <v>0</v>
      </c>
      <c r="E1391" s="512">
        <v>0</v>
      </c>
      <c r="F1391" s="512">
        <v>0</v>
      </c>
      <c r="G1391" s="512">
        <v>0</v>
      </c>
      <c r="H1391" s="512">
        <v>0</v>
      </c>
      <c r="I1391" s="512">
        <v>0</v>
      </c>
      <c r="J1391" s="512">
        <v>0</v>
      </c>
      <c r="K1391" s="514">
        <v>0</v>
      </c>
      <c r="L1391" s="512">
        <v>0</v>
      </c>
      <c r="M1391" s="512">
        <v>0</v>
      </c>
      <c r="N1391" s="512">
        <v>0</v>
      </c>
      <c r="O1391" s="512">
        <v>0</v>
      </c>
      <c r="P1391" s="512">
        <v>0</v>
      </c>
      <c r="Q1391" s="512">
        <v>0</v>
      </c>
      <c r="R1391" s="512">
        <v>0</v>
      </c>
      <c r="S1391" s="512">
        <v>70</v>
      </c>
      <c r="T1391" s="512">
        <v>73190</v>
      </c>
      <c r="U1391" s="512">
        <v>0</v>
      </c>
      <c r="V1391" s="513"/>
      <c r="W1391" s="513"/>
      <c r="X1391" s="521"/>
      <c r="Y1391" s="302"/>
      <c r="Z1391" s="522"/>
      <c r="AA1391" s="515"/>
      <c r="AB1391" s="516"/>
      <c r="AC1391" s="517">
        <v>73190</v>
      </c>
    </row>
    <row r="1392" spans="1:29" ht="24.9" hidden="1" customHeight="1">
      <c r="A1392" s="302"/>
      <c r="B1392" s="519" t="s">
        <v>2627</v>
      </c>
      <c r="C1392" s="520">
        <f t="shared" si="78"/>
        <v>4581412</v>
      </c>
      <c r="D1392" s="512">
        <v>2093164</v>
      </c>
      <c r="E1392" s="512">
        <v>20676</v>
      </c>
      <c r="F1392" s="512">
        <v>367630</v>
      </c>
      <c r="G1392" s="512">
        <v>297318</v>
      </c>
      <c r="H1392" s="512">
        <v>940228</v>
      </c>
      <c r="I1392" s="512">
        <v>341162</v>
      </c>
      <c r="J1392" s="512">
        <v>126150</v>
      </c>
      <c r="K1392" s="514">
        <v>0</v>
      </c>
      <c r="L1392" s="512">
        <v>0</v>
      </c>
      <c r="M1392" s="512">
        <v>0</v>
      </c>
      <c r="N1392" s="512">
        <v>0</v>
      </c>
      <c r="O1392" s="512">
        <f>P1392/540</f>
        <v>671.0462962962963</v>
      </c>
      <c r="P1392" s="512">
        <v>362365</v>
      </c>
      <c r="Q1392" s="512">
        <v>0</v>
      </c>
      <c r="R1392" s="512">
        <v>0</v>
      </c>
      <c r="S1392" s="512">
        <v>0</v>
      </c>
      <c r="T1392" s="512">
        <v>0</v>
      </c>
      <c r="U1392" s="512">
        <v>2125883</v>
      </c>
      <c r="V1392" s="513"/>
      <c r="W1392" s="513"/>
      <c r="X1392" s="521"/>
      <c r="Y1392" s="302"/>
      <c r="Z1392" s="522"/>
      <c r="AA1392" s="515"/>
      <c r="AB1392" s="516"/>
      <c r="AC1392" s="517">
        <v>4581412</v>
      </c>
    </row>
    <row r="1393" spans="1:29" ht="24.9" hidden="1" customHeight="1">
      <c r="A1393" s="302"/>
      <c r="B1393" s="519" t="s">
        <v>2628</v>
      </c>
      <c r="C1393" s="520">
        <f t="shared" si="78"/>
        <v>1319383</v>
      </c>
      <c r="D1393" s="512">
        <v>1319383</v>
      </c>
      <c r="E1393" s="512">
        <v>0</v>
      </c>
      <c r="F1393" s="512">
        <v>0</v>
      </c>
      <c r="G1393" s="512">
        <v>0</v>
      </c>
      <c r="H1393" s="512">
        <v>1319383</v>
      </c>
      <c r="I1393" s="512">
        <v>0</v>
      </c>
      <c r="J1393" s="512">
        <v>0</v>
      </c>
      <c r="K1393" s="514">
        <v>0</v>
      </c>
      <c r="L1393" s="512">
        <v>0</v>
      </c>
      <c r="M1393" s="512">
        <v>0</v>
      </c>
      <c r="N1393" s="512">
        <v>0</v>
      </c>
      <c r="O1393" s="512">
        <v>0</v>
      </c>
      <c r="P1393" s="512">
        <v>0</v>
      </c>
      <c r="Q1393" s="512">
        <v>0</v>
      </c>
      <c r="R1393" s="512">
        <v>0</v>
      </c>
      <c r="S1393" s="512">
        <v>0</v>
      </c>
      <c r="T1393" s="512">
        <v>0</v>
      </c>
      <c r="U1393" s="512">
        <v>0</v>
      </c>
      <c r="V1393" s="513"/>
      <c r="W1393" s="513"/>
      <c r="X1393" s="521"/>
      <c r="Y1393" s="302"/>
      <c r="Z1393" s="522"/>
      <c r="AA1393" s="515"/>
      <c r="AB1393" s="516"/>
      <c r="AC1393" s="517">
        <v>1319383</v>
      </c>
    </row>
    <row r="1394" spans="1:29" ht="24.9" hidden="1" customHeight="1">
      <c r="A1394" s="302"/>
      <c r="B1394" s="519" t="s">
        <v>2629</v>
      </c>
      <c r="C1394" s="520">
        <f t="shared" si="78"/>
        <v>8565114</v>
      </c>
      <c r="D1394" s="512">
        <v>3668219</v>
      </c>
      <c r="E1394" s="512">
        <v>0</v>
      </c>
      <c r="F1394" s="512">
        <v>956698</v>
      </c>
      <c r="G1394" s="512">
        <v>773723</v>
      </c>
      <c r="H1394" s="512">
        <v>1472577</v>
      </c>
      <c r="I1394" s="512">
        <v>465221</v>
      </c>
      <c r="J1394" s="512">
        <v>0</v>
      </c>
      <c r="K1394" s="514">
        <v>0</v>
      </c>
      <c r="L1394" s="512">
        <v>0</v>
      </c>
      <c r="M1394" s="512">
        <f>N1394/1630</f>
        <v>2081.7453987730059</v>
      </c>
      <c r="N1394" s="512">
        <v>3393245</v>
      </c>
      <c r="O1394" s="512">
        <f>P1394/540</f>
        <v>599.14814814814815</v>
      </c>
      <c r="P1394" s="512">
        <v>323540</v>
      </c>
      <c r="Q1394" s="512">
        <v>0</v>
      </c>
      <c r="R1394" s="512">
        <v>0</v>
      </c>
      <c r="S1394" s="512">
        <v>245</v>
      </c>
      <c r="T1394" s="512">
        <v>256165</v>
      </c>
      <c r="U1394" s="512">
        <v>923945</v>
      </c>
      <c r="V1394" s="513"/>
      <c r="W1394" s="513"/>
      <c r="X1394" s="521"/>
      <c r="Y1394" s="302"/>
      <c r="Z1394" s="522"/>
      <c r="AA1394" s="515"/>
      <c r="AB1394" s="516"/>
      <c r="AC1394" s="517">
        <v>8565114</v>
      </c>
    </row>
    <row r="1395" spans="1:29" ht="24.9" hidden="1" customHeight="1">
      <c r="A1395" s="302"/>
      <c r="B1395" s="519" t="s">
        <v>2630</v>
      </c>
      <c r="C1395" s="520">
        <f t="shared" si="78"/>
        <v>3498637</v>
      </c>
      <c r="D1395" s="512">
        <v>1399093</v>
      </c>
      <c r="E1395" s="512">
        <v>0</v>
      </c>
      <c r="F1395" s="512">
        <v>464375</v>
      </c>
      <c r="G1395" s="512">
        <v>375560</v>
      </c>
      <c r="H1395" s="512">
        <v>559158</v>
      </c>
      <c r="I1395" s="512">
        <v>0</v>
      </c>
      <c r="J1395" s="512">
        <v>0</v>
      </c>
      <c r="K1395" s="514">
        <v>0</v>
      </c>
      <c r="L1395" s="512">
        <v>0</v>
      </c>
      <c r="M1395" s="512">
        <v>0</v>
      </c>
      <c r="N1395" s="512">
        <v>0</v>
      </c>
      <c r="O1395" s="512">
        <v>0</v>
      </c>
      <c r="P1395" s="512">
        <v>0</v>
      </c>
      <c r="Q1395" s="512">
        <v>0</v>
      </c>
      <c r="R1395" s="512">
        <v>0</v>
      </c>
      <c r="S1395" s="512">
        <v>0</v>
      </c>
      <c r="T1395" s="512">
        <v>0</v>
      </c>
      <c r="U1395" s="512">
        <v>2099544</v>
      </c>
      <c r="V1395" s="513"/>
      <c r="W1395" s="513"/>
      <c r="X1395" s="521"/>
      <c r="Y1395" s="302"/>
      <c r="Z1395" s="522"/>
      <c r="AA1395" s="515"/>
      <c r="AB1395" s="516"/>
      <c r="AC1395" s="517">
        <v>3498637</v>
      </c>
    </row>
    <row r="1396" spans="1:29" ht="24.9" hidden="1" customHeight="1">
      <c r="A1396" s="302"/>
      <c r="B1396" s="519" t="s">
        <v>916</v>
      </c>
      <c r="C1396" s="520">
        <f t="shared" si="78"/>
        <v>4839012</v>
      </c>
      <c r="D1396" s="512">
        <v>4152260</v>
      </c>
      <c r="E1396" s="512">
        <v>0</v>
      </c>
      <c r="F1396" s="512">
        <v>1552216</v>
      </c>
      <c r="G1396" s="512">
        <v>627672</v>
      </c>
      <c r="H1396" s="512">
        <v>1972372</v>
      </c>
      <c r="I1396" s="512">
        <v>0</v>
      </c>
      <c r="J1396" s="512">
        <v>0</v>
      </c>
      <c r="K1396" s="514">
        <v>0</v>
      </c>
      <c r="L1396" s="512">
        <v>0</v>
      </c>
      <c r="M1396" s="512">
        <v>0</v>
      </c>
      <c r="N1396" s="512">
        <v>0</v>
      </c>
      <c r="O1396" s="512">
        <f>P1396/540</f>
        <v>965.45</v>
      </c>
      <c r="P1396" s="512">
        <v>521343</v>
      </c>
      <c r="Q1396" s="512">
        <v>0</v>
      </c>
      <c r="R1396" s="512">
        <v>0</v>
      </c>
      <c r="S1396" s="512">
        <v>158.19999999999999</v>
      </c>
      <c r="T1396" s="512">
        <v>165409</v>
      </c>
      <c r="U1396" s="512">
        <v>0</v>
      </c>
      <c r="V1396" s="513"/>
      <c r="W1396" s="513"/>
      <c r="X1396" s="521"/>
      <c r="Y1396" s="302"/>
      <c r="Z1396" s="522"/>
      <c r="AA1396" s="515"/>
      <c r="AB1396" s="516"/>
      <c r="AC1396" s="517">
        <v>4839012</v>
      </c>
    </row>
    <row r="1397" spans="1:29" ht="24.9" hidden="1" customHeight="1">
      <c r="A1397" s="302"/>
      <c r="B1397" s="519" t="s">
        <v>2631</v>
      </c>
      <c r="C1397" s="520">
        <f t="shared" si="78"/>
        <v>1142712</v>
      </c>
      <c r="D1397" s="512">
        <v>1142712</v>
      </c>
      <c r="E1397" s="512">
        <v>0</v>
      </c>
      <c r="F1397" s="512">
        <v>455229</v>
      </c>
      <c r="G1397" s="512">
        <v>455229</v>
      </c>
      <c r="H1397" s="512">
        <v>232254</v>
      </c>
      <c r="I1397" s="512">
        <v>0</v>
      </c>
      <c r="J1397" s="512">
        <v>0</v>
      </c>
      <c r="K1397" s="514">
        <v>0</v>
      </c>
      <c r="L1397" s="512">
        <v>0</v>
      </c>
      <c r="M1397" s="512">
        <v>0</v>
      </c>
      <c r="N1397" s="512">
        <v>0</v>
      </c>
      <c r="O1397" s="512">
        <v>0</v>
      </c>
      <c r="P1397" s="512">
        <v>0</v>
      </c>
      <c r="Q1397" s="512">
        <v>0</v>
      </c>
      <c r="R1397" s="512">
        <v>0</v>
      </c>
      <c r="S1397" s="512">
        <v>0</v>
      </c>
      <c r="T1397" s="512">
        <v>0</v>
      </c>
      <c r="U1397" s="512">
        <v>0</v>
      </c>
      <c r="V1397" s="513"/>
      <c r="W1397" s="513"/>
      <c r="X1397" s="521"/>
      <c r="Y1397" s="302"/>
      <c r="Z1397" s="522"/>
      <c r="AA1397" s="515"/>
      <c r="AB1397" s="516"/>
      <c r="AC1397" s="517">
        <v>1142712</v>
      </c>
    </row>
    <row r="1398" spans="1:29" ht="24.9" hidden="1" customHeight="1">
      <c r="A1398" s="302"/>
      <c r="B1398" s="519" t="s">
        <v>355</v>
      </c>
      <c r="C1398" s="520">
        <f t="shared" si="78"/>
        <v>4225123</v>
      </c>
      <c r="D1398" s="512">
        <v>1955995</v>
      </c>
      <c r="E1398" s="512">
        <v>1163052</v>
      </c>
      <c r="F1398" s="512">
        <v>0</v>
      </c>
      <c r="G1398" s="512">
        <v>0</v>
      </c>
      <c r="H1398" s="512">
        <v>0</v>
      </c>
      <c r="I1398" s="512">
        <v>0</v>
      </c>
      <c r="J1398" s="512">
        <v>792943</v>
      </c>
      <c r="K1398" s="514">
        <v>0</v>
      </c>
      <c r="L1398" s="512">
        <v>0</v>
      </c>
      <c r="M1398" s="512">
        <v>0</v>
      </c>
      <c r="N1398" s="512">
        <v>0</v>
      </c>
      <c r="O1398" s="512">
        <f>P1398/540</f>
        <v>1153.3018518518518</v>
      </c>
      <c r="P1398" s="512">
        <v>622783</v>
      </c>
      <c r="Q1398" s="512">
        <v>3336.27</v>
      </c>
      <c r="R1398" s="512">
        <v>1450196</v>
      </c>
      <c r="S1398" s="512">
        <v>187.6</v>
      </c>
      <c r="T1398" s="512">
        <v>196149</v>
      </c>
      <c r="U1398" s="512">
        <v>0</v>
      </c>
      <c r="V1398" s="513"/>
      <c r="W1398" s="513"/>
      <c r="X1398" s="521"/>
      <c r="Y1398" s="302"/>
      <c r="Z1398" s="522"/>
      <c r="AA1398" s="515"/>
      <c r="AB1398" s="516"/>
      <c r="AC1398" s="517">
        <v>4225123</v>
      </c>
    </row>
    <row r="1399" spans="1:29" ht="24.9" hidden="1" customHeight="1">
      <c r="A1399" s="302"/>
      <c r="B1399" s="628" t="s">
        <v>3111</v>
      </c>
      <c r="C1399" s="520">
        <f t="shared" si="78"/>
        <v>1883467</v>
      </c>
      <c r="D1399" s="512"/>
      <c r="E1399" s="512"/>
      <c r="F1399" s="512"/>
      <c r="G1399" s="512"/>
      <c r="H1399" s="512"/>
      <c r="I1399" s="512"/>
      <c r="J1399" s="512"/>
      <c r="K1399" s="514">
        <v>1</v>
      </c>
      <c r="L1399" s="512">
        <v>1883467</v>
      </c>
      <c r="M1399" s="512"/>
      <c r="N1399" s="512"/>
      <c r="O1399" s="512"/>
      <c r="P1399" s="512"/>
      <c r="Q1399" s="512"/>
      <c r="R1399" s="512"/>
      <c r="S1399" s="512"/>
      <c r="T1399" s="512"/>
      <c r="U1399" s="512"/>
      <c r="V1399" s="513"/>
      <c r="W1399" s="513"/>
      <c r="X1399" s="521"/>
      <c r="Y1399" s="302"/>
      <c r="Z1399" s="629"/>
      <c r="AA1399" s="515"/>
      <c r="AB1399" s="516"/>
      <c r="AC1399" s="517">
        <v>1883467</v>
      </c>
    </row>
    <row r="1400" spans="1:29" ht="24.9" customHeight="1">
      <c r="A1400" s="302">
        <v>81</v>
      </c>
      <c r="B1400" s="628" t="s">
        <v>3112</v>
      </c>
      <c r="C1400" s="520">
        <f t="shared" si="78"/>
        <v>7533868</v>
      </c>
      <c r="D1400" s="512"/>
      <c r="E1400" s="512"/>
      <c r="F1400" s="512"/>
      <c r="G1400" s="512"/>
      <c r="H1400" s="512"/>
      <c r="I1400" s="512"/>
      <c r="J1400" s="512"/>
      <c r="K1400" s="514">
        <v>4</v>
      </c>
      <c r="L1400" s="512">
        <v>7533868</v>
      </c>
      <c r="M1400" s="512"/>
      <c r="N1400" s="512"/>
      <c r="O1400" s="512"/>
      <c r="P1400" s="512"/>
      <c r="Q1400" s="512"/>
      <c r="R1400" s="512"/>
      <c r="S1400" s="512"/>
      <c r="T1400" s="512"/>
      <c r="U1400" s="512"/>
      <c r="V1400" s="513"/>
      <c r="W1400" s="513"/>
      <c r="X1400" s="521"/>
      <c r="Y1400" s="302"/>
      <c r="Z1400" s="629"/>
      <c r="AA1400" s="515"/>
      <c r="AB1400" s="516"/>
      <c r="AC1400" s="517">
        <v>7533868</v>
      </c>
    </row>
    <row r="1401" spans="1:29" ht="24.9" customHeight="1">
      <c r="A1401" s="302">
        <v>82</v>
      </c>
      <c r="B1401" s="628" t="s">
        <v>3113</v>
      </c>
      <c r="C1401" s="520">
        <f t="shared" si="78"/>
        <v>7533868</v>
      </c>
      <c r="D1401" s="512"/>
      <c r="E1401" s="512"/>
      <c r="F1401" s="512"/>
      <c r="G1401" s="512"/>
      <c r="H1401" s="512"/>
      <c r="I1401" s="512"/>
      <c r="J1401" s="512"/>
      <c r="K1401" s="514">
        <v>4</v>
      </c>
      <c r="L1401" s="512">
        <v>7533868</v>
      </c>
      <c r="M1401" s="512"/>
      <c r="N1401" s="512"/>
      <c r="O1401" s="512"/>
      <c r="P1401" s="512"/>
      <c r="Q1401" s="512"/>
      <c r="R1401" s="512"/>
      <c r="S1401" s="512"/>
      <c r="T1401" s="512"/>
      <c r="U1401" s="512"/>
      <c r="V1401" s="513"/>
      <c r="W1401" s="513"/>
      <c r="X1401" s="521"/>
      <c r="Y1401" s="302"/>
      <c r="Z1401" s="629"/>
      <c r="AA1401" s="515"/>
      <c r="AB1401" s="516"/>
      <c r="AC1401" s="517">
        <v>7533868</v>
      </c>
    </row>
    <row r="1402" spans="1:29" ht="24.9" hidden="1" customHeight="1">
      <c r="A1402" s="302"/>
      <c r="B1402" s="628" t="s">
        <v>3114</v>
      </c>
      <c r="C1402" s="520">
        <f t="shared" si="78"/>
        <v>3766934</v>
      </c>
      <c r="D1402" s="512"/>
      <c r="E1402" s="512"/>
      <c r="F1402" s="512"/>
      <c r="G1402" s="512"/>
      <c r="H1402" s="512"/>
      <c r="I1402" s="512"/>
      <c r="J1402" s="512"/>
      <c r="K1402" s="514">
        <v>2</v>
      </c>
      <c r="L1402" s="512">
        <v>3766934</v>
      </c>
      <c r="M1402" s="512"/>
      <c r="N1402" s="512"/>
      <c r="O1402" s="512"/>
      <c r="P1402" s="512"/>
      <c r="Q1402" s="512"/>
      <c r="R1402" s="512"/>
      <c r="S1402" s="512"/>
      <c r="T1402" s="512"/>
      <c r="U1402" s="512"/>
      <c r="V1402" s="513"/>
      <c r="W1402" s="513"/>
      <c r="X1402" s="521"/>
      <c r="Y1402" s="302"/>
      <c r="Z1402" s="629"/>
      <c r="AA1402" s="515"/>
      <c r="AB1402" s="516"/>
      <c r="AC1402" s="517">
        <v>3766934</v>
      </c>
    </row>
    <row r="1403" spans="1:29" ht="24.9" hidden="1" customHeight="1">
      <c r="A1403" s="302"/>
      <c r="B1403" s="628" t="s">
        <v>3115</v>
      </c>
      <c r="C1403" s="520">
        <f t="shared" si="78"/>
        <v>3766934</v>
      </c>
      <c r="D1403" s="512"/>
      <c r="E1403" s="512"/>
      <c r="F1403" s="512"/>
      <c r="G1403" s="512"/>
      <c r="H1403" s="512"/>
      <c r="I1403" s="512"/>
      <c r="J1403" s="512"/>
      <c r="K1403" s="514">
        <v>2</v>
      </c>
      <c r="L1403" s="512">
        <v>3766934</v>
      </c>
      <c r="M1403" s="512"/>
      <c r="N1403" s="512"/>
      <c r="O1403" s="512"/>
      <c r="P1403" s="512"/>
      <c r="Q1403" s="512"/>
      <c r="R1403" s="512"/>
      <c r="S1403" s="512"/>
      <c r="T1403" s="512"/>
      <c r="U1403" s="512"/>
      <c r="V1403" s="513"/>
      <c r="W1403" s="513"/>
      <c r="X1403" s="521"/>
      <c r="Y1403" s="302"/>
      <c r="Z1403" s="629"/>
      <c r="AA1403" s="515"/>
      <c r="AB1403" s="516"/>
      <c r="AC1403" s="517">
        <v>3766934</v>
      </c>
    </row>
    <row r="1404" spans="1:29" ht="24.9" hidden="1" customHeight="1">
      <c r="A1404" s="302"/>
      <c r="B1404" s="628" t="s">
        <v>3116</v>
      </c>
      <c r="C1404" s="520">
        <f t="shared" si="78"/>
        <v>3766934</v>
      </c>
      <c r="D1404" s="512"/>
      <c r="E1404" s="512"/>
      <c r="F1404" s="512"/>
      <c r="G1404" s="512"/>
      <c r="H1404" s="512"/>
      <c r="I1404" s="512"/>
      <c r="J1404" s="512"/>
      <c r="K1404" s="514">
        <v>2</v>
      </c>
      <c r="L1404" s="512">
        <v>3766934</v>
      </c>
      <c r="M1404" s="512"/>
      <c r="N1404" s="512"/>
      <c r="O1404" s="512"/>
      <c r="P1404" s="512"/>
      <c r="Q1404" s="512"/>
      <c r="R1404" s="512"/>
      <c r="S1404" s="512"/>
      <c r="T1404" s="512"/>
      <c r="U1404" s="512"/>
      <c r="V1404" s="513"/>
      <c r="W1404" s="513"/>
      <c r="X1404" s="521"/>
      <c r="Y1404" s="302"/>
      <c r="Z1404" s="629"/>
      <c r="AA1404" s="515"/>
      <c r="AB1404" s="516"/>
      <c r="AC1404" s="517">
        <v>3766934</v>
      </c>
    </row>
    <row r="1405" spans="1:29" ht="24.9" hidden="1" customHeight="1">
      <c r="A1405" s="302"/>
      <c r="B1405" s="519" t="s">
        <v>2632</v>
      </c>
      <c r="C1405" s="520">
        <f t="shared" si="78"/>
        <v>1350000</v>
      </c>
      <c r="D1405" s="512">
        <v>1350000</v>
      </c>
      <c r="E1405" s="512">
        <v>150000</v>
      </c>
      <c r="F1405" s="512">
        <v>0</v>
      </c>
      <c r="G1405" s="512">
        <v>0</v>
      </c>
      <c r="H1405" s="512">
        <v>1200000</v>
      </c>
      <c r="I1405" s="512">
        <v>0</v>
      </c>
      <c r="J1405" s="512">
        <v>0</v>
      </c>
      <c r="K1405" s="514">
        <v>0</v>
      </c>
      <c r="L1405" s="512">
        <v>0</v>
      </c>
      <c r="M1405" s="512">
        <v>0</v>
      </c>
      <c r="N1405" s="512">
        <v>0</v>
      </c>
      <c r="O1405" s="512">
        <v>0</v>
      </c>
      <c r="P1405" s="512">
        <v>0</v>
      </c>
      <c r="Q1405" s="512">
        <v>0</v>
      </c>
      <c r="R1405" s="512">
        <v>0</v>
      </c>
      <c r="S1405" s="512">
        <v>0</v>
      </c>
      <c r="T1405" s="512">
        <v>0</v>
      </c>
      <c r="U1405" s="512">
        <v>0</v>
      </c>
      <c r="V1405" s="513"/>
      <c r="W1405" s="513"/>
      <c r="X1405" s="521"/>
      <c r="Y1405" s="302"/>
      <c r="Z1405" s="522"/>
      <c r="AA1405" s="515"/>
      <c r="AB1405" s="516"/>
      <c r="AC1405" s="517">
        <v>1350000</v>
      </c>
    </row>
    <row r="1406" spans="1:29" ht="24.9" hidden="1" customHeight="1">
      <c r="A1406" s="302"/>
      <c r="B1406" s="519" t="s">
        <v>917</v>
      </c>
      <c r="C1406" s="520">
        <f t="shared" si="78"/>
        <v>12622862</v>
      </c>
      <c r="D1406" s="512">
        <v>8316974</v>
      </c>
      <c r="E1406" s="512">
        <v>1804540</v>
      </c>
      <c r="F1406" s="512">
        <v>1335078</v>
      </c>
      <c r="G1406" s="512">
        <v>1053655</v>
      </c>
      <c r="H1406" s="512">
        <v>3483247</v>
      </c>
      <c r="I1406" s="512">
        <v>0</v>
      </c>
      <c r="J1406" s="512">
        <v>640454</v>
      </c>
      <c r="K1406" s="514">
        <v>0</v>
      </c>
      <c r="L1406" s="512">
        <v>0</v>
      </c>
      <c r="M1406" s="512">
        <f>N1406/1630</f>
        <v>1926.6717791411043</v>
      </c>
      <c r="N1406" s="512">
        <v>3140475</v>
      </c>
      <c r="O1406" s="512">
        <f t="shared" ref="O1406:O1418" si="81">P1406/540</f>
        <v>962.16111111111115</v>
      </c>
      <c r="P1406" s="512">
        <v>519567</v>
      </c>
      <c r="Q1406" s="512">
        <v>0</v>
      </c>
      <c r="R1406" s="512">
        <v>0</v>
      </c>
      <c r="S1406" s="512">
        <v>0</v>
      </c>
      <c r="T1406" s="512">
        <v>0</v>
      </c>
      <c r="U1406" s="512">
        <v>645846</v>
      </c>
      <c r="V1406" s="513"/>
      <c r="W1406" s="513"/>
      <c r="X1406" s="521"/>
      <c r="Y1406" s="302"/>
      <c r="Z1406" s="522"/>
      <c r="AA1406" s="515"/>
      <c r="AB1406" s="516"/>
      <c r="AC1406" s="517">
        <v>12622862</v>
      </c>
    </row>
    <row r="1407" spans="1:29" ht="24.9" hidden="1" customHeight="1">
      <c r="A1407" s="302"/>
      <c r="B1407" s="519" t="s">
        <v>918</v>
      </c>
      <c r="C1407" s="520">
        <f t="shared" si="78"/>
        <v>5100536</v>
      </c>
      <c r="D1407" s="512">
        <v>640454</v>
      </c>
      <c r="E1407" s="512">
        <v>0</v>
      </c>
      <c r="F1407" s="512">
        <v>0</v>
      </c>
      <c r="G1407" s="512">
        <v>0</v>
      </c>
      <c r="H1407" s="512">
        <v>0</v>
      </c>
      <c r="I1407" s="512">
        <v>0</v>
      </c>
      <c r="J1407" s="512">
        <v>640454</v>
      </c>
      <c r="K1407" s="514">
        <v>0</v>
      </c>
      <c r="L1407" s="512">
        <v>0</v>
      </c>
      <c r="M1407" s="512">
        <f>N1407/1630</f>
        <v>1921.3852760736197</v>
      </c>
      <c r="N1407" s="512">
        <v>3131858</v>
      </c>
      <c r="O1407" s="512">
        <f t="shared" si="81"/>
        <v>830.4666666666667</v>
      </c>
      <c r="P1407" s="512">
        <v>448452</v>
      </c>
      <c r="Q1407" s="512">
        <v>0</v>
      </c>
      <c r="R1407" s="512">
        <v>0</v>
      </c>
      <c r="S1407" s="512">
        <v>0</v>
      </c>
      <c r="T1407" s="512">
        <v>0</v>
      </c>
      <c r="U1407" s="512">
        <v>879772</v>
      </c>
      <c r="V1407" s="513"/>
      <c r="W1407" s="513"/>
      <c r="X1407" s="521"/>
      <c r="Y1407" s="302"/>
      <c r="Z1407" s="522"/>
      <c r="AA1407" s="515"/>
      <c r="AB1407" s="516"/>
      <c r="AC1407" s="517">
        <v>5100536</v>
      </c>
    </row>
    <row r="1408" spans="1:29" ht="24.9" hidden="1" customHeight="1">
      <c r="A1408" s="302"/>
      <c r="B1408" s="519" t="s">
        <v>2633</v>
      </c>
      <c r="C1408" s="520">
        <f t="shared" si="78"/>
        <v>14045684</v>
      </c>
      <c r="D1408" s="512">
        <v>7463750</v>
      </c>
      <c r="E1408" s="512">
        <v>352534</v>
      </c>
      <c r="F1408" s="512">
        <v>1292080</v>
      </c>
      <c r="G1408" s="512">
        <v>0</v>
      </c>
      <c r="H1408" s="512">
        <v>4423474</v>
      </c>
      <c r="I1408" s="512">
        <v>1395662</v>
      </c>
      <c r="J1408" s="512">
        <v>0</v>
      </c>
      <c r="K1408" s="514">
        <v>0</v>
      </c>
      <c r="L1408" s="512">
        <v>0</v>
      </c>
      <c r="M1408" s="512">
        <f>N1408/1630</f>
        <v>958.98895705521477</v>
      </c>
      <c r="N1408" s="512">
        <v>1563152</v>
      </c>
      <c r="O1408" s="512">
        <f t="shared" si="81"/>
        <v>179.62777777777777</v>
      </c>
      <c r="P1408" s="512">
        <v>96999</v>
      </c>
      <c r="Q1408" s="512">
        <v>2941</v>
      </c>
      <c r="R1408" s="512">
        <v>3766045</v>
      </c>
      <c r="S1408" s="512">
        <v>218.5</v>
      </c>
      <c r="T1408" s="512">
        <v>228457</v>
      </c>
      <c r="U1408" s="512">
        <v>927281</v>
      </c>
      <c r="V1408" s="513"/>
      <c r="W1408" s="513"/>
      <c r="X1408" s="521"/>
      <c r="Y1408" s="302"/>
      <c r="Z1408" s="522"/>
      <c r="AA1408" s="515"/>
      <c r="AB1408" s="516"/>
      <c r="AC1408" s="517">
        <v>14045684</v>
      </c>
    </row>
    <row r="1409" spans="1:29" ht="24.9" hidden="1" customHeight="1">
      <c r="A1409" s="302"/>
      <c r="B1409" s="519" t="s">
        <v>2634</v>
      </c>
      <c r="C1409" s="520">
        <f t="shared" si="78"/>
        <v>11208327</v>
      </c>
      <c r="D1409" s="512">
        <v>5151909</v>
      </c>
      <c r="E1409" s="512">
        <v>1804540</v>
      </c>
      <c r="F1409" s="512">
        <v>1550066</v>
      </c>
      <c r="G1409" s="512">
        <v>0</v>
      </c>
      <c r="H1409" s="512">
        <v>0</v>
      </c>
      <c r="I1409" s="512">
        <v>1156849</v>
      </c>
      <c r="J1409" s="512">
        <v>640454</v>
      </c>
      <c r="K1409" s="514">
        <v>0</v>
      </c>
      <c r="L1409" s="512">
        <v>0</v>
      </c>
      <c r="M1409" s="512">
        <v>0</v>
      </c>
      <c r="N1409" s="512">
        <v>0</v>
      </c>
      <c r="O1409" s="512">
        <f t="shared" si="81"/>
        <v>902.95185185185187</v>
      </c>
      <c r="P1409" s="512">
        <v>487594</v>
      </c>
      <c r="Q1409" s="512">
        <v>3548.6</v>
      </c>
      <c r="R1409" s="512">
        <v>4544096</v>
      </c>
      <c r="S1409" s="512">
        <v>93.2</v>
      </c>
      <c r="T1409" s="512">
        <v>97447</v>
      </c>
      <c r="U1409" s="512">
        <v>927281</v>
      </c>
      <c r="V1409" s="513"/>
      <c r="W1409" s="513"/>
      <c r="X1409" s="521"/>
      <c r="Y1409" s="302"/>
      <c r="Z1409" s="522"/>
      <c r="AA1409" s="515"/>
      <c r="AB1409" s="516"/>
      <c r="AC1409" s="517">
        <v>11208327</v>
      </c>
    </row>
    <row r="1410" spans="1:29" ht="24.9" hidden="1" customHeight="1">
      <c r="A1410" s="302"/>
      <c r="B1410" s="519" t="s">
        <v>2635</v>
      </c>
      <c r="C1410" s="520">
        <f t="shared" si="78"/>
        <v>6686155</v>
      </c>
      <c r="D1410" s="512">
        <v>3068272</v>
      </c>
      <c r="E1410" s="512">
        <v>705068</v>
      </c>
      <c r="F1410" s="512">
        <v>1203935</v>
      </c>
      <c r="G1410" s="512">
        <v>617240</v>
      </c>
      <c r="H1410" s="512">
        <v>0</v>
      </c>
      <c r="I1410" s="512">
        <v>0</v>
      </c>
      <c r="J1410" s="512">
        <v>542029</v>
      </c>
      <c r="K1410" s="514">
        <v>0</v>
      </c>
      <c r="L1410" s="512">
        <v>0</v>
      </c>
      <c r="M1410" s="512">
        <v>0</v>
      </c>
      <c r="N1410" s="512">
        <v>0</v>
      </c>
      <c r="O1410" s="512">
        <f t="shared" si="81"/>
        <v>307.67962962962963</v>
      </c>
      <c r="P1410" s="512">
        <v>166147</v>
      </c>
      <c r="Q1410" s="512">
        <v>1887.8</v>
      </c>
      <c r="R1410" s="512">
        <v>2417388</v>
      </c>
      <c r="S1410" s="512">
        <v>102.4</v>
      </c>
      <c r="T1410" s="512">
        <v>107067</v>
      </c>
      <c r="U1410" s="512">
        <v>927281</v>
      </c>
      <c r="V1410" s="513"/>
      <c r="W1410" s="513"/>
      <c r="X1410" s="521"/>
      <c r="Y1410" s="302"/>
      <c r="Z1410" s="522"/>
      <c r="AA1410" s="515"/>
      <c r="AB1410" s="516"/>
      <c r="AC1410" s="517">
        <v>6686155</v>
      </c>
    </row>
    <row r="1411" spans="1:29" ht="24.9" hidden="1" customHeight="1">
      <c r="A1411" s="302"/>
      <c r="B1411" s="628" t="s">
        <v>3117</v>
      </c>
      <c r="C1411" s="520">
        <f t="shared" si="78"/>
        <v>3766934</v>
      </c>
      <c r="D1411" s="512"/>
      <c r="E1411" s="512"/>
      <c r="F1411" s="512"/>
      <c r="G1411" s="512"/>
      <c r="H1411" s="512"/>
      <c r="I1411" s="512"/>
      <c r="J1411" s="512"/>
      <c r="K1411" s="514">
        <v>2</v>
      </c>
      <c r="L1411" s="512">
        <v>3766934</v>
      </c>
      <c r="M1411" s="512"/>
      <c r="N1411" s="512"/>
      <c r="O1411" s="512"/>
      <c r="P1411" s="512"/>
      <c r="Q1411" s="512"/>
      <c r="R1411" s="512"/>
      <c r="S1411" s="512"/>
      <c r="T1411" s="512"/>
      <c r="U1411" s="512"/>
      <c r="V1411" s="513"/>
      <c r="W1411" s="513"/>
      <c r="X1411" s="521"/>
      <c r="Y1411" s="302"/>
      <c r="Z1411" s="629"/>
      <c r="AA1411" s="515"/>
      <c r="AB1411" s="516"/>
      <c r="AC1411" s="517">
        <v>3766934</v>
      </c>
    </row>
    <row r="1412" spans="1:29" ht="24.9" hidden="1" customHeight="1">
      <c r="A1412" s="302"/>
      <c r="B1412" s="519" t="s">
        <v>2636</v>
      </c>
      <c r="C1412" s="520">
        <f t="shared" si="78"/>
        <v>7460014</v>
      </c>
      <c r="D1412" s="512">
        <v>1822443</v>
      </c>
      <c r="E1412" s="512">
        <v>167996</v>
      </c>
      <c r="F1412" s="512">
        <v>0</v>
      </c>
      <c r="G1412" s="512">
        <v>0</v>
      </c>
      <c r="H1412" s="512">
        <v>0</v>
      </c>
      <c r="I1412" s="512">
        <v>1169255</v>
      </c>
      <c r="J1412" s="512">
        <v>485192</v>
      </c>
      <c r="K1412" s="514">
        <v>0</v>
      </c>
      <c r="L1412" s="512">
        <v>0</v>
      </c>
      <c r="M1412" s="512">
        <v>0</v>
      </c>
      <c r="N1412" s="512">
        <v>0</v>
      </c>
      <c r="O1412" s="512">
        <f t="shared" si="81"/>
        <v>1138.9685185185185</v>
      </c>
      <c r="P1412" s="512">
        <v>615043</v>
      </c>
      <c r="Q1412" s="512">
        <v>3348</v>
      </c>
      <c r="R1412" s="512">
        <v>4287221</v>
      </c>
      <c r="S1412" s="512">
        <v>131</v>
      </c>
      <c r="T1412" s="512">
        <v>136970</v>
      </c>
      <c r="U1412" s="512">
        <v>598337</v>
      </c>
      <c r="V1412" s="513"/>
      <c r="W1412" s="513"/>
      <c r="X1412" s="521"/>
      <c r="Y1412" s="302"/>
      <c r="Z1412" s="522"/>
      <c r="AA1412" s="515"/>
      <c r="AB1412" s="516"/>
      <c r="AC1412" s="517">
        <v>7460014</v>
      </c>
    </row>
    <row r="1413" spans="1:29" ht="24.9" hidden="1" customHeight="1">
      <c r="A1413" s="302"/>
      <c r="B1413" s="519" t="s">
        <v>919</v>
      </c>
      <c r="C1413" s="520">
        <f t="shared" si="78"/>
        <v>8383854</v>
      </c>
      <c r="D1413" s="512">
        <v>2193311</v>
      </c>
      <c r="E1413" s="512">
        <v>0</v>
      </c>
      <c r="F1413" s="512">
        <v>391279</v>
      </c>
      <c r="G1413" s="512">
        <v>316444</v>
      </c>
      <c r="H1413" s="512">
        <v>1233288</v>
      </c>
      <c r="I1413" s="512">
        <v>0</v>
      </c>
      <c r="J1413" s="512">
        <v>252300</v>
      </c>
      <c r="K1413" s="514">
        <v>0</v>
      </c>
      <c r="L1413" s="512">
        <v>0</v>
      </c>
      <c r="M1413" s="512">
        <f>N1413/1630</f>
        <v>822.36012269938647</v>
      </c>
      <c r="N1413" s="512">
        <v>1340447</v>
      </c>
      <c r="O1413" s="512">
        <f t="shared" si="81"/>
        <v>709.69629629629628</v>
      </c>
      <c r="P1413" s="512">
        <v>383236</v>
      </c>
      <c r="Q1413" s="512">
        <v>2045</v>
      </c>
      <c r="R1413" s="512">
        <v>2618688</v>
      </c>
      <c r="S1413" s="512">
        <v>71</v>
      </c>
      <c r="T1413" s="512">
        <v>74236</v>
      </c>
      <c r="U1413" s="512">
        <v>1773936</v>
      </c>
      <c r="V1413" s="513"/>
      <c r="W1413" s="513"/>
      <c r="X1413" s="521"/>
      <c r="Y1413" s="302"/>
      <c r="Z1413" s="522"/>
      <c r="AA1413" s="515"/>
      <c r="AB1413" s="516"/>
      <c r="AC1413" s="517">
        <v>8383854</v>
      </c>
    </row>
    <row r="1414" spans="1:29" ht="24.9" hidden="1" customHeight="1">
      <c r="A1414" s="302"/>
      <c r="B1414" s="519" t="s">
        <v>941</v>
      </c>
      <c r="C1414" s="520">
        <f t="shared" si="78"/>
        <v>8121463</v>
      </c>
      <c r="D1414" s="512">
        <v>1771188</v>
      </c>
      <c r="E1414" s="512">
        <v>0</v>
      </c>
      <c r="F1414" s="512">
        <v>307433</v>
      </c>
      <c r="G1414" s="512">
        <v>248635</v>
      </c>
      <c r="H1414" s="512">
        <v>991931</v>
      </c>
      <c r="I1414" s="512">
        <v>0</v>
      </c>
      <c r="J1414" s="512">
        <v>223189</v>
      </c>
      <c r="K1414" s="514">
        <v>0</v>
      </c>
      <c r="L1414" s="512">
        <v>0</v>
      </c>
      <c r="M1414" s="512">
        <f>N1414/1630</f>
        <v>822.36012269938647</v>
      </c>
      <c r="N1414" s="512">
        <v>1340447</v>
      </c>
      <c r="O1414" s="512">
        <f t="shared" si="81"/>
        <v>716.62777777777774</v>
      </c>
      <c r="P1414" s="512">
        <v>386979</v>
      </c>
      <c r="Q1414" s="512">
        <v>2166</v>
      </c>
      <c r="R1414" s="512">
        <v>2773632</v>
      </c>
      <c r="S1414" s="512">
        <v>72</v>
      </c>
      <c r="T1414" s="512">
        <v>75281</v>
      </c>
      <c r="U1414" s="512">
        <v>1773936</v>
      </c>
      <c r="V1414" s="513"/>
      <c r="W1414" s="513"/>
      <c r="X1414" s="521"/>
      <c r="Y1414" s="302"/>
      <c r="Z1414" s="522"/>
      <c r="AA1414" s="515"/>
      <c r="AB1414" s="516"/>
      <c r="AC1414" s="517">
        <v>8121463</v>
      </c>
    </row>
    <row r="1415" spans="1:29" ht="24.9" hidden="1" customHeight="1">
      <c r="A1415" s="302"/>
      <c r="B1415" s="519" t="s">
        <v>2637</v>
      </c>
      <c r="C1415" s="520">
        <f t="shared" si="78"/>
        <v>6154615</v>
      </c>
      <c r="D1415" s="512">
        <v>275867</v>
      </c>
      <c r="E1415" s="512">
        <v>0</v>
      </c>
      <c r="F1415" s="512">
        <v>0</v>
      </c>
      <c r="G1415" s="512">
        <v>0</v>
      </c>
      <c r="H1415" s="512">
        <v>0</v>
      </c>
      <c r="I1415" s="512">
        <v>0</v>
      </c>
      <c r="J1415" s="512">
        <v>275867</v>
      </c>
      <c r="K1415" s="514">
        <v>0</v>
      </c>
      <c r="L1415" s="512">
        <v>0</v>
      </c>
      <c r="M1415" s="512">
        <v>0</v>
      </c>
      <c r="N1415" s="512">
        <v>0</v>
      </c>
      <c r="O1415" s="512">
        <f t="shared" si="81"/>
        <v>887.91296296296298</v>
      </c>
      <c r="P1415" s="512">
        <v>479473</v>
      </c>
      <c r="Q1415" s="512">
        <v>4116</v>
      </c>
      <c r="R1415" s="512">
        <v>5270670</v>
      </c>
      <c r="S1415" s="512">
        <v>123</v>
      </c>
      <c r="T1415" s="512">
        <v>128605</v>
      </c>
      <c r="U1415" s="512">
        <v>0</v>
      </c>
      <c r="V1415" s="513"/>
      <c r="W1415" s="513"/>
      <c r="X1415" s="521"/>
      <c r="Y1415" s="302"/>
      <c r="Z1415" s="522"/>
      <c r="AA1415" s="515"/>
      <c r="AB1415" s="516"/>
      <c r="AC1415" s="517">
        <v>6154615</v>
      </c>
    </row>
    <row r="1416" spans="1:29" ht="24.9" hidden="1" customHeight="1">
      <c r="A1416" s="302"/>
      <c r="B1416" s="519" t="s">
        <v>2638</v>
      </c>
      <c r="C1416" s="520">
        <f t="shared" si="78"/>
        <v>6215127</v>
      </c>
      <c r="D1416" s="512">
        <v>2407109</v>
      </c>
      <c r="E1416" s="512">
        <v>0</v>
      </c>
      <c r="F1416" s="512">
        <v>647545</v>
      </c>
      <c r="G1416" s="512">
        <v>523698</v>
      </c>
      <c r="H1416" s="512">
        <v>1057038</v>
      </c>
      <c r="I1416" s="512">
        <v>0</v>
      </c>
      <c r="J1416" s="512">
        <v>178828</v>
      </c>
      <c r="K1416" s="514">
        <v>0</v>
      </c>
      <c r="L1416" s="512">
        <v>0</v>
      </c>
      <c r="M1416" s="512">
        <f>N1416/1630</f>
        <v>1052.6208588957056</v>
      </c>
      <c r="N1416" s="512">
        <v>1715772</v>
      </c>
      <c r="O1416" s="512">
        <f t="shared" si="81"/>
        <v>809.67222222222222</v>
      </c>
      <c r="P1416" s="512">
        <v>437223</v>
      </c>
      <c r="Q1416" s="512">
        <v>2176</v>
      </c>
      <c r="R1416" s="512">
        <v>945855</v>
      </c>
      <c r="S1416" s="512">
        <v>84</v>
      </c>
      <c r="T1416" s="512">
        <v>87828</v>
      </c>
      <c r="U1416" s="512">
        <v>621340</v>
      </c>
      <c r="V1416" s="513"/>
      <c r="W1416" s="513"/>
      <c r="X1416" s="521"/>
      <c r="Y1416" s="302"/>
      <c r="Z1416" s="522"/>
      <c r="AA1416" s="515"/>
      <c r="AB1416" s="516"/>
      <c r="AC1416" s="517">
        <v>6215127</v>
      </c>
    </row>
    <row r="1417" spans="1:29" ht="24.9" hidden="1" customHeight="1">
      <c r="A1417" s="302"/>
      <c r="B1417" s="519" t="s">
        <v>2639</v>
      </c>
      <c r="C1417" s="520">
        <f t="shared" si="78"/>
        <v>4197528</v>
      </c>
      <c r="D1417" s="512">
        <v>2467256</v>
      </c>
      <c r="E1417" s="512">
        <v>0</v>
      </c>
      <c r="F1417" s="512">
        <v>840605</v>
      </c>
      <c r="G1417" s="512">
        <v>679833</v>
      </c>
      <c r="H1417" s="512">
        <v>0</v>
      </c>
      <c r="I1417" s="512">
        <v>0</v>
      </c>
      <c r="J1417" s="512">
        <v>946818</v>
      </c>
      <c r="K1417" s="514">
        <v>0</v>
      </c>
      <c r="L1417" s="512">
        <v>0</v>
      </c>
      <c r="M1417" s="512">
        <v>0</v>
      </c>
      <c r="N1417" s="512">
        <v>0</v>
      </c>
      <c r="O1417" s="512">
        <f t="shared" si="81"/>
        <v>2731.7629629629628</v>
      </c>
      <c r="P1417" s="512">
        <v>1475152</v>
      </c>
      <c r="Q1417" s="512">
        <v>0</v>
      </c>
      <c r="R1417" s="512">
        <v>0</v>
      </c>
      <c r="S1417" s="512">
        <v>244</v>
      </c>
      <c r="T1417" s="512">
        <v>255120</v>
      </c>
      <c r="U1417" s="512">
        <v>0</v>
      </c>
      <c r="V1417" s="513"/>
      <c r="W1417" s="513"/>
      <c r="X1417" s="521"/>
      <c r="Y1417" s="302"/>
      <c r="Z1417" s="522"/>
      <c r="AA1417" s="515"/>
      <c r="AB1417" s="516"/>
      <c r="AC1417" s="517">
        <v>4197528</v>
      </c>
    </row>
    <row r="1418" spans="1:29" ht="24.9" hidden="1" customHeight="1">
      <c r="A1418" s="302"/>
      <c r="B1418" s="519" t="s">
        <v>921</v>
      </c>
      <c r="C1418" s="520">
        <f t="shared" si="78"/>
        <v>1795534</v>
      </c>
      <c r="D1418" s="512">
        <v>1338062</v>
      </c>
      <c r="E1418" s="512">
        <v>0</v>
      </c>
      <c r="F1418" s="512">
        <v>0</v>
      </c>
      <c r="G1418" s="512">
        <v>0</v>
      </c>
      <c r="H1418" s="512">
        <v>1085762</v>
      </c>
      <c r="I1418" s="512">
        <v>0</v>
      </c>
      <c r="J1418" s="512">
        <v>252300</v>
      </c>
      <c r="K1418" s="514">
        <v>0</v>
      </c>
      <c r="L1418" s="512">
        <v>0</v>
      </c>
      <c r="M1418" s="512">
        <v>0</v>
      </c>
      <c r="N1418" s="512">
        <v>0</v>
      </c>
      <c r="O1418" s="512">
        <f t="shared" si="81"/>
        <v>709.69629629629628</v>
      </c>
      <c r="P1418" s="512">
        <v>383236</v>
      </c>
      <c r="Q1418" s="512">
        <v>0</v>
      </c>
      <c r="R1418" s="512">
        <v>0</v>
      </c>
      <c r="S1418" s="512">
        <v>71</v>
      </c>
      <c r="T1418" s="512">
        <v>74236</v>
      </c>
      <c r="U1418" s="512">
        <v>0</v>
      </c>
      <c r="V1418" s="513"/>
      <c r="W1418" s="513"/>
      <c r="X1418" s="521"/>
      <c r="Y1418" s="302"/>
      <c r="Z1418" s="522"/>
      <c r="AA1418" s="515"/>
      <c r="AB1418" s="516"/>
      <c r="AC1418" s="517">
        <v>1795534</v>
      </c>
    </row>
    <row r="1419" spans="1:29" ht="24.9" hidden="1" customHeight="1">
      <c r="A1419" s="302"/>
      <c r="B1419" s="519" t="s">
        <v>922</v>
      </c>
      <c r="C1419" s="520">
        <f t="shared" si="78"/>
        <v>6856830</v>
      </c>
      <c r="D1419" s="512">
        <v>2391406</v>
      </c>
      <c r="E1419" s="512">
        <v>0</v>
      </c>
      <c r="F1419" s="512">
        <v>548110</v>
      </c>
      <c r="G1419" s="512">
        <v>268065</v>
      </c>
      <c r="H1419" s="512">
        <v>915659</v>
      </c>
      <c r="I1419" s="512">
        <v>329275</v>
      </c>
      <c r="J1419" s="512">
        <v>330297</v>
      </c>
      <c r="K1419" s="514">
        <v>0</v>
      </c>
      <c r="L1419" s="512">
        <v>0</v>
      </c>
      <c r="M1419" s="512">
        <f>N1419/1630</f>
        <v>550.37914110429449</v>
      </c>
      <c r="N1419" s="512">
        <v>897118</v>
      </c>
      <c r="O1419" s="512">
        <v>0</v>
      </c>
      <c r="P1419" s="512">
        <v>0</v>
      </c>
      <c r="Q1419" s="512">
        <v>1559</v>
      </c>
      <c r="R1419" s="512">
        <v>1875463</v>
      </c>
      <c r="S1419" s="512">
        <v>62</v>
      </c>
      <c r="T1419" s="512">
        <v>90135</v>
      </c>
      <c r="U1419" s="512">
        <v>1602708</v>
      </c>
      <c r="V1419" s="513"/>
      <c r="W1419" s="513"/>
      <c r="X1419" s="521"/>
      <c r="Y1419" s="302"/>
      <c r="Z1419" s="522"/>
      <c r="AA1419" s="515"/>
      <c r="AB1419" s="516"/>
      <c r="AC1419" s="517">
        <v>6856830</v>
      </c>
    </row>
    <row r="1420" spans="1:29" ht="24.9" hidden="1" customHeight="1">
      <c r="A1420" s="302"/>
      <c r="B1420" s="519" t="s">
        <v>2640</v>
      </c>
      <c r="C1420" s="520">
        <f t="shared" si="78"/>
        <v>9153390</v>
      </c>
      <c r="D1420" s="512">
        <v>987297</v>
      </c>
      <c r="E1420" s="512">
        <v>0</v>
      </c>
      <c r="F1420" s="512">
        <v>0</v>
      </c>
      <c r="G1420" s="512">
        <v>0</v>
      </c>
      <c r="H1420" s="512">
        <v>0</v>
      </c>
      <c r="I1420" s="512">
        <v>0</v>
      </c>
      <c r="J1420" s="512">
        <v>987297</v>
      </c>
      <c r="K1420" s="514">
        <v>0</v>
      </c>
      <c r="L1420" s="512">
        <v>0</v>
      </c>
      <c r="M1420" s="512">
        <v>0</v>
      </c>
      <c r="N1420" s="512">
        <v>0</v>
      </c>
      <c r="O1420" s="512">
        <f>P1420/540</f>
        <v>3081.5</v>
      </c>
      <c r="P1420" s="512">
        <v>1664010</v>
      </c>
      <c r="Q1420" s="512">
        <v>9655</v>
      </c>
      <c r="R1420" s="512">
        <v>4196797</v>
      </c>
      <c r="S1420" s="512">
        <v>483</v>
      </c>
      <c r="T1420" s="512">
        <v>505011</v>
      </c>
      <c r="U1420" s="512">
        <v>1800275</v>
      </c>
      <c r="V1420" s="513"/>
      <c r="W1420" s="513"/>
      <c r="X1420" s="521"/>
      <c r="Y1420" s="302"/>
      <c r="Z1420" s="522"/>
      <c r="AA1420" s="515"/>
      <c r="AB1420" s="516"/>
      <c r="AC1420" s="517">
        <v>9153390</v>
      </c>
    </row>
    <row r="1421" spans="1:29" ht="24.9" hidden="1" customHeight="1">
      <c r="A1421" s="302"/>
      <c r="B1421" s="519" t="s">
        <v>923</v>
      </c>
      <c r="C1421" s="520">
        <f t="shared" si="78"/>
        <v>14162285</v>
      </c>
      <c r="D1421" s="512">
        <v>4431863</v>
      </c>
      <c r="E1421" s="512">
        <v>0</v>
      </c>
      <c r="F1421" s="512">
        <v>0</v>
      </c>
      <c r="G1421" s="512">
        <v>0</v>
      </c>
      <c r="H1421" s="512">
        <v>3021750</v>
      </c>
      <c r="I1421" s="512">
        <v>682324</v>
      </c>
      <c r="J1421" s="512">
        <v>727789</v>
      </c>
      <c r="K1421" s="514">
        <v>0</v>
      </c>
      <c r="L1421" s="512">
        <v>0</v>
      </c>
      <c r="M1421" s="512">
        <f>N1421/1630</f>
        <v>1842.0865030674847</v>
      </c>
      <c r="N1421" s="512">
        <v>3002601</v>
      </c>
      <c r="O1421" s="512">
        <f>P1421/540</f>
        <v>1416.8092592592593</v>
      </c>
      <c r="P1421" s="512">
        <v>765077</v>
      </c>
      <c r="Q1421" s="512">
        <v>3127.44</v>
      </c>
      <c r="R1421" s="512">
        <v>4004787</v>
      </c>
      <c r="S1421" s="512">
        <v>176</v>
      </c>
      <c r="T1421" s="512">
        <v>184021</v>
      </c>
      <c r="U1421" s="512">
        <v>1773936</v>
      </c>
      <c r="V1421" s="513"/>
      <c r="W1421" s="513"/>
      <c r="X1421" s="521"/>
      <c r="Y1421" s="302"/>
      <c r="Z1421" s="522"/>
      <c r="AA1421" s="515"/>
      <c r="AB1421" s="516"/>
      <c r="AC1421" s="517">
        <v>14162285</v>
      </c>
    </row>
    <row r="1422" spans="1:29" ht="24.9" hidden="1" customHeight="1">
      <c r="A1422" s="302"/>
      <c r="B1422" s="519" t="s">
        <v>924</v>
      </c>
      <c r="C1422" s="520">
        <f t="shared" si="78"/>
        <v>10579385</v>
      </c>
      <c r="D1422" s="512">
        <v>6044945</v>
      </c>
      <c r="E1422" s="512">
        <v>151972</v>
      </c>
      <c r="F1422" s="512">
        <v>746010</v>
      </c>
      <c r="G1422" s="512">
        <v>603330</v>
      </c>
      <c r="H1422" s="512">
        <v>3408565</v>
      </c>
      <c r="I1422" s="512">
        <v>781571</v>
      </c>
      <c r="J1422" s="512">
        <v>353497</v>
      </c>
      <c r="K1422" s="514">
        <v>0</v>
      </c>
      <c r="L1422" s="512">
        <v>0</v>
      </c>
      <c r="M1422" s="512">
        <f>N1422/1630</f>
        <v>1842.2036809815952</v>
      </c>
      <c r="N1422" s="512">
        <v>3002792</v>
      </c>
      <c r="O1422" s="512">
        <f>P1422/540</f>
        <v>1417.161111111111</v>
      </c>
      <c r="P1422" s="512">
        <v>765267</v>
      </c>
      <c r="Q1422" s="512">
        <v>0</v>
      </c>
      <c r="R1422" s="512">
        <v>0</v>
      </c>
      <c r="S1422" s="512">
        <v>160.72</v>
      </c>
      <c r="T1422" s="512">
        <v>168044</v>
      </c>
      <c r="U1422" s="512">
        <v>598337</v>
      </c>
      <c r="V1422" s="513"/>
      <c r="W1422" s="513"/>
      <c r="X1422" s="521"/>
      <c r="Y1422" s="302"/>
      <c r="Z1422" s="522"/>
      <c r="AA1422" s="515"/>
      <c r="AB1422" s="516"/>
      <c r="AC1422" s="517">
        <v>10579385</v>
      </c>
    </row>
    <row r="1423" spans="1:29" ht="24.9" hidden="1" customHeight="1">
      <c r="A1423" s="302"/>
      <c r="B1423" s="519" t="s">
        <v>2641</v>
      </c>
      <c r="C1423" s="520">
        <f t="shared" ref="C1423:C1496" si="82">D1423+L1423+N1423+P1423+R1423+T1423+U1423</f>
        <v>10556213</v>
      </c>
      <c r="D1423" s="512">
        <v>311909</v>
      </c>
      <c r="E1423" s="512">
        <v>0</v>
      </c>
      <c r="F1423" s="512">
        <v>0</v>
      </c>
      <c r="G1423" s="512">
        <v>0</v>
      </c>
      <c r="H1423" s="512">
        <v>0</v>
      </c>
      <c r="I1423" s="512">
        <v>0</v>
      </c>
      <c r="J1423" s="512">
        <v>311909</v>
      </c>
      <c r="K1423" s="514">
        <v>0</v>
      </c>
      <c r="L1423" s="512">
        <v>0</v>
      </c>
      <c r="M1423" s="512">
        <f>N1423/1630</f>
        <v>2037.1030674846627</v>
      </c>
      <c r="N1423" s="512">
        <v>3320478</v>
      </c>
      <c r="O1423" s="512">
        <f>P1423/540</f>
        <v>1140.7314814814815</v>
      </c>
      <c r="P1423" s="512">
        <v>615995</v>
      </c>
      <c r="Q1423" s="512">
        <v>4657</v>
      </c>
      <c r="R1423" s="512">
        <v>5963438</v>
      </c>
      <c r="S1423" s="512">
        <v>257</v>
      </c>
      <c r="T1423" s="512">
        <v>268712</v>
      </c>
      <c r="U1423" s="512">
        <v>75681</v>
      </c>
      <c r="V1423" s="513"/>
      <c r="W1423" s="513"/>
      <c r="X1423" s="521"/>
      <c r="Y1423" s="302"/>
      <c r="Z1423" s="522"/>
      <c r="AA1423" s="515"/>
      <c r="AB1423" s="516"/>
      <c r="AC1423" s="517">
        <v>10556213</v>
      </c>
    </row>
    <row r="1424" spans="1:29" ht="24.9" hidden="1" customHeight="1">
      <c r="A1424" s="302"/>
      <c r="B1424" s="519" t="s">
        <v>2642</v>
      </c>
      <c r="C1424" s="520">
        <f t="shared" si="82"/>
        <v>7859501</v>
      </c>
      <c r="D1424" s="512">
        <v>0</v>
      </c>
      <c r="E1424" s="512">
        <v>0</v>
      </c>
      <c r="F1424" s="512">
        <v>0</v>
      </c>
      <c r="G1424" s="512">
        <v>0</v>
      </c>
      <c r="H1424" s="512">
        <v>0</v>
      </c>
      <c r="I1424" s="512">
        <v>0</v>
      </c>
      <c r="J1424" s="512">
        <v>0</v>
      </c>
      <c r="K1424" s="514">
        <v>0</v>
      </c>
      <c r="L1424" s="512">
        <v>0</v>
      </c>
      <c r="M1424" s="512">
        <v>0</v>
      </c>
      <c r="N1424" s="512">
        <v>0</v>
      </c>
      <c r="O1424" s="512">
        <f>P1424/540</f>
        <v>1784.4037037037037</v>
      </c>
      <c r="P1424" s="512">
        <v>963578</v>
      </c>
      <c r="Q1424" s="512">
        <v>4681</v>
      </c>
      <c r="R1424" s="512">
        <v>5994170</v>
      </c>
      <c r="S1424" s="512">
        <v>265</v>
      </c>
      <c r="T1424" s="512">
        <v>277077</v>
      </c>
      <c r="U1424" s="512">
        <v>624676</v>
      </c>
      <c r="V1424" s="513"/>
      <c r="W1424" s="513"/>
      <c r="X1424" s="521"/>
      <c r="Y1424" s="302"/>
      <c r="Z1424" s="522"/>
      <c r="AA1424" s="515"/>
      <c r="AB1424" s="516"/>
      <c r="AC1424" s="517">
        <v>7859501</v>
      </c>
    </row>
    <row r="1425" spans="1:29" ht="24.9" hidden="1" customHeight="1">
      <c r="A1425" s="302"/>
      <c r="B1425" s="519" t="s">
        <v>2643</v>
      </c>
      <c r="C1425" s="520">
        <f t="shared" si="82"/>
        <v>1336265</v>
      </c>
      <c r="D1425" s="512">
        <v>79017</v>
      </c>
      <c r="E1425" s="512">
        <v>0</v>
      </c>
      <c r="F1425" s="512">
        <v>0</v>
      </c>
      <c r="G1425" s="512">
        <v>0</v>
      </c>
      <c r="H1425" s="512">
        <v>0</v>
      </c>
      <c r="I1425" s="512">
        <v>0</v>
      </c>
      <c r="J1425" s="512">
        <v>79017</v>
      </c>
      <c r="K1425" s="514">
        <v>0</v>
      </c>
      <c r="L1425" s="512">
        <v>0</v>
      </c>
      <c r="M1425" s="512">
        <v>0</v>
      </c>
      <c r="N1425" s="512">
        <v>0</v>
      </c>
      <c r="O1425" s="512">
        <v>0</v>
      </c>
      <c r="P1425" s="512">
        <v>0</v>
      </c>
      <c r="Q1425" s="512">
        <v>0</v>
      </c>
      <c r="R1425" s="512">
        <v>0</v>
      </c>
      <c r="S1425" s="512">
        <v>78.09</v>
      </c>
      <c r="T1425" s="512">
        <v>81649</v>
      </c>
      <c r="U1425" s="512">
        <v>1175599</v>
      </c>
      <c r="V1425" s="513"/>
      <c r="W1425" s="513"/>
      <c r="X1425" s="521"/>
      <c r="Y1425" s="302"/>
      <c r="Z1425" s="522"/>
      <c r="AA1425" s="515"/>
      <c r="AB1425" s="516"/>
      <c r="AC1425" s="517">
        <v>1336265</v>
      </c>
    </row>
    <row r="1426" spans="1:29" ht="24.9" hidden="1" customHeight="1">
      <c r="A1426" s="302"/>
      <c r="B1426" s="519" t="s">
        <v>2644</v>
      </c>
      <c r="C1426" s="520">
        <f t="shared" si="82"/>
        <v>2088301</v>
      </c>
      <c r="D1426" s="512">
        <v>912702</v>
      </c>
      <c r="E1426" s="512">
        <v>50657</v>
      </c>
      <c r="F1426" s="512">
        <v>47556</v>
      </c>
      <c r="G1426" s="512">
        <v>182564</v>
      </c>
      <c r="H1426" s="512">
        <v>631925</v>
      </c>
      <c r="I1426" s="512">
        <v>0</v>
      </c>
      <c r="J1426" s="512">
        <v>0</v>
      </c>
      <c r="K1426" s="514">
        <v>0</v>
      </c>
      <c r="L1426" s="512">
        <v>0</v>
      </c>
      <c r="M1426" s="512">
        <v>0</v>
      </c>
      <c r="N1426" s="512">
        <v>0</v>
      </c>
      <c r="O1426" s="512">
        <v>0</v>
      </c>
      <c r="P1426" s="512">
        <v>0</v>
      </c>
      <c r="Q1426" s="512">
        <v>0</v>
      </c>
      <c r="R1426" s="512">
        <v>0</v>
      </c>
      <c r="S1426" s="512">
        <v>0</v>
      </c>
      <c r="T1426" s="512">
        <v>0</v>
      </c>
      <c r="U1426" s="512">
        <v>1175599</v>
      </c>
      <c r="V1426" s="513"/>
      <c r="W1426" s="513"/>
      <c r="X1426" s="521"/>
      <c r="Y1426" s="302"/>
      <c r="Z1426" s="522"/>
      <c r="AA1426" s="515"/>
      <c r="AB1426" s="516"/>
      <c r="AC1426" s="517">
        <v>2088301</v>
      </c>
    </row>
    <row r="1427" spans="1:29" ht="24.9" hidden="1" customHeight="1">
      <c r="A1427" s="302"/>
      <c r="B1427" s="519" t="s">
        <v>2645</v>
      </c>
      <c r="C1427" s="520">
        <f t="shared" si="82"/>
        <v>339130</v>
      </c>
      <c r="D1427" s="512">
        <v>339130</v>
      </c>
      <c r="E1427" s="512">
        <v>0</v>
      </c>
      <c r="F1427" s="512">
        <v>191340</v>
      </c>
      <c r="G1427" s="512">
        <v>147790</v>
      </c>
      <c r="H1427" s="512">
        <v>0</v>
      </c>
      <c r="I1427" s="512">
        <v>0</v>
      </c>
      <c r="J1427" s="512">
        <v>0</v>
      </c>
      <c r="K1427" s="514">
        <v>0</v>
      </c>
      <c r="L1427" s="512">
        <v>0</v>
      </c>
      <c r="M1427" s="512">
        <v>0</v>
      </c>
      <c r="N1427" s="512">
        <v>0</v>
      </c>
      <c r="O1427" s="512">
        <v>0</v>
      </c>
      <c r="P1427" s="512">
        <v>0</v>
      </c>
      <c r="Q1427" s="512">
        <v>0</v>
      </c>
      <c r="R1427" s="512">
        <v>0</v>
      </c>
      <c r="S1427" s="512">
        <v>0</v>
      </c>
      <c r="T1427" s="512">
        <v>0</v>
      </c>
      <c r="U1427" s="512">
        <v>0</v>
      </c>
      <c r="V1427" s="513"/>
      <c r="W1427" s="513"/>
      <c r="X1427" s="521"/>
      <c r="Y1427" s="302"/>
      <c r="Z1427" s="522"/>
      <c r="AA1427" s="515"/>
      <c r="AB1427" s="516"/>
      <c r="AC1427" s="517">
        <v>339130</v>
      </c>
    </row>
    <row r="1428" spans="1:29" ht="24.9" hidden="1" customHeight="1">
      <c r="A1428" s="302"/>
      <c r="B1428" s="519" t="s">
        <v>2646</v>
      </c>
      <c r="C1428" s="520">
        <f t="shared" si="82"/>
        <v>855678</v>
      </c>
      <c r="D1428" s="512">
        <v>124059</v>
      </c>
      <c r="E1428" s="512">
        <v>124059</v>
      </c>
      <c r="F1428" s="512">
        <v>0</v>
      </c>
      <c r="G1428" s="512">
        <v>0</v>
      </c>
      <c r="H1428" s="512">
        <v>0</v>
      </c>
      <c r="I1428" s="512">
        <v>0</v>
      </c>
      <c r="J1428" s="512">
        <v>0</v>
      </c>
      <c r="K1428" s="514">
        <v>0</v>
      </c>
      <c r="L1428" s="512">
        <v>0</v>
      </c>
      <c r="M1428" s="512">
        <v>0</v>
      </c>
      <c r="N1428" s="512">
        <v>0</v>
      </c>
      <c r="O1428" s="512">
        <v>0</v>
      </c>
      <c r="P1428" s="512">
        <v>0</v>
      </c>
      <c r="Q1428" s="512">
        <v>1445</v>
      </c>
      <c r="R1428" s="512">
        <v>628107</v>
      </c>
      <c r="S1428" s="512">
        <v>99</v>
      </c>
      <c r="T1428" s="512">
        <v>103512</v>
      </c>
      <c r="U1428" s="512">
        <v>0</v>
      </c>
      <c r="V1428" s="513"/>
      <c r="W1428" s="513"/>
      <c r="X1428" s="521"/>
      <c r="Y1428" s="302"/>
      <c r="Z1428" s="522"/>
      <c r="AA1428" s="515"/>
      <c r="AB1428" s="516"/>
      <c r="AC1428" s="517">
        <v>855678</v>
      </c>
    </row>
    <row r="1429" spans="1:29" ht="24.9" hidden="1" customHeight="1">
      <c r="A1429" s="302"/>
      <c r="B1429" s="519" t="s">
        <v>2647</v>
      </c>
      <c r="C1429" s="520">
        <f t="shared" si="82"/>
        <v>3694371</v>
      </c>
      <c r="D1429" s="512">
        <v>268019</v>
      </c>
      <c r="E1429" s="512">
        <v>69783</v>
      </c>
      <c r="F1429" s="512">
        <v>0</v>
      </c>
      <c r="G1429" s="512">
        <v>0</v>
      </c>
      <c r="H1429" s="512">
        <v>0</v>
      </c>
      <c r="I1429" s="512">
        <v>0</v>
      </c>
      <c r="J1429" s="512">
        <v>198236</v>
      </c>
      <c r="K1429" s="514">
        <v>0</v>
      </c>
      <c r="L1429" s="512">
        <v>0</v>
      </c>
      <c r="M1429" s="512">
        <f>N1429/1630</f>
        <v>1362.7680981595092</v>
      </c>
      <c r="N1429" s="512">
        <v>2221312</v>
      </c>
      <c r="O1429" s="512">
        <v>0</v>
      </c>
      <c r="P1429" s="512">
        <v>0</v>
      </c>
      <c r="Q1429" s="512">
        <v>830</v>
      </c>
      <c r="R1429" s="512">
        <v>1062842</v>
      </c>
      <c r="S1429" s="512">
        <v>136</v>
      </c>
      <c r="T1429" s="512">
        <v>142198</v>
      </c>
      <c r="U1429" s="512">
        <v>0</v>
      </c>
      <c r="V1429" s="513"/>
      <c r="W1429" s="513"/>
      <c r="X1429" s="521"/>
      <c r="Y1429" s="302"/>
      <c r="Z1429" s="522"/>
      <c r="AA1429" s="515"/>
      <c r="AB1429" s="516"/>
      <c r="AC1429" s="517">
        <v>3694371</v>
      </c>
    </row>
    <row r="1430" spans="1:29" ht="30" hidden="1" customHeight="1">
      <c r="A1430" s="302"/>
      <c r="B1430" s="519" t="s">
        <v>2648</v>
      </c>
      <c r="C1430" s="520">
        <f t="shared" si="82"/>
        <v>1945979</v>
      </c>
      <c r="D1430" s="512">
        <v>717427</v>
      </c>
      <c r="E1430" s="512">
        <v>0</v>
      </c>
      <c r="F1430" s="512">
        <v>0</v>
      </c>
      <c r="G1430" s="512">
        <v>0</v>
      </c>
      <c r="H1430" s="512">
        <v>574477</v>
      </c>
      <c r="I1430" s="512">
        <v>93044</v>
      </c>
      <c r="J1430" s="512">
        <v>49906</v>
      </c>
      <c r="K1430" s="514">
        <v>0</v>
      </c>
      <c r="L1430" s="512">
        <v>0</v>
      </c>
      <c r="M1430" s="512">
        <v>0</v>
      </c>
      <c r="N1430" s="512">
        <v>0</v>
      </c>
      <c r="O1430" s="512">
        <v>0</v>
      </c>
      <c r="P1430" s="512">
        <v>0</v>
      </c>
      <c r="Q1430" s="512">
        <v>438</v>
      </c>
      <c r="R1430" s="512">
        <v>560873</v>
      </c>
      <c r="S1430" s="512">
        <v>66.319999999999993</v>
      </c>
      <c r="T1430" s="512">
        <v>69342</v>
      </c>
      <c r="U1430" s="512">
        <v>598337</v>
      </c>
      <c r="V1430" s="513"/>
      <c r="W1430" s="513"/>
      <c r="X1430" s="521"/>
      <c r="Y1430" s="302"/>
      <c r="Z1430" s="522"/>
      <c r="AA1430" s="515"/>
      <c r="AB1430" s="516"/>
      <c r="AC1430" s="517">
        <v>1945979</v>
      </c>
    </row>
    <row r="1431" spans="1:29" ht="30" hidden="1" customHeight="1">
      <c r="A1431" s="302"/>
      <c r="B1431" s="519" t="s">
        <v>2649</v>
      </c>
      <c r="C1431" s="520">
        <f t="shared" si="82"/>
        <v>1818906</v>
      </c>
      <c r="D1431" s="512">
        <v>591112</v>
      </c>
      <c r="E1431" s="512">
        <v>0</v>
      </c>
      <c r="F1431" s="512">
        <v>0</v>
      </c>
      <c r="G1431" s="512">
        <v>0</v>
      </c>
      <c r="H1431" s="512">
        <v>574477</v>
      </c>
      <c r="I1431" s="512">
        <v>0</v>
      </c>
      <c r="J1431" s="512">
        <v>16635</v>
      </c>
      <c r="K1431" s="514">
        <v>0</v>
      </c>
      <c r="L1431" s="512">
        <v>0</v>
      </c>
      <c r="M1431" s="512">
        <v>0</v>
      </c>
      <c r="N1431" s="512">
        <v>0</v>
      </c>
      <c r="O1431" s="512">
        <v>0</v>
      </c>
      <c r="P1431" s="512">
        <v>0</v>
      </c>
      <c r="Q1431" s="512">
        <v>437.44</v>
      </c>
      <c r="R1431" s="512">
        <v>560156</v>
      </c>
      <c r="S1431" s="512">
        <v>66.28</v>
      </c>
      <c r="T1431" s="512">
        <v>69301</v>
      </c>
      <c r="U1431" s="512">
        <v>598337</v>
      </c>
      <c r="V1431" s="513"/>
      <c r="W1431" s="513"/>
      <c r="X1431" s="521"/>
      <c r="Y1431" s="302"/>
      <c r="Z1431" s="522"/>
      <c r="AA1431" s="515"/>
      <c r="AB1431" s="516"/>
      <c r="AC1431" s="517">
        <v>1818906</v>
      </c>
    </row>
    <row r="1432" spans="1:29" ht="24.9" hidden="1" customHeight="1">
      <c r="A1432" s="302"/>
      <c r="B1432" s="519" t="s">
        <v>2650</v>
      </c>
      <c r="C1432" s="520">
        <f t="shared" si="82"/>
        <v>20742531</v>
      </c>
      <c r="D1432" s="512">
        <v>13671006</v>
      </c>
      <c r="E1432" s="512">
        <v>868412</v>
      </c>
      <c r="F1432" s="512">
        <v>3078634</v>
      </c>
      <c r="G1432" s="512">
        <v>1244912</v>
      </c>
      <c r="H1432" s="512">
        <v>7675015</v>
      </c>
      <c r="I1432" s="512">
        <v>0</v>
      </c>
      <c r="J1432" s="512">
        <v>804033</v>
      </c>
      <c r="K1432" s="514">
        <v>0</v>
      </c>
      <c r="L1432" s="512">
        <v>0</v>
      </c>
      <c r="M1432" s="512">
        <v>0</v>
      </c>
      <c r="N1432" s="512">
        <v>0</v>
      </c>
      <c r="O1432" s="512">
        <f>P1432/540</f>
        <v>238.01481481481483</v>
      </c>
      <c r="P1432" s="512">
        <v>128528</v>
      </c>
      <c r="Q1432" s="512">
        <v>5226</v>
      </c>
      <c r="R1432" s="512">
        <v>6692060</v>
      </c>
      <c r="S1432" s="512">
        <v>240</v>
      </c>
      <c r="T1432" s="512">
        <v>250937</v>
      </c>
      <c r="U1432" s="512">
        <v>0</v>
      </c>
      <c r="V1432" s="513"/>
      <c r="W1432" s="513"/>
      <c r="X1432" s="521"/>
      <c r="Y1432" s="302"/>
      <c r="Z1432" s="522"/>
      <c r="AA1432" s="515"/>
      <c r="AB1432" s="516"/>
      <c r="AC1432" s="517">
        <v>20742531</v>
      </c>
    </row>
    <row r="1433" spans="1:29" ht="24.9" hidden="1" customHeight="1">
      <c r="A1433" s="302"/>
      <c r="B1433" s="519" t="s">
        <v>2651</v>
      </c>
      <c r="C1433" s="520">
        <f t="shared" si="82"/>
        <v>12141524</v>
      </c>
      <c r="D1433" s="512">
        <v>5037848</v>
      </c>
      <c r="E1433" s="512">
        <v>88392</v>
      </c>
      <c r="F1433" s="512">
        <v>1365176</v>
      </c>
      <c r="G1433" s="512">
        <v>693743</v>
      </c>
      <c r="H1433" s="512">
        <v>1867051</v>
      </c>
      <c r="I1433" s="512">
        <v>1023486</v>
      </c>
      <c r="J1433" s="512">
        <v>0</v>
      </c>
      <c r="K1433" s="514">
        <v>0</v>
      </c>
      <c r="L1433" s="512">
        <v>0</v>
      </c>
      <c r="M1433" s="512">
        <f>N1433/1630</f>
        <v>1251.161963190184</v>
      </c>
      <c r="N1433" s="512">
        <v>2039394</v>
      </c>
      <c r="O1433" s="512">
        <f>P1433/540</f>
        <v>391.7962962962963</v>
      </c>
      <c r="P1433" s="512">
        <v>211570</v>
      </c>
      <c r="Q1433" s="512">
        <v>3271.8183486238531</v>
      </c>
      <c r="R1433" s="512">
        <v>3566282</v>
      </c>
      <c r="S1433" s="512">
        <v>124.52921348314607</v>
      </c>
      <c r="T1433" s="512">
        <v>110831</v>
      </c>
      <c r="U1433" s="512">
        <v>1175599</v>
      </c>
      <c r="V1433" s="513"/>
      <c r="W1433" s="513"/>
      <c r="X1433" s="521"/>
      <c r="Y1433" s="302"/>
      <c r="Z1433" s="522"/>
      <c r="AA1433" s="515"/>
      <c r="AB1433" s="516"/>
      <c r="AC1433" s="517">
        <v>12141524</v>
      </c>
    </row>
    <row r="1434" spans="1:29" ht="24.9" hidden="1" customHeight="1">
      <c r="A1434" s="302"/>
      <c r="B1434" s="628" t="s">
        <v>3118</v>
      </c>
      <c r="C1434" s="520">
        <f t="shared" si="82"/>
        <v>11300802</v>
      </c>
      <c r="D1434" s="512"/>
      <c r="E1434" s="512"/>
      <c r="F1434" s="512"/>
      <c r="G1434" s="512"/>
      <c r="H1434" s="512"/>
      <c r="I1434" s="512"/>
      <c r="J1434" s="512"/>
      <c r="K1434" s="514">
        <v>6</v>
      </c>
      <c r="L1434" s="512">
        <v>11300802</v>
      </c>
      <c r="M1434" s="512"/>
      <c r="N1434" s="512"/>
      <c r="O1434" s="512"/>
      <c r="P1434" s="512"/>
      <c r="Q1434" s="512"/>
      <c r="R1434" s="512"/>
      <c r="S1434" s="512"/>
      <c r="T1434" s="512"/>
      <c r="U1434" s="512"/>
      <c r="V1434" s="513"/>
      <c r="W1434" s="513"/>
      <c r="X1434" s="521"/>
      <c r="Y1434" s="302"/>
      <c r="Z1434" s="629"/>
      <c r="AA1434" s="515"/>
      <c r="AB1434" s="516"/>
      <c r="AC1434" s="517">
        <v>11300802</v>
      </c>
    </row>
    <row r="1435" spans="1:29" ht="24.9" hidden="1" customHeight="1">
      <c r="A1435" s="302"/>
      <c r="B1435" s="628" t="s">
        <v>3119</v>
      </c>
      <c r="C1435" s="520">
        <f t="shared" si="82"/>
        <v>7533868</v>
      </c>
      <c r="D1435" s="512"/>
      <c r="E1435" s="512"/>
      <c r="F1435" s="512"/>
      <c r="G1435" s="512"/>
      <c r="H1435" s="512"/>
      <c r="I1435" s="512"/>
      <c r="J1435" s="512"/>
      <c r="K1435" s="514">
        <v>4</v>
      </c>
      <c r="L1435" s="512">
        <v>7533868</v>
      </c>
      <c r="M1435" s="512"/>
      <c r="N1435" s="512"/>
      <c r="O1435" s="512"/>
      <c r="P1435" s="512"/>
      <c r="Q1435" s="512"/>
      <c r="R1435" s="512"/>
      <c r="S1435" s="512"/>
      <c r="T1435" s="512"/>
      <c r="U1435" s="512"/>
      <c r="V1435" s="513"/>
      <c r="W1435" s="513"/>
      <c r="X1435" s="521"/>
      <c r="Y1435" s="302"/>
      <c r="Z1435" s="629"/>
      <c r="AA1435" s="515"/>
      <c r="AB1435" s="516"/>
      <c r="AC1435" s="517">
        <v>7533868</v>
      </c>
    </row>
    <row r="1436" spans="1:29" ht="24.9" hidden="1" customHeight="1">
      <c r="A1436" s="302"/>
      <c r="B1436" s="519" t="s">
        <v>2652</v>
      </c>
      <c r="C1436" s="520">
        <f t="shared" si="82"/>
        <v>159395</v>
      </c>
      <c r="D1436" s="512">
        <v>0</v>
      </c>
      <c r="E1436" s="512">
        <v>0</v>
      </c>
      <c r="F1436" s="512">
        <v>0</v>
      </c>
      <c r="G1436" s="512">
        <v>0</v>
      </c>
      <c r="H1436" s="512">
        <v>0</v>
      </c>
      <c r="I1436" s="512">
        <v>0</v>
      </c>
      <c r="J1436" s="512">
        <v>0</v>
      </c>
      <c r="K1436" s="514">
        <v>0</v>
      </c>
      <c r="L1436" s="512">
        <v>0</v>
      </c>
      <c r="M1436" s="512">
        <v>0</v>
      </c>
      <c r="N1436" s="512">
        <v>0</v>
      </c>
      <c r="O1436" s="512">
        <f>P1436/540</f>
        <v>144.14814814814815</v>
      </c>
      <c r="P1436" s="512">
        <v>77840</v>
      </c>
      <c r="Q1436" s="512">
        <v>0</v>
      </c>
      <c r="R1436" s="512">
        <v>0</v>
      </c>
      <c r="S1436" s="512">
        <v>78</v>
      </c>
      <c r="T1436" s="512">
        <v>81555</v>
      </c>
      <c r="U1436" s="512">
        <v>0</v>
      </c>
      <c r="V1436" s="513"/>
      <c r="W1436" s="513"/>
      <c r="X1436" s="521"/>
      <c r="Y1436" s="302"/>
      <c r="Z1436" s="522"/>
      <c r="AA1436" s="515"/>
      <c r="AB1436" s="516"/>
      <c r="AC1436" s="517">
        <v>159395</v>
      </c>
    </row>
    <row r="1437" spans="1:29" ht="24.9" hidden="1" customHeight="1">
      <c r="A1437" s="302"/>
      <c r="B1437" s="519" t="s">
        <v>2653</v>
      </c>
      <c r="C1437" s="520">
        <f t="shared" si="82"/>
        <v>3537134</v>
      </c>
      <c r="D1437" s="512">
        <v>1763198</v>
      </c>
      <c r="E1437" s="512">
        <v>42387</v>
      </c>
      <c r="F1437" s="512">
        <v>324632</v>
      </c>
      <c r="G1437" s="512">
        <v>262544</v>
      </c>
      <c r="H1437" s="512">
        <v>1133635</v>
      </c>
      <c r="I1437" s="512">
        <v>0</v>
      </c>
      <c r="J1437" s="512">
        <v>0</v>
      </c>
      <c r="K1437" s="514">
        <v>0</v>
      </c>
      <c r="L1437" s="512">
        <v>0</v>
      </c>
      <c r="M1437" s="512">
        <v>0</v>
      </c>
      <c r="N1437" s="512">
        <v>0</v>
      </c>
      <c r="O1437" s="512">
        <v>0</v>
      </c>
      <c r="P1437" s="512">
        <v>0</v>
      </c>
      <c r="Q1437" s="512">
        <v>0</v>
      </c>
      <c r="R1437" s="512">
        <v>0</v>
      </c>
      <c r="S1437" s="512">
        <v>0</v>
      </c>
      <c r="T1437" s="512">
        <v>0</v>
      </c>
      <c r="U1437" s="512">
        <v>1773936</v>
      </c>
      <c r="V1437" s="513"/>
      <c r="W1437" s="513"/>
      <c r="X1437" s="521"/>
      <c r="Y1437" s="302"/>
      <c r="Z1437" s="522"/>
      <c r="AA1437" s="515"/>
      <c r="AB1437" s="516"/>
      <c r="AC1437" s="517">
        <v>3537134</v>
      </c>
    </row>
    <row r="1438" spans="1:29" ht="24.9" hidden="1" customHeight="1">
      <c r="A1438" s="302"/>
      <c r="B1438" s="519" t="s">
        <v>2654</v>
      </c>
      <c r="C1438" s="520">
        <f t="shared" si="82"/>
        <v>4516507</v>
      </c>
      <c r="D1438" s="512">
        <v>1716043</v>
      </c>
      <c r="E1438" s="512">
        <v>37218</v>
      </c>
      <c r="F1438" s="512">
        <v>268736</v>
      </c>
      <c r="G1438" s="512">
        <v>217338</v>
      </c>
      <c r="H1438" s="512">
        <v>1026399</v>
      </c>
      <c r="I1438" s="512">
        <v>0</v>
      </c>
      <c r="J1438" s="512">
        <v>166352</v>
      </c>
      <c r="K1438" s="514">
        <v>0</v>
      </c>
      <c r="L1438" s="512">
        <v>0</v>
      </c>
      <c r="M1438" s="512">
        <f>N1438/1630</f>
        <v>689.60736196319021</v>
      </c>
      <c r="N1438" s="512">
        <v>1124060</v>
      </c>
      <c r="O1438" s="512">
        <f t="shared" ref="O1438:O1444" si="83">P1438/540</f>
        <v>32.894444444444446</v>
      </c>
      <c r="P1438" s="512">
        <v>17763</v>
      </c>
      <c r="Q1438" s="512">
        <v>780</v>
      </c>
      <c r="R1438" s="512">
        <v>998815</v>
      </c>
      <c r="S1438" s="512">
        <v>84</v>
      </c>
      <c r="T1438" s="512">
        <v>87828</v>
      </c>
      <c r="U1438" s="512">
        <v>571998</v>
      </c>
      <c r="V1438" s="513"/>
      <c r="W1438" s="513"/>
      <c r="X1438" s="521"/>
      <c r="Y1438" s="302"/>
      <c r="Z1438" s="522"/>
      <c r="AA1438" s="515"/>
      <c r="AB1438" s="516"/>
      <c r="AC1438" s="517">
        <v>4516507</v>
      </c>
    </row>
    <row r="1439" spans="1:29" ht="24.9" hidden="1" customHeight="1">
      <c r="A1439" s="302"/>
      <c r="B1439" s="519" t="s">
        <v>2655</v>
      </c>
      <c r="C1439" s="520">
        <f t="shared" si="82"/>
        <v>7156103</v>
      </c>
      <c r="D1439" s="512">
        <v>352440</v>
      </c>
      <c r="E1439" s="512">
        <v>186088</v>
      </c>
      <c r="F1439" s="512">
        <v>0</v>
      </c>
      <c r="G1439" s="512">
        <v>0</v>
      </c>
      <c r="H1439" s="512">
        <v>0</v>
      </c>
      <c r="I1439" s="512">
        <v>0</v>
      </c>
      <c r="J1439" s="512">
        <v>166352</v>
      </c>
      <c r="K1439" s="514">
        <v>0</v>
      </c>
      <c r="L1439" s="512">
        <v>0</v>
      </c>
      <c r="M1439" s="512">
        <f>N1439/1630</f>
        <v>2335.50245398773</v>
      </c>
      <c r="N1439" s="512">
        <v>3806869</v>
      </c>
      <c r="O1439" s="512">
        <f t="shared" si="83"/>
        <v>252.81666666666666</v>
      </c>
      <c r="P1439" s="512">
        <v>136521</v>
      </c>
      <c r="Q1439" s="512">
        <v>1106</v>
      </c>
      <c r="R1439" s="512">
        <v>1416268</v>
      </c>
      <c r="S1439" s="512">
        <v>834</v>
      </c>
      <c r="T1439" s="512">
        <v>872007</v>
      </c>
      <c r="U1439" s="512">
        <v>571998</v>
      </c>
      <c r="V1439" s="513"/>
      <c r="W1439" s="513"/>
      <c r="X1439" s="521"/>
      <c r="Y1439" s="302"/>
      <c r="Z1439" s="522"/>
      <c r="AA1439" s="515"/>
      <c r="AB1439" s="516"/>
      <c r="AC1439" s="517">
        <v>7156103</v>
      </c>
    </row>
    <row r="1440" spans="1:29" ht="24.9" hidden="1" customHeight="1">
      <c r="A1440" s="302"/>
      <c r="B1440" s="519" t="s">
        <v>2656</v>
      </c>
      <c r="C1440" s="520">
        <f t="shared" si="82"/>
        <v>19403169</v>
      </c>
      <c r="D1440" s="512">
        <v>9999627</v>
      </c>
      <c r="E1440" s="512">
        <v>568603</v>
      </c>
      <c r="F1440" s="512">
        <v>2437968</v>
      </c>
      <c r="G1440" s="512">
        <v>985845</v>
      </c>
      <c r="H1440" s="512">
        <v>5424980</v>
      </c>
      <c r="I1440" s="512">
        <v>0</v>
      </c>
      <c r="J1440" s="512">
        <v>582231</v>
      </c>
      <c r="K1440" s="514">
        <v>0</v>
      </c>
      <c r="L1440" s="512">
        <v>0</v>
      </c>
      <c r="M1440" s="512">
        <f>N1440/1630</f>
        <v>2335.50245398773</v>
      </c>
      <c r="N1440" s="512">
        <v>3806869</v>
      </c>
      <c r="O1440" s="512">
        <f t="shared" si="83"/>
        <v>34.890740740740739</v>
      </c>
      <c r="P1440" s="512">
        <v>18841</v>
      </c>
      <c r="Q1440" s="512">
        <v>3732</v>
      </c>
      <c r="R1440" s="512">
        <v>4778945</v>
      </c>
      <c r="S1440" s="512">
        <v>217</v>
      </c>
      <c r="T1440" s="512">
        <v>226889</v>
      </c>
      <c r="U1440" s="512">
        <v>571998</v>
      </c>
      <c r="V1440" s="513"/>
      <c r="W1440" s="513"/>
      <c r="X1440" s="521"/>
      <c r="Y1440" s="302"/>
      <c r="Z1440" s="522"/>
      <c r="AA1440" s="515"/>
      <c r="AB1440" s="516"/>
      <c r="AC1440" s="517">
        <v>19403169</v>
      </c>
    </row>
    <row r="1441" spans="1:29" ht="24.9" customHeight="1">
      <c r="A1441" s="302">
        <v>83</v>
      </c>
      <c r="B1441" s="519" t="s">
        <v>2657</v>
      </c>
      <c r="C1441" s="520">
        <f t="shared" si="82"/>
        <v>7818670</v>
      </c>
      <c r="D1441" s="512">
        <v>3216402</v>
      </c>
      <c r="E1441" s="512">
        <v>206765</v>
      </c>
      <c r="F1441" s="512">
        <v>720211</v>
      </c>
      <c r="G1441" s="512">
        <v>625933</v>
      </c>
      <c r="H1441" s="512">
        <v>1279169</v>
      </c>
      <c r="I1441" s="512">
        <v>186088</v>
      </c>
      <c r="J1441" s="512">
        <v>198236</v>
      </c>
      <c r="K1441" s="514">
        <v>0</v>
      </c>
      <c r="L1441" s="512">
        <v>0</v>
      </c>
      <c r="M1441" s="512">
        <v>0</v>
      </c>
      <c r="N1441" s="512">
        <v>0</v>
      </c>
      <c r="O1441" s="512">
        <f t="shared" si="83"/>
        <v>1057.3203703703705</v>
      </c>
      <c r="P1441" s="512">
        <v>570953</v>
      </c>
      <c r="Q1441" s="512">
        <v>1488</v>
      </c>
      <c r="R1441" s="512">
        <v>1905432</v>
      </c>
      <c r="S1441" s="512">
        <v>0</v>
      </c>
      <c r="T1441" s="512">
        <v>0</v>
      </c>
      <c r="U1441" s="512">
        <v>2125883</v>
      </c>
      <c r="V1441" s="513"/>
      <c r="W1441" s="513"/>
      <c r="X1441" s="521"/>
      <c r="Y1441" s="302"/>
      <c r="Z1441" s="522"/>
      <c r="AA1441" s="515"/>
      <c r="AB1441" s="516"/>
      <c r="AC1441" s="517">
        <v>7818670</v>
      </c>
    </row>
    <row r="1442" spans="1:29" ht="24.9" customHeight="1">
      <c r="A1442" s="302">
        <v>84</v>
      </c>
      <c r="B1442" s="519" t="s">
        <v>2658</v>
      </c>
      <c r="C1442" s="520">
        <f t="shared" si="82"/>
        <v>5814414</v>
      </c>
      <c r="D1442" s="512">
        <v>2164815</v>
      </c>
      <c r="E1442" s="512">
        <v>281717</v>
      </c>
      <c r="F1442" s="512">
        <v>784708</v>
      </c>
      <c r="G1442" s="512">
        <v>0</v>
      </c>
      <c r="H1442" s="512">
        <v>597456</v>
      </c>
      <c r="I1442" s="512">
        <v>279132</v>
      </c>
      <c r="J1442" s="512">
        <v>221802</v>
      </c>
      <c r="K1442" s="514">
        <v>0</v>
      </c>
      <c r="L1442" s="512">
        <v>0</v>
      </c>
      <c r="M1442" s="512">
        <f>N1442/1630</f>
        <v>1011.5030674846626</v>
      </c>
      <c r="N1442" s="512">
        <v>1648750</v>
      </c>
      <c r="O1442" s="512">
        <f t="shared" si="83"/>
        <v>1057.3203703703705</v>
      </c>
      <c r="P1442" s="512">
        <v>570953</v>
      </c>
      <c r="Q1442" s="512">
        <v>1685</v>
      </c>
      <c r="R1442" s="512">
        <v>732429</v>
      </c>
      <c r="S1442" s="512">
        <v>120</v>
      </c>
      <c r="T1442" s="512">
        <v>125469</v>
      </c>
      <c r="U1442" s="512">
        <v>571998</v>
      </c>
      <c r="V1442" s="513"/>
      <c r="W1442" s="513"/>
      <c r="X1442" s="521"/>
      <c r="Y1442" s="302"/>
      <c r="Z1442" s="522"/>
      <c r="AA1442" s="515"/>
      <c r="AB1442" s="516"/>
      <c r="AC1442" s="517">
        <v>5814414</v>
      </c>
    </row>
    <row r="1443" spans="1:29" ht="24.9" customHeight="1">
      <c r="A1443" s="302">
        <v>85</v>
      </c>
      <c r="B1443" s="519" t="s">
        <v>2659</v>
      </c>
      <c r="C1443" s="520">
        <f t="shared" si="82"/>
        <v>1374374</v>
      </c>
      <c r="D1443" s="512">
        <v>109586</v>
      </c>
      <c r="E1443" s="512">
        <v>48590</v>
      </c>
      <c r="F1443" s="512">
        <v>0</v>
      </c>
      <c r="G1443" s="512">
        <v>0</v>
      </c>
      <c r="H1443" s="512">
        <v>0</v>
      </c>
      <c r="I1443" s="512">
        <v>0</v>
      </c>
      <c r="J1443" s="512">
        <v>60996</v>
      </c>
      <c r="K1443" s="514">
        <v>0</v>
      </c>
      <c r="L1443" s="512">
        <v>0</v>
      </c>
      <c r="M1443" s="512">
        <f>N1443/1630</f>
        <v>338.44355828220858</v>
      </c>
      <c r="N1443" s="512">
        <v>551663</v>
      </c>
      <c r="O1443" s="512">
        <f t="shared" si="83"/>
        <v>520.67222222222222</v>
      </c>
      <c r="P1443" s="512">
        <v>281163</v>
      </c>
      <c r="Q1443" s="512">
        <v>332.98532110091742</v>
      </c>
      <c r="R1443" s="512">
        <v>362954</v>
      </c>
      <c r="S1443" s="512">
        <v>77.537078651685391</v>
      </c>
      <c r="T1443" s="512">
        <v>69008</v>
      </c>
      <c r="U1443" s="512">
        <v>0</v>
      </c>
      <c r="V1443" s="513"/>
      <c r="W1443" s="513"/>
      <c r="X1443" s="521"/>
      <c r="Y1443" s="302"/>
      <c r="Z1443" s="522"/>
      <c r="AA1443" s="515"/>
      <c r="AB1443" s="516"/>
      <c r="AC1443" s="517">
        <v>1374374</v>
      </c>
    </row>
    <row r="1444" spans="1:29" ht="24.9" customHeight="1">
      <c r="A1444" s="302">
        <v>86</v>
      </c>
      <c r="B1444" s="519" t="s">
        <v>2660</v>
      </c>
      <c r="C1444" s="520">
        <f t="shared" si="82"/>
        <v>4876806</v>
      </c>
      <c r="D1444" s="512">
        <v>1633113</v>
      </c>
      <c r="E1444" s="512">
        <v>27913</v>
      </c>
      <c r="F1444" s="512">
        <v>240787</v>
      </c>
      <c r="G1444" s="512">
        <v>194735</v>
      </c>
      <c r="H1444" s="512">
        <v>777459</v>
      </c>
      <c r="I1444" s="512">
        <v>260524</v>
      </c>
      <c r="J1444" s="512">
        <v>131695</v>
      </c>
      <c r="K1444" s="514">
        <v>0</v>
      </c>
      <c r="L1444" s="512">
        <v>0</v>
      </c>
      <c r="M1444" s="512">
        <v>0</v>
      </c>
      <c r="N1444" s="512">
        <v>0</v>
      </c>
      <c r="O1444" s="512">
        <f t="shared" si="83"/>
        <v>18.796296296296298</v>
      </c>
      <c r="P1444" s="512">
        <v>10150</v>
      </c>
      <c r="Q1444" s="512">
        <v>865</v>
      </c>
      <c r="R1444" s="512">
        <v>1107660</v>
      </c>
      <c r="S1444" s="512">
        <v>0</v>
      </c>
      <c r="T1444" s="512">
        <v>0</v>
      </c>
      <c r="U1444" s="512">
        <v>2125883</v>
      </c>
      <c r="V1444" s="513"/>
      <c r="W1444" s="513"/>
      <c r="X1444" s="521"/>
      <c r="Y1444" s="302"/>
      <c r="Z1444" s="522"/>
      <c r="AA1444" s="515"/>
      <c r="AB1444" s="516"/>
      <c r="AC1444" s="517">
        <v>4876806</v>
      </c>
    </row>
    <row r="1445" spans="1:29" ht="24.9" customHeight="1">
      <c r="A1445" s="302">
        <v>87</v>
      </c>
      <c r="B1445" s="519" t="s">
        <v>2661</v>
      </c>
      <c r="C1445" s="520">
        <f t="shared" si="82"/>
        <v>6971416</v>
      </c>
      <c r="D1445" s="512">
        <v>3807069</v>
      </c>
      <c r="E1445" s="512">
        <v>178335</v>
      </c>
      <c r="F1445" s="512">
        <v>440726</v>
      </c>
      <c r="G1445" s="512">
        <v>0</v>
      </c>
      <c r="H1445" s="512">
        <v>1440023</v>
      </c>
      <c r="I1445" s="512">
        <v>992471</v>
      </c>
      <c r="J1445" s="512">
        <v>755514</v>
      </c>
      <c r="K1445" s="514">
        <v>0</v>
      </c>
      <c r="L1445" s="512">
        <v>0</v>
      </c>
      <c r="M1445" s="512">
        <f>N1445/1630</f>
        <v>1090.2141104294478</v>
      </c>
      <c r="N1445" s="512">
        <v>1777049</v>
      </c>
      <c r="O1445" s="512">
        <v>0</v>
      </c>
      <c r="P1445" s="512">
        <v>0</v>
      </c>
      <c r="Q1445" s="512">
        <v>1587</v>
      </c>
      <c r="R1445" s="512">
        <v>689831</v>
      </c>
      <c r="S1445" s="512">
        <v>120</v>
      </c>
      <c r="T1445" s="512">
        <v>125469</v>
      </c>
      <c r="U1445" s="512">
        <v>571998</v>
      </c>
      <c r="V1445" s="513"/>
      <c r="W1445" s="513"/>
      <c r="X1445" s="521"/>
      <c r="Y1445" s="302"/>
      <c r="Z1445" s="522"/>
      <c r="AA1445" s="515"/>
      <c r="AB1445" s="516"/>
      <c r="AC1445" s="517">
        <v>6971416</v>
      </c>
    </row>
    <row r="1446" spans="1:29" ht="24.9" customHeight="1">
      <c r="A1446" s="302">
        <v>88</v>
      </c>
      <c r="B1446" s="519" t="s">
        <v>2662</v>
      </c>
      <c r="C1446" s="520">
        <f t="shared" si="82"/>
        <v>4643003</v>
      </c>
      <c r="D1446" s="512">
        <v>3290157</v>
      </c>
      <c r="E1446" s="512">
        <v>31015</v>
      </c>
      <c r="F1446" s="512">
        <v>161241</v>
      </c>
      <c r="G1446" s="512">
        <v>0</v>
      </c>
      <c r="H1446" s="512">
        <v>1440023</v>
      </c>
      <c r="I1446" s="512">
        <v>992471</v>
      </c>
      <c r="J1446" s="512">
        <v>665407</v>
      </c>
      <c r="K1446" s="514">
        <v>0</v>
      </c>
      <c r="L1446" s="512">
        <v>0</v>
      </c>
      <c r="M1446" s="512">
        <v>0</v>
      </c>
      <c r="N1446" s="512">
        <v>0</v>
      </c>
      <c r="O1446" s="512">
        <v>0</v>
      </c>
      <c r="P1446" s="512">
        <v>0</v>
      </c>
      <c r="Q1446" s="512">
        <v>1587</v>
      </c>
      <c r="R1446" s="512">
        <v>689831</v>
      </c>
      <c r="S1446" s="512">
        <v>87.05</v>
      </c>
      <c r="T1446" s="512">
        <v>91017</v>
      </c>
      <c r="U1446" s="512">
        <v>571998</v>
      </c>
      <c r="V1446" s="513"/>
      <c r="W1446" s="513"/>
      <c r="X1446" s="521"/>
      <c r="Y1446" s="302"/>
      <c r="Z1446" s="522"/>
      <c r="AA1446" s="515"/>
      <c r="AB1446" s="516"/>
      <c r="AC1446" s="517">
        <v>4643003</v>
      </c>
    </row>
    <row r="1447" spans="1:29" ht="24.9" customHeight="1">
      <c r="A1447" s="302">
        <v>89</v>
      </c>
      <c r="B1447" s="519" t="s">
        <v>2663</v>
      </c>
      <c r="C1447" s="520">
        <f t="shared" si="82"/>
        <v>6706098</v>
      </c>
      <c r="D1447" s="512">
        <v>2599597</v>
      </c>
      <c r="E1447" s="512">
        <v>426452</v>
      </c>
      <c r="F1447" s="512">
        <v>257986</v>
      </c>
      <c r="G1447" s="512">
        <v>0</v>
      </c>
      <c r="H1447" s="512">
        <v>555328</v>
      </c>
      <c r="I1447" s="512">
        <v>992471</v>
      </c>
      <c r="J1447" s="512">
        <v>367360</v>
      </c>
      <c r="K1447" s="514">
        <v>0</v>
      </c>
      <c r="L1447" s="512">
        <v>0</v>
      </c>
      <c r="M1447" s="512">
        <f>N1447/1630</f>
        <v>1903.176073619632</v>
      </c>
      <c r="N1447" s="512">
        <v>3102177</v>
      </c>
      <c r="O1447" s="512">
        <v>0</v>
      </c>
      <c r="P1447" s="512">
        <v>0</v>
      </c>
      <c r="Q1447" s="512">
        <v>730</v>
      </c>
      <c r="R1447" s="512">
        <v>317313</v>
      </c>
      <c r="S1447" s="512">
        <v>110</v>
      </c>
      <c r="T1447" s="512">
        <v>115013</v>
      </c>
      <c r="U1447" s="512">
        <v>571998</v>
      </c>
      <c r="V1447" s="513"/>
      <c r="W1447" s="513"/>
      <c r="X1447" s="521"/>
      <c r="Y1447" s="302"/>
      <c r="Z1447" s="522"/>
      <c r="AA1447" s="515"/>
      <c r="AB1447" s="516"/>
      <c r="AC1447" s="517">
        <v>6706098</v>
      </c>
    </row>
    <row r="1448" spans="1:29" ht="24.9" customHeight="1">
      <c r="A1448" s="302">
        <v>90</v>
      </c>
      <c r="B1448" s="519" t="s">
        <v>2664</v>
      </c>
      <c r="C1448" s="520">
        <f t="shared" si="82"/>
        <v>1520426</v>
      </c>
      <c r="D1448" s="512">
        <v>1520426</v>
      </c>
      <c r="E1448" s="512">
        <v>128194</v>
      </c>
      <c r="F1448" s="512">
        <v>184890</v>
      </c>
      <c r="G1448" s="512">
        <v>0</v>
      </c>
      <c r="H1448" s="512">
        <v>0</v>
      </c>
      <c r="I1448" s="512">
        <v>992471</v>
      </c>
      <c r="J1448" s="512">
        <v>214871</v>
      </c>
      <c r="K1448" s="514">
        <v>0</v>
      </c>
      <c r="L1448" s="512">
        <v>0</v>
      </c>
      <c r="M1448" s="512">
        <v>0</v>
      </c>
      <c r="N1448" s="512">
        <v>0</v>
      </c>
      <c r="O1448" s="512">
        <v>0</v>
      </c>
      <c r="P1448" s="512">
        <v>0</v>
      </c>
      <c r="Q1448" s="512">
        <v>0</v>
      </c>
      <c r="R1448" s="512">
        <v>0</v>
      </c>
      <c r="S1448" s="512">
        <v>0</v>
      </c>
      <c r="T1448" s="512">
        <v>0</v>
      </c>
      <c r="U1448" s="512">
        <v>0</v>
      </c>
      <c r="V1448" s="513"/>
      <c r="W1448" s="513"/>
      <c r="X1448" s="521"/>
      <c r="Y1448" s="302"/>
      <c r="Z1448" s="522"/>
      <c r="AA1448" s="515"/>
      <c r="AB1448" s="516"/>
      <c r="AC1448" s="517">
        <v>1520426</v>
      </c>
    </row>
    <row r="1449" spans="1:29" ht="24.9" customHeight="1">
      <c r="A1449" s="302">
        <v>91</v>
      </c>
      <c r="B1449" s="628" t="s">
        <v>3120</v>
      </c>
      <c r="C1449" s="520">
        <f t="shared" si="82"/>
        <v>1883467</v>
      </c>
      <c r="D1449" s="512"/>
      <c r="E1449" s="512"/>
      <c r="F1449" s="512"/>
      <c r="G1449" s="512"/>
      <c r="H1449" s="512"/>
      <c r="I1449" s="512"/>
      <c r="J1449" s="512"/>
      <c r="K1449" s="514">
        <v>1</v>
      </c>
      <c r="L1449" s="512">
        <v>1883467</v>
      </c>
      <c r="M1449" s="512"/>
      <c r="N1449" s="512"/>
      <c r="O1449" s="512"/>
      <c r="P1449" s="512"/>
      <c r="Q1449" s="512"/>
      <c r="R1449" s="512"/>
      <c r="S1449" s="512"/>
      <c r="T1449" s="512"/>
      <c r="U1449" s="512"/>
      <c r="V1449" s="513"/>
      <c r="W1449" s="513"/>
      <c r="X1449" s="521"/>
      <c r="Y1449" s="302"/>
      <c r="Z1449" s="629"/>
      <c r="AA1449" s="515"/>
      <c r="AB1449" s="516"/>
      <c r="AC1449" s="517">
        <v>1883467</v>
      </c>
    </row>
    <row r="1450" spans="1:29" ht="24.9" customHeight="1">
      <c r="A1450" s="302">
        <v>92</v>
      </c>
      <c r="B1450" s="519" t="s">
        <v>2665</v>
      </c>
      <c r="C1450" s="520">
        <f t="shared" si="82"/>
        <v>3259142</v>
      </c>
      <c r="D1450" s="512">
        <v>3259142</v>
      </c>
      <c r="E1450" s="512">
        <v>0</v>
      </c>
      <c r="F1450" s="512">
        <v>161241</v>
      </c>
      <c r="G1450" s="512">
        <v>0</v>
      </c>
      <c r="H1450" s="512">
        <v>1440023</v>
      </c>
      <c r="I1450" s="512">
        <v>992471</v>
      </c>
      <c r="J1450" s="512">
        <v>665407</v>
      </c>
      <c r="K1450" s="514">
        <v>0</v>
      </c>
      <c r="L1450" s="512">
        <v>0</v>
      </c>
      <c r="M1450" s="512">
        <v>0</v>
      </c>
      <c r="N1450" s="512">
        <v>0</v>
      </c>
      <c r="O1450" s="512">
        <v>0</v>
      </c>
      <c r="P1450" s="512">
        <v>0</v>
      </c>
      <c r="Q1450" s="512">
        <v>0</v>
      </c>
      <c r="R1450" s="512">
        <v>0</v>
      </c>
      <c r="S1450" s="512">
        <v>0</v>
      </c>
      <c r="T1450" s="512">
        <v>0</v>
      </c>
      <c r="U1450" s="512">
        <v>0</v>
      </c>
      <c r="V1450" s="513"/>
      <c r="W1450" s="513"/>
      <c r="X1450" s="521"/>
      <c r="Y1450" s="302"/>
      <c r="Z1450" s="522"/>
      <c r="AA1450" s="515"/>
      <c r="AB1450" s="516"/>
      <c r="AC1450" s="517">
        <v>3259142</v>
      </c>
    </row>
    <row r="1451" spans="1:29" ht="24.9" customHeight="1">
      <c r="A1451" s="302">
        <v>93</v>
      </c>
      <c r="B1451" s="519" t="s">
        <v>2666</v>
      </c>
      <c r="C1451" s="520">
        <f t="shared" si="82"/>
        <v>3711171</v>
      </c>
      <c r="D1451" s="512">
        <v>1043187</v>
      </c>
      <c r="E1451" s="512">
        <v>46522</v>
      </c>
      <c r="F1451" s="512">
        <v>103194</v>
      </c>
      <c r="G1451" s="512">
        <v>0</v>
      </c>
      <c r="H1451" s="512">
        <v>499795</v>
      </c>
      <c r="I1451" s="512">
        <v>248118</v>
      </c>
      <c r="J1451" s="512">
        <v>145558</v>
      </c>
      <c r="K1451" s="514">
        <v>0</v>
      </c>
      <c r="L1451" s="512">
        <v>0</v>
      </c>
      <c r="M1451" s="512">
        <f>N1451/1630</f>
        <v>681.38404907975462</v>
      </c>
      <c r="N1451" s="512">
        <v>1110656</v>
      </c>
      <c r="O1451" s="512">
        <f t="shared" ref="O1451:O1465" si="84">P1451/540</f>
        <v>410.35740740740738</v>
      </c>
      <c r="P1451" s="512">
        <v>221593</v>
      </c>
      <c r="Q1451" s="512">
        <v>536</v>
      </c>
      <c r="R1451" s="512">
        <v>686365</v>
      </c>
      <c r="S1451" s="512">
        <v>74</v>
      </c>
      <c r="T1451" s="512">
        <v>77372</v>
      </c>
      <c r="U1451" s="512">
        <v>571998</v>
      </c>
      <c r="V1451" s="513"/>
      <c r="W1451" s="513"/>
      <c r="X1451" s="521"/>
      <c r="Y1451" s="302"/>
      <c r="Z1451" s="522"/>
      <c r="AA1451" s="515"/>
      <c r="AB1451" s="516"/>
      <c r="AC1451" s="517">
        <v>3711171</v>
      </c>
    </row>
    <row r="1452" spans="1:29" ht="24.9" customHeight="1">
      <c r="A1452" s="302">
        <v>94</v>
      </c>
      <c r="B1452" s="519" t="s">
        <v>2667</v>
      </c>
      <c r="C1452" s="520">
        <f t="shared" si="82"/>
        <v>10110987</v>
      </c>
      <c r="D1452" s="512">
        <v>2368562</v>
      </c>
      <c r="E1452" s="512">
        <v>155074</v>
      </c>
      <c r="F1452" s="512">
        <v>0</v>
      </c>
      <c r="G1452" s="512">
        <v>0</v>
      </c>
      <c r="H1452" s="512">
        <v>1206402</v>
      </c>
      <c r="I1452" s="512">
        <v>372177</v>
      </c>
      <c r="J1452" s="512">
        <v>634909</v>
      </c>
      <c r="K1452" s="514">
        <v>0</v>
      </c>
      <c r="L1452" s="512">
        <v>0</v>
      </c>
      <c r="M1452" s="512">
        <f>N1452/1630</f>
        <v>1421.5079754601227</v>
      </c>
      <c r="N1452" s="512">
        <v>2317058</v>
      </c>
      <c r="O1452" s="512">
        <f t="shared" si="84"/>
        <v>1036.174074074074</v>
      </c>
      <c r="P1452" s="512">
        <v>559534</v>
      </c>
      <c r="Q1452" s="512">
        <v>3256</v>
      </c>
      <c r="R1452" s="512">
        <v>4169412</v>
      </c>
      <c r="S1452" s="512">
        <v>119</v>
      </c>
      <c r="T1452" s="512">
        <v>124423</v>
      </c>
      <c r="U1452" s="512">
        <v>571998</v>
      </c>
      <c r="V1452" s="513"/>
      <c r="W1452" s="513"/>
      <c r="X1452" s="521"/>
      <c r="Y1452" s="302"/>
      <c r="Z1452" s="522"/>
      <c r="AA1452" s="515"/>
      <c r="AB1452" s="516"/>
      <c r="AC1452" s="517">
        <v>10110987</v>
      </c>
    </row>
    <row r="1453" spans="1:29" ht="24.9" customHeight="1">
      <c r="A1453" s="302">
        <v>95</v>
      </c>
      <c r="B1453" s="519" t="s">
        <v>3487</v>
      </c>
      <c r="C1453" s="520">
        <f t="shared" si="82"/>
        <v>6149000</v>
      </c>
      <c r="D1453" s="512">
        <f>SUM(E1453:J1453)</f>
        <v>6149000</v>
      </c>
      <c r="E1453" s="512"/>
      <c r="F1453" s="512"/>
      <c r="G1453" s="512"/>
      <c r="H1453" s="512">
        <v>6149000</v>
      </c>
      <c r="I1453" s="512"/>
      <c r="J1453" s="512"/>
      <c r="K1453" s="514"/>
      <c r="L1453" s="512"/>
      <c r="M1453" s="512"/>
      <c r="N1453" s="512"/>
      <c r="O1453" s="512"/>
      <c r="P1453" s="512"/>
      <c r="Q1453" s="512"/>
      <c r="R1453" s="512"/>
      <c r="S1453" s="512"/>
      <c r="T1453" s="512"/>
      <c r="U1453" s="512"/>
      <c r="V1453" s="513"/>
      <c r="W1453" s="513"/>
      <c r="X1453" s="521"/>
      <c r="Y1453" s="302"/>
      <c r="Z1453" s="522"/>
      <c r="AA1453" s="515"/>
      <c r="AB1453" s="516"/>
      <c r="AC1453" s="517">
        <v>6149000</v>
      </c>
    </row>
    <row r="1454" spans="1:29" ht="24.9" customHeight="1">
      <c r="A1454" s="302">
        <v>96</v>
      </c>
      <c r="B1454" s="519" t="s">
        <v>3488</v>
      </c>
      <c r="C1454" s="520">
        <f t="shared" ref="C1454" si="85">D1454+L1454+N1454+P1454+R1454+T1454+U1454</f>
        <v>19738531</v>
      </c>
      <c r="D1454" s="512">
        <f>SUM(E1454:J1454)</f>
        <v>10537831</v>
      </c>
      <c r="E1454" s="512">
        <v>1288831</v>
      </c>
      <c r="F1454" s="512"/>
      <c r="G1454" s="512">
        <v>3100000</v>
      </c>
      <c r="H1454" s="512">
        <v>6149000</v>
      </c>
      <c r="I1454" s="512"/>
      <c r="J1454" s="512"/>
      <c r="K1454" s="514"/>
      <c r="L1454" s="512"/>
      <c r="M1454" s="512">
        <v>2569</v>
      </c>
      <c r="N1454" s="512">
        <v>2950000</v>
      </c>
      <c r="O1454" s="512">
        <v>1553.4</v>
      </c>
      <c r="P1454" s="512">
        <v>445978</v>
      </c>
      <c r="Q1454" s="512">
        <v>2714</v>
      </c>
      <c r="R1454" s="512">
        <v>5006880</v>
      </c>
      <c r="S1454" s="512">
        <v>233.2</v>
      </c>
      <c r="T1454" s="512">
        <v>225844</v>
      </c>
      <c r="U1454" s="512">
        <v>571998</v>
      </c>
      <c r="V1454" s="513"/>
      <c r="W1454" s="513"/>
      <c r="X1454" s="521"/>
      <c r="Y1454" s="302"/>
      <c r="Z1454" s="522"/>
      <c r="AA1454" s="515"/>
      <c r="AB1454" s="516"/>
      <c r="AC1454" s="517">
        <v>19738531</v>
      </c>
    </row>
    <row r="1455" spans="1:29" ht="24.9" customHeight="1">
      <c r="A1455" s="302">
        <v>97</v>
      </c>
      <c r="B1455" s="519" t="s">
        <v>3489</v>
      </c>
      <c r="C1455" s="520">
        <f t="shared" ref="C1455:C1457" si="86">D1455+L1455+N1455+P1455+R1455+T1455+U1455</f>
        <v>1500000</v>
      </c>
      <c r="D1455" s="512">
        <f>SUM(E1455:J1455)</f>
        <v>0</v>
      </c>
      <c r="E1455" s="512"/>
      <c r="F1455" s="512"/>
      <c r="G1455" s="512"/>
      <c r="H1455" s="512"/>
      <c r="I1455" s="512"/>
      <c r="J1455" s="512"/>
      <c r="K1455" s="514"/>
      <c r="L1455" s="512"/>
      <c r="M1455" s="512">
        <v>811</v>
      </c>
      <c r="N1455" s="512">
        <v>1500000</v>
      </c>
      <c r="O1455" s="512"/>
      <c r="P1455" s="512"/>
      <c r="Q1455" s="512"/>
      <c r="R1455" s="512"/>
      <c r="S1455" s="512"/>
      <c r="T1455" s="512"/>
      <c r="U1455" s="512"/>
      <c r="V1455" s="513"/>
      <c r="W1455" s="513"/>
      <c r="X1455" s="521"/>
      <c r="Y1455" s="302"/>
      <c r="Z1455" s="522"/>
      <c r="AA1455" s="515"/>
      <c r="AB1455" s="516"/>
      <c r="AC1455" s="517">
        <v>1500000</v>
      </c>
    </row>
    <row r="1456" spans="1:29" ht="24.9" customHeight="1">
      <c r="A1456" s="302">
        <v>98</v>
      </c>
      <c r="B1456" s="519" t="s">
        <v>3490</v>
      </c>
      <c r="C1456" s="520">
        <f t="shared" si="86"/>
        <v>1500000</v>
      </c>
      <c r="D1456" s="512"/>
      <c r="E1456" s="512"/>
      <c r="F1456" s="512"/>
      <c r="G1456" s="512"/>
      <c r="H1456" s="512"/>
      <c r="I1456" s="512"/>
      <c r="J1456" s="512"/>
      <c r="K1456" s="514"/>
      <c r="L1456" s="512"/>
      <c r="M1456" s="512">
        <v>825</v>
      </c>
      <c r="N1456" s="512">
        <v>1500000</v>
      </c>
      <c r="O1456" s="512"/>
      <c r="P1456" s="512"/>
      <c r="Q1456" s="512"/>
      <c r="R1456" s="512"/>
      <c r="S1456" s="512"/>
      <c r="T1456" s="512"/>
      <c r="U1456" s="512"/>
      <c r="V1456" s="513"/>
      <c r="W1456" s="513"/>
      <c r="X1456" s="521"/>
      <c r="Y1456" s="302"/>
      <c r="Z1456" s="522"/>
      <c r="AA1456" s="515"/>
      <c r="AB1456" s="516"/>
      <c r="AC1456" s="517">
        <v>1500000</v>
      </c>
    </row>
    <row r="1457" spans="1:29" ht="24.9" customHeight="1">
      <c r="A1457" s="302">
        <v>99</v>
      </c>
      <c r="B1457" s="519" t="s">
        <v>3491</v>
      </c>
      <c r="C1457" s="520">
        <f t="shared" si="86"/>
        <v>2400000</v>
      </c>
      <c r="D1457" s="512"/>
      <c r="E1457" s="512"/>
      <c r="F1457" s="512"/>
      <c r="G1457" s="512"/>
      <c r="H1457" s="512"/>
      <c r="I1457" s="512"/>
      <c r="J1457" s="512"/>
      <c r="K1457" s="514"/>
      <c r="L1457" s="512"/>
      <c r="M1457" s="512">
        <v>1300</v>
      </c>
      <c r="N1457" s="512">
        <v>2400000</v>
      </c>
      <c r="O1457" s="512"/>
      <c r="P1457" s="512"/>
      <c r="Q1457" s="512"/>
      <c r="R1457" s="512"/>
      <c r="S1457" s="512"/>
      <c r="T1457" s="512"/>
      <c r="U1457" s="512"/>
      <c r="V1457" s="513"/>
      <c r="W1457" s="513"/>
      <c r="X1457" s="521"/>
      <c r="Y1457" s="302"/>
      <c r="Z1457" s="522"/>
      <c r="AA1457" s="515"/>
      <c r="AB1457" s="516"/>
      <c r="AC1457" s="517">
        <v>2400000</v>
      </c>
    </row>
    <row r="1458" spans="1:29" ht="24.9" customHeight="1">
      <c r="A1458" s="302">
        <v>100</v>
      </c>
      <c r="B1458" s="519" t="s">
        <v>3492</v>
      </c>
      <c r="C1458" s="520">
        <f t="shared" ref="C1458" si="87">D1458+L1458+N1458+P1458+R1458+T1458+U1458</f>
        <v>2100000</v>
      </c>
      <c r="D1458" s="512"/>
      <c r="E1458" s="512"/>
      <c r="F1458" s="512"/>
      <c r="G1458" s="512"/>
      <c r="H1458" s="512"/>
      <c r="I1458" s="512"/>
      <c r="J1458" s="512"/>
      <c r="K1458" s="514"/>
      <c r="L1458" s="512"/>
      <c r="M1458" s="512">
        <v>1128</v>
      </c>
      <c r="N1458" s="512">
        <v>2100000</v>
      </c>
      <c r="O1458" s="512"/>
      <c r="P1458" s="512"/>
      <c r="Q1458" s="512"/>
      <c r="R1458" s="512"/>
      <c r="S1458" s="512"/>
      <c r="T1458" s="512"/>
      <c r="U1458" s="512"/>
      <c r="V1458" s="513"/>
      <c r="W1458" s="513"/>
      <c r="X1458" s="521"/>
      <c r="Y1458" s="302"/>
      <c r="Z1458" s="522"/>
      <c r="AA1458" s="515"/>
      <c r="AB1458" s="516"/>
      <c r="AC1458" s="517">
        <v>2100000</v>
      </c>
    </row>
    <row r="1459" spans="1:29" ht="24.9" customHeight="1">
      <c r="A1459" s="302">
        <v>101</v>
      </c>
      <c r="B1459" s="519" t="s">
        <v>357</v>
      </c>
      <c r="C1459" s="520">
        <f t="shared" si="82"/>
        <v>3111998</v>
      </c>
      <c r="D1459" s="512">
        <v>165976</v>
      </c>
      <c r="E1459" s="512">
        <v>66165</v>
      </c>
      <c r="F1459" s="512">
        <v>0</v>
      </c>
      <c r="G1459" s="512">
        <v>0</v>
      </c>
      <c r="H1459" s="512">
        <v>0</v>
      </c>
      <c r="I1459" s="512">
        <v>0</v>
      </c>
      <c r="J1459" s="512">
        <v>99811</v>
      </c>
      <c r="K1459" s="514">
        <v>0</v>
      </c>
      <c r="L1459" s="512">
        <v>0</v>
      </c>
      <c r="M1459" s="512">
        <f>N1459/1630</f>
        <v>804.73803680981598</v>
      </c>
      <c r="N1459" s="512">
        <v>1311723</v>
      </c>
      <c r="O1459" s="512">
        <f t="shared" si="84"/>
        <v>804.73888888888894</v>
      </c>
      <c r="P1459" s="512">
        <v>434559</v>
      </c>
      <c r="Q1459" s="512">
        <v>1283</v>
      </c>
      <c r="R1459" s="512">
        <v>557689</v>
      </c>
      <c r="S1459" s="512">
        <v>67</v>
      </c>
      <c r="T1459" s="512">
        <v>70053</v>
      </c>
      <c r="U1459" s="512">
        <v>571998</v>
      </c>
      <c r="V1459" s="513"/>
      <c r="W1459" s="513"/>
      <c r="X1459" s="521"/>
      <c r="Y1459" s="302"/>
      <c r="Z1459" s="522"/>
      <c r="AA1459" s="515"/>
      <c r="AB1459" s="516"/>
      <c r="AC1459" s="517">
        <v>3111998</v>
      </c>
    </row>
    <row r="1460" spans="1:29" ht="24.9" customHeight="1">
      <c r="A1460" s="302">
        <v>102</v>
      </c>
      <c r="B1460" s="519" t="s">
        <v>2668</v>
      </c>
      <c r="C1460" s="520">
        <f t="shared" si="82"/>
        <v>6675475</v>
      </c>
      <c r="D1460" s="512">
        <v>194077</v>
      </c>
      <c r="E1460" s="512">
        <v>0</v>
      </c>
      <c r="F1460" s="512">
        <v>0</v>
      </c>
      <c r="G1460" s="512">
        <v>0</v>
      </c>
      <c r="H1460" s="512">
        <v>0</v>
      </c>
      <c r="I1460" s="512">
        <v>0</v>
      </c>
      <c r="J1460" s="512">
        <v>194077</v>
      </c>
      <c r="K1460" s="514">
        <v>0</v>
      </c>
      <c r="L1460" s="512">
        <v>0</v>
      </c>
      <c r="M1460" s="512">
        <v>0</v>
      </c>
      <c r="N1460" s="512">
        <v>0</v>
      </c>
      <c r="O1460" s="512">
        <f t="shared" si="84"/>
        <v>1334.5722222222223</v>
      </c>
      <c r="P1460" s="512">
        <v>720669</v>
      </c>
      <c r="Q1460" s="512">
        <v>4000</v>
      </c>
      <c r="R1460" s="512">
        <v>5122128</v>
      </c>
      <c r="S1460" s="512">
        <v>63.7</v>
      </c>
      <c r="T1460" s="512">
        <v>66603</v>
      </c>
      <c r="U1460" s="512">
        <v>571998</v>
      </c>
      <c r="V1460" s="513"/>
      <c r="W1460" s="513"/>
      <c r="X1460" s="521"/>
      <c r="Y1460" s="302"/>
      <c r="Z1460" s="522"/>
      <c r="AA1460" s="515"/>
      <c r="AB1460" s="516"/>
      <c r="AC1460" s="517">
        <v>6675475</v>
      </c>
    </row>
    <row r="1461" spans="1:29" ht="24.9" customHeight="1">
      <c r="A1461" s="302">
        <v>103</v>
      </c>
      <c r="B1461" s="519" t="s">
        <v>2669</v>
      </c>
      <c r="C1461" s="520">
        <f t="shared" si="82"/>
        <v>14938663</v>
      </c>
      <c r="D1461" s="512">
        <v>5387209</v>
      </c>
      <c r="E1461" s="512">
        <v>157141</v>
      </c>
      <c r="F1461" s="512">
        <v>0</v>
      </c>
      <c r="G1461" s="512">
        <v>0</v>
      </c>
      <c r="H1461" s="512">
        <v>5055399</v>
      </c>
      <c r="I1461" s="512">
        <v>0</v>
      </c>
      <c r="J1461" s="512">
        <v>174669</v>
      </c>
      <c r="K1461" s="514">
        <v>0</v>
      </c>
      <c r="L1461" s="512">
        <v>0</v>
      </c>
      <c r="M1461" s="512">
        <f>N1461/1630</f>
        <v>3623.0834355828219</v>
      </c>
      <c r="N1461" s="512">
        <v>5905626</v>
      </c>
      <c r="O1461" s="512">
        <f t="shared" si="84"/>
        <v>804.73888888888894</v>
      </c>
      <c r="P1461" s="512">
        <v>434559</v>
      </c>
      <c r="Q1461" s="512">
        <v>5168</v>
      </c>
      <c r="R1461" s="512">
        <v>2974970</v>
      </c>
      <c r="S1461" s="512">
        <v>226</v>
      </c>
      <c r="T1461" s="512">
        <v>236299</v>
      </c>
      <c r="U1461" s="512">
        <v>0</v>
      </c>
      <c r="V1461" s="513"/>
      <c r="W1461" s="513"/>
      <c r="X1461" s="521"/>
      <c r="Y1461" s="302"/>
      <c r="Z1461" s="522"/>
      <c r="AA1461" s="515"/>
      <c r="AB1461" s="516"/>
      <c r="AC1461" s="517">
        <v>14938663</v>
      </c>
    </row>
    <row r="1462" spans="1:29" ht="24.9" customHeight="1">
      <c r="A1462" s="302">
        <v>104</v>
      </c>
      <c r="B1462" s="519" t="s">
        <v>2670</v>
      </c>
      <c r="C1462" s="520">
        <f t="shared" si="82"/>
        <v>8476946</v>
      </c>
      <c r="D1462" s="512">
        <v>2226246</v>
      </c>
      <c r="E1462" s="512">
        <v>0</v>
      </c>
      <c r="F1462" s="512">
        <v>0</v>
      </c>
      <c r="G1462" s="512">
        <v>0</v>
      </c>
      <c r="H1462" s="512">
        <v>0</v>
      </c>
      <c r="I1462" s="512">
        <v>1907405</v>
      </c>
      <c r="J1462" s="512">
        <v>318841</v>
      </c>
      <c r="K1462" s="514">
        <v>0</v>
      </c>
      <c r="L1462" s="512">
        <v>0</v>
      </c>
      <c r="M1462" s="512">
        <v>0</v>
      </c>
      <c r="N1462" s="512">
        <v>0</v>
      </c>
      <c r="O1462" s="512">
        <f t="shared" si="84"/>
        <v>825.88518518518515</v>
      </c>
      <c r="P1462" s="512">
        <v>445978</v>
      </c>
      <c r="Q1462" s="512">
        <v>3910</v>
      </c>
      <c r="R1462" s="512">
        <v>5006880</v>
      </c>
      <c r="S1462" s="512">
        <v>216</v>
      </c>
      <c r="T1462" s="512">
        <v>225844</v>
      </c>
      <c r="U1462" s="512">
        <v>571998</v>
      </c>
      <c r="V1462" s="513"/>
      <c r="W1462" s="513"/>
      <c r="X1462" s="521"/>
      <c r="Y1462" s="302"/>
      <c r="Z1462" s="522"/>
      <c r="AA1462" s="515"/>
      <c r="AB1462" s="516"/>
      <c r="AC1462" s="517">
        <v>8476946</v>
      </c>
    </row>
    <row r="1463" spans="1:29" ht="24.9" customHeight="1">
      <c r="A1463" s="302">
        <v>105</v>
      </c>
      <c r="B1463" s="519" t="s">
        <v>356</v>
      </c>
      <c r="C1463" s="520">
        <f t="shared" si="82"/>
        <v>5001076</v>
      </c>
      <c r="D1463" s="512">
        <v>1659567</v>
      </c>
      <c r="E1463" s="512">
        <v>100901</v>
      </c>
      <c r="F1463" s="512">
        <v>479424</v>
      </c>
      <c r="G1463" s="512">
        <v>333831</v>
      </c>
      <c r="H1463" s="512">
        <v>0</v>
      </c>
      <c r="I1463" s="512">
        <v>558265</v>
      </c>
      <c r="J1463" s="512">
        <v>187146</v>
      </c>
      <c r="K1463" s="514">
        <v>0</v>
      </c>
      <c r="L1463" s="512">
        <v>0</v>
      </c>
      <c r="M1463" s="512">
        <f>N1463/1630</f>
        <v>525.13558282208589</v>
      </c>
      <c r="N1463" s="512">
        <v>855971</v>
      </c>
      <c r="O1463" s="512">
        <f t="shared" si="84"/>
        <v>519.14444444444439</v>
      </c>
      <c r="P1463" s="512">
        <v>280338</v>
      </c>
      <c r="Q1463" s="512">
        <v>0</v>
      </c>
      <c r="R1463" s="512">
        <v>0</v>
      </c>
      <c r="S1463" s="512">
        <v>75.86</v>
      </c>
      <c r="T1463" s="512">
        <v>79317</v>
      </c>
      <c r="U1463" s="512">
        <v>2125883</v>
      </c>
      <c r="V1463" s="513"/>
      <c r="W1463" s="513"/>
      <c r="X1463" s="521"/>
      <c r="Y1463" s="302"/>
      <c r="Z1463" s="522"/>
      <c r="AA1463" s="515"/>
      <c r="AB1463" s="516"/>
      <c r="AC1463" s="517">
        <v>5001076</v>
      </c>
    </row>
    <row r="1464" spans="1:29" ht="24.9" customHeight="1">
      <c r="A1464" s="302">
        <v>106</v>
      </c>
      <c r="B1464" s="519" t="s">
        <v>2671</v>
      </c>
      <c r="C1464" s="520">
        <f t="shared" si="82"/>
        <v>3725563</v>
      </c>
      <c r="D1464" s="512">
        <v>1440409</v>
      </c>
      <c r="E1464" s="512">
        <v>100901</v>
      </c>
      <c r="F1464" s="512">
        <v>0</v>
      </c>
      <c r="G1464" s="512">
        <v>0</v>
      </c>
      <c r="H1464" s="512">
        <v>635755</v>
      </c>
      <c r="I1464" s="512">
        <v>558265</v>
      </c>
      <c r="J1464" s="512">
        <v>145488</v>
      </c>
      <c r="K1464" s="514">
        <v>0</v>
      </c>
      <c r="L1464" s="512">
        <v>0</v>
      </c>
      <c r="M1464" s="512">
        <v>0</v>
      </c>
      <c r="N1464" s="512">
        <v>0</v>
      </c>
      <c r="O1464" s="512">
        <f t="shared" si="84"/>
        <v>148.02407407407406</v>
      </c>
      <c r="P1464" s="512">
        <v>79933</v>
      </c>
      <c r="Q1464" s="512">
        <v>0</v>
      </c>
      <c r="R1464" s="512">
        <v>0</v>
      </c>
      <c r="S1464" s="512">
        <v>75.88</v>
      </c>
      <c r="T1464" s="512">
        <v>79338</v>
      </c>
      <c r="U1464" s="512">
        <v>2125883</v>
      </c>
      <c r="V1464" s="513"/>
      <c r="W1464" s="513"/>
      <c r="X1464" s="521"/>
      <c r="Y1464" s="302"/>
      <c r="Z1464" s="522"/>
      <c r="AA1464" s="515"/>
      <c r="AB1464" s="516"/>
      <c r="AC1464" s="517">
        <v>3725563</v>
      </c>
    </row>
    <row r="1465" spans="1:29" ht="24.9" customHeight="1">
      <c r="A1465" s="302">
        <v>107</v>
      </c>
      <c r="B1465" s="519" t="s">
        <v>358</v>
      </c>
      <c r="C1465" s="520">
        <f t="shared" si="82"/>
        <v>6430104</v>
      </c>
      <c r="D1465" s="512">
        <v>339447</v>
      </c>
      <c r="E1465" s="512">
        <v>155074</v>
      </c>
      <c r="F1465" s="512">
        <v>0</v>
      </c>
      <c r="G1465" s="512">
        <v>0</v>
      </c>
      <c r="H1465" s="512">
        <v>0</v>
      </c>
      <c r="I1465" s="512">
        <v>0</v>
      </c>
      <c r="J1465" s="512">
        <v>184373</v>
      </c>
      <c r="K1465" s="514">
        <v>0</v>
      </c>
      <c r="L1465" s="512">
        <v>0</v>
      </c>
      <c r="M1465" s="512">
        <f>N1465/1630</f>
        <v>2389.5429447852762</v>
      </c>
      <c r="N1465" s="512">
        <v>3894955</v>
      </c>
      <c r="O1465" s="512">
        <f t="shared" si="84"/>
        <v>1135.4444444444443</v>
      </c>
      <c r="P1465" s="512">
        <v>613140</v>
      </c>
      <c r="Q1465" s="512">
        <v>2464</v>
      </c>
      <c r="R1465" s="512">
        <v>1418407</v>
      </c>
      <c r="S1465" s="512">
        <v>157</v>
      </c>
      <c r="T1465" s="512">
        <v>164155</v>
      </c>
      <c r="U1465" s="512">
        <v>0</v>
      </c>
      <c r="V1465" s="513"/>
      <c r="W1465" s="513"/>
      <c r="X1465" s="521"/>
      <c r="Y1465" s="302"/>
      <c r="Z1465" s="522"/>
      <c r="AA1465" s="515"/>
      <c r="AB1465" s="516"/>
      <c r="AC1465" s="517">
        <v>6430104</v>
      </c>
    </row>
    <row r="1466" spans="1:29" ht="24.9" customHeight="1">
      <c r="A1466" s="302">
        <v>108</v>
      </c>
      <c r="B1466" s="519" t="s">
        <v>3493</v>
      </c>
      <c r="C1466" s="520">
        <f t="shared" si="82"/>
        <v>6846000</v>
      </c>
      <c r="D1466" s="512">
        <f>SUM(E1466:J1466)</f>
        <v>6846000</v>
      </c>
      <c r="E1466" s="512"/>
      <c r="F1466" s="512"/>
      <c r="G1466" s="512"/>
      <c r="H1466" s="512">
        <v>6846000</v>
      </c>
      <c r="I1466" s="512"/>
      <c r="J1466" s="512"/>
      <c r="K1466" s="514"/>
      <c r="L1466" s="512"/>
      <c r="M1466" s="512"/>
      <c r="N1466" s="512"/>
      <c r="O1466" s="512"/>
      <c r="P1466" s="512"/>
      <c r="Q1466" s="512"/>
      <c r="R1466" s="512"/>
      <c r="S1466" s="512"/>
      <c r="T1466" s="512"/>
      <c r="U1466" s="512"/>
      <c r="V1466" s="513"/>
      <c r="W1466" s="513"/>
      <c r="X1466" s="521"/>
      <c r="Y1466" s="302"/>
      <c r="Z1466" s="522"/>
      <c r="AA1466" s="515"/>
      <c r="AB1466" s="516"/>
      <c r="AC1466" s="517">
        <v>6846000</v>
      </c>
    </row>
    <row r="1467" spans="1:29" ht="33" hidden="1" customHeight="1">
      <c r="A1467" s="302"/>
      <c r="B1467" s="519" t="s">
        <v>2672</v>
      </c>
      <c r="C1467" s="520">
        <f t="shared" si="82"/>
        <v>1885898</v>
      </c>
      <c r="D1467" s="512">
        <v>1196064</v>
      </c>
      <c r="E1467" s="512">
        <v>0</v>
      </c>
      <c r="F1467" s="512">
        <v>0</v>
      </c>
      <c r="G1467" s="512">
        <v>0</v>
      </c>
      <c r="H1467" s="512">
        <v>1068528</v>
      </c>
      <c r="I1467" s="512">
        <v>0</v>
      </c>
      <c r="J1467" s="512">
        <v>127536</v>
      </c>
      <c r="K1467" s="514">
        <v>0</v>
      </c>
      <c r="L1467" s="512">
        <v>0</v>
      </c>
      <c r="M1467" s="512">
        <v>0</v>
      </c>
      <c r="N1467" s="512">
        <v>0</v>
      </c>
      <c r="O1467" s="512">
        <v>0</v>
      </c>
      <c r="P1467" s="512">
        <v>0</v>
      </c>
      <c r="Q1467" s="512">
        <v>0</v>
      </c>
      <c r="R1467" s="512">
        <v>0</v>
      </c>
      <c r="S1467" s="512">
        <f>T1467/890</f>
        <v>132.4</v>
      </c>
      <c r="T1467" s="512">
        <v>117836</v>
      </c>
      <c r="U1467" s="512">
        <v>571998</v>
      </c>
      <c r="V1467" s="513"/>
      <c r="W1467" s="513"/>
      <c r="X1467" s="521"/>
      <c r="Y1467" s="302"/>
      <c r="Z1467" s="522"/>
      <c r="AA1467" s="515"/>
      <c r="AB1467" s="516"/>
      <c r="AC1467" s="517">
        <v>1885898</v>
      </c>
    </row>
    <row r="1468" spans="1:29" ht="33" hidden="1" customHeight="1">
      <c r="A1468" s="302"/>
      <c r="B1468" s="519" t="s">
        <v>1753</v>
      </c>
      <c r="C1468" s="520">
        <f t="shared" si="82"/>
        <v>1429826</v>
      </c>
      <c r="D1468" s="512">
        <v>0</v>
      </c>
      <c r="E1468" s="512">
        <v>0</v>
      </c>
      <c r="F1468" s="512">
        <v>0</v>
      </c>
      <c r="G1468" s="512">
        <v>0</v>
      </c>
      <c r="H1468" s="512">
        <v>0</v>
      </c>
      <c r="I1468" s="512">
        <v>0</v>
      </c>
      <c r="J1468" s="512">
        <v>0</v>
      </c>
      <c r="K1468" s="514">
        <v>0</v>
      </c>
      <c r="L1468" s="512">
        <v>0</v>
      </c>
      <c r="M1468" s="512">
        <f>N1468/1630</f>
        <v>669.63619631901838</v>
      </c>
      <c r="N1468" s="512">
        <v>1091507</v>
      </c>
      <c r="O1468" s="512">
        <v>0</v>
      </c>
      <c r="P1468" s="512">
        <v>0</v>
      </c>
      <c r="Q1468" s="512">
        <v>756.127027027027</v>
      </c>
      <c r="R1468" s="512">
        <v>279767</v>
      </c>
      <c r="S1468" s="512">
        <v>65.788764044943818</v>
      </c>
      <c r="T1468" s="512">
        <v>58552</v>
      </c>
      <c r="U1468" s="512">
        <v>0</v>
      </c>
      <c r="V1468" s="513"/>
      <c r="W1468" s="513"/>
      <c r="X1468" s="521"/>
      <c r="Y1468" s="302"/>
      <c r="Z1468" s="522"/>
      <c r="AA1468" s="515"/>
      <c r="AB1468" s="516"/>
      <c r="AC1468" s="517">
        <v>1429826</v>
      </c>
    </row>
    <row r="1469" spans="1:29" ht="24.9" hidden="1" customHeight="1">
      <c r="A1469" s="302"/>
      <c r="B1469" s="519" t="s">
        <v>928</v>
      </c>
      <c r="C1469" s="520">
        <f t="shared" si="82"/>
        <v>6142969</v>
      </c>
      <c r="D1469" s="512">
        <v>3324637</v>
      </c>
      <c r="E1469" s="512">
        <v>0</v>
      </c>
      <c r="F1469" s="512">
        <v>0</v>
      </c>
      <c r="G1469" s="512">
        <v>0</v>
      </c>
      <c r="H1469" s="512">
        <v>3094517</v>
      </c>
      <c r="I1469" s="512">
        <v>0</v>
      </c>
      <c r="J1469" s="512">
        <v>230120</v>
      </c>
      <c r="K1469" s="514">
        <v>0</v>
      </c>
      <c r="L1469" s="512">
        <v>0</v>
      </c>
      <c r="M1469" s="512">
        <v>0</v>
      </c>
      <c r="N1469" s="512">
        <v>0</v>
      </c>
      <c r="O1469" s="512">
        <f>P1469/540</f>
        <v>1052.6203703703704</v>
      </c>
      <c r="P1469" s="512">
        <v>568415</v>
      </c>
      <c r="Q1469" s="512">
        <v>2481.44</v>
      </c>
      <c r="R1469" s="512">
        <v>1428446</v>
      </c>
      <c r="S1469" s="512">
        <v>238.6</v>
      </c>
      <c r="T1469" s="512">
        <v>249473</v>
      </c>
      <c r="U1469" s="512">
        <v>571998</v>
      </c>
      <c r="V1469" s="513"/>
      <c r="W1469" s="513"/>
      <c r="X1469" s="521"/>
      <c r="Y1469" s="302"/>
      <c r="Z1469" s="522"/>
      <c r="AA1469" s="515"/>
      <c r="AB1469" s="516"/>
      <c r="AC1469" s="517">
        <v>6142969</v>
      </c>
    </row>
    <row r="1470" spans="1:29" ht="24.9" hidden="1" customHeight="1">
      <c r="A1470" s="302"/>
      <c r="B1470" s="519" t="s">
        <v>929</v>
      </c>
      <c r="C1470" s="520">
        <f t="shared" si="82"/>
        <v>1970198</v>
      </c>
      <c r="D1470" s="512">
        <v>1106380</v>
      </c>
      <c r="E1470" s="512">
        <v>0</v>
      </c>
      <c r="F1470" s="512">
        <v>0</v>
      </c>
      <c r="G1470" s="512">
        <v>0</v>
      </c>
      <c r="H1470" s="512">
        <v>934483</v>
      </c>
      <c r="I1470" s="512">
        <v>0</v>
      </c>
      <c r="J1470" s="512">
        <v>171897</v>
      </c>
      <c r="K1470" s="514">
        <v>0</v>
      </c>
      <c r="L1470" s="512">
        <v>0</v>
      </c>
      <c r="M1470" s="512">
        <v>0</v>
      </c>
      <c r="N1470" s="512">
        <v>0</v>
      </c>
      <c r="O1470" s="512">
        <f>P1470/540</f>
        <v>540.40740740740739</v>
      </c>
      <c r="P1470" s="512">
        <v>291820</v>
      </c>
      <c r="Q1470" s="512">
        <v>0</v>
      </c>
      <c r="R1470" s="512">
        <v>0</v>
      </c>
      <c r="S1470" s="512">
        <v>0</v>
      </c>
      <c r="T1470" s="512">
        <v>0</v>
      </c>
      <c r="U1470" s="512">
        <v>571998</v>
      </c>
      <c r="V1470" s="513"/>
      <c r="W1470" s="513"/>
      <c r="X1470" s="521"/>
      <c r="Y1470" s="302"/>
      <c r="Z1470" s="522"/>
      <c r="AA1470" s="515"/>
      <c r="AB1470" s="516"/>
      <c r="AC1470" s="517">
        <v>1970198</v>
      </c>
    </row>
    <row r="1471" spans="1:29" ht="24.9" hidden="1" customHeight="1">
      <c r="A1471" s="302"/>
      <c r="B1471" s="519" t="s">
        <v>359</v>
      </c>
      <c r="C1471" s="520">
        <f t="shared" si="82"/>
        <v>3264244</v>
      </c>
      <c r="D1471" s="512">
        <v>2354185</v>
      </c>
      <c r="E1471" s="512">
        <v>52715</v>
      </c>
      <c r="F1471" s="512">
        <v>376187</v>
      </c>
      <c r="G1471" s="512">
        <v>304238</v>
      </c>
      <c r="H1471" s="512">
        <v>1378477</v>
      </c>
      <c r="I1471" s="512">
        <v>0</v>
      </c>
      <c r="J1471" s="512">
        <v>242568</v>
      </c>
      <c r="K1471" s="514">
        <v>0</v>
      </c>
      <c r="L1471" s="512">
        <v>0</v>
      </c>
      <c r="M1471" s="512">
        <v>0</v>
      </c>
      <c r="N1471" s="512">
        <v>0</v>
      </c>
      <c r="O1471" s="512">
        <f>P1471/540</f>
        <v>538.05925925925931</v>
      </c>
      <c r="P1471" s="512">
        <v>290552</v>
      </c>
      <c r="Q1471" s="512">
        <v>0</v>
      </c>
      <c r="R1471" s="512">
        <v>0</v>
      </c>
      <c r="S1471" s="512">
        <v>0</v>
      </c>
      <c r="T1471" s="512">
        <v>0</v>
      </c>
      <c r="U1471" s="512">
        <v>619507</v>
      </c>
      <c r="V1471" s="513"/>
      <c r="W1471" s="513"/>
      <c r="X1471" s="521"/>
      <c r="Y1471" s="302"/>
      <c r="Z1471" s="522"/>
      <c r="AA1471" s="515"/>
      <c r="AB1471" s="516"/>
      <c r="AC1471" s="517">
        <v>3264244</v>
      </c>
    </row>
    <row r="1472" spans="1:29" ht="24.9" hidden="1" customHeight="1">
      <c r="A1472" s="302"/>
      <c r="B1472" s="519" t="s">
        <v>2673</v>
      </c>
      <c r="C1472" s="520">
        <f t="shared" si="82"/>
        <v>1126198</v>
      </c>
      <c r="D1472" s="512">
        <v>211676</v>
      </c>
      <c r="E1472" s="512">
        <v>43938</v>
      </c>
      <c r="F1472" s="512">
        <v>0</v>
      </c>
      <c r="G1472" s="512">
        <v>0</v>
      </c>
      <c r="H1472" s="512">
        <v>0</v>
      </c>
      <c r="I1472" s="512">
        <v>0</v>
      </c>
      <c r="J1472" s="512">
        <v>167738</v>
      </c>
      <c r="K1472" s="514">
        <v>0</v>
      </c>
      <c r="L1472" s="512">
        <v>0</v>
      </c>
      <c r="M1472" s="512">
        <v>0</v>
      </c>
      <c r="N1472" s="512">
        <v>0</v>
      </c>
      <c r="O1472" s="512">
        <v>0</v>
      </c>
      <c r="P1472" s="512">
        <v>0</v>
      </c>
      <c r="Q1472" s="512">
        <v>610</v>
      </c>
      <c r="R1472" s="512">
        <v>265152</v>
      </c>
      <c r="S1472" s="512">
        <v>74</v>
      </c>
      <c r="T1472" s="512">
        <v>77372</v>
      </c>
      <c r="U1472" s="512">
        <v>571998</v>
      </c>
      <c r="V1472" s="513"/>
      <c r="W1472" s="513"/>
      <c r="X1472" s="521"/>
      <c r="Y1472" s="302"/>
      <c r="Z1472" s="522"/>
      <c r="AA1472" s="515"/>
      <c r="AB1472" s="516"/>
      <c r="AC1472" s="517">
        <v>1126198</v>
      </c>
    </row>
    <row r="1473" spans="1:29" ht="24.9" hidden="1" customHeight="1">
      <c r="A1473" s="302"/>
      <c r="B1473" s="519" t="s">
        <v>2674</v>
      </c>
      <c r="C1473" s="520">
        <f t="shared" si="82"/>
        <v>3162878</v>
      </c>
      <c r="D1473" s="512">
        <v>62029</v>
      </c>
      <c r="E1473" s="512">
        <v>62029</v>
      </c>
      <c r="F1473" s="512">
        <v>0</v>
      </c>
      <c r="G1473" s="512">
        <v>0</v>
      </c>
      <c r="H1473" s="512">
        <v>0</v>
      </c>
      <c r="I1473" s="512">
        <v>0</v>
      </c>
      <c r="J1473" s="512">
        <v>0</v>
      </c>
      <c r="K1473" s="514">
        <v>0</v>
      </c>
      <c r="L1473" s="512">
        <v>0</v>
      </c>
      <c r="M1473" s="512">
        <f>N1473/1630</f>
        <v>657.88773006134966</v>
      </c>
      <c r="N1473" s="512">
        <v>1072357</v>
      </c>
      <c r="O1473" s="512">
        <v>0</v>
      </c>
      <c r="P1473" s="512">
        <v>0</v>
      </c>
      <c r="Q1473" s="512">
        <v>1500</v>
      </c>
      <c r="R1473" s="512">
        <v>1920798</v>
      </c>
      <c r="S1473" s="512">
        <v>103</v>
      </c>
      <c r="T1473" s="512">
        <v>107694</v>
      </c>
      <c r="U1473" s="512">
        <v>0</v>
      </c>
      <c r="V1473" s="513"/>
      <c r="W1473" s="513"/>
      <c r="X1473" s="521"/>
      <c r="Y1473" s="302"/>
      <c r="Z1473" s="522"/>
      <c r="AA1473" s="515"/>
      <c r="AB1473" s="516"/>
      <c r="AC1473" s="517">
        <v>3162878</v>
      </c>
    </row>
    <row r="1474" spans="1:29" ht="24.9" hidden="1" customHeight="1">
      <c r="A1474" s="302"/>
      <c r="B1474" s="519" t="s">
        <v>2675</v>
      </c>
      <c r="C1474" s="520">
        <f t="shared" si="82"/>
        <v>4594619</v>
      </c>
      <c r="D1474" s="512">
        <v>1181414</v>
      </c>
      <c r="E1474" s="512">
        <v>31015</v>
      </c>
      <c r="F1474" s="512">
        <v>180590</v>
      </c>
      <c r="G1474" s="512">
        <v>146051</v>
      </c>
      <c r="H1474" s="512">
        <v>637670</v>
      </c>
      <c r="I1474" s="512">
        <v>186088</v>
      </c>
      <c r="J1474" s="512">
        <v>0</v>
      </c>
      <c r="K1474" s="514">
        <v>0</v>
      </c>
      <c r="L1474" s="512">
        <v>0</v>
      </c>
      <c r="M1474" s="512">
        <f>N1474/1630</f>
        <v>540.40797546012266</v>
      </c>
      <c r="N1474" s="512">
        <v>880865</v>
      </c>
      <c r="O1474" s="512">
        <v>0</v>
      </c>
      <c r="P1474" s="512">
        <v>0</v>
      </c>
      <c r="Q1474" s="512">
        <v>634.39174311926604</v>
      </c>
      <c r="R1474" s="512">
        <v>691487</v>
      </c>
      <c r="S1474" s="512">
        <v>75.187640449438206</v>
      </c>
      <c r="T1474" s="512">
        <v>66917</v>
      </c>
      <c r="U1474" s="512">
        <v>1773936</v>
      </c>
      <c r="V1474" s="513"/>
      <c r="W1474" s="513"/>
      <c r="X1474" s="521"/>
      <c r="Y1474" s="302"/>
      <c r="Z1474" s="522"/>
      <c r="AA1474" s="515"/>
      <c r="AB1474" s="516"/>
      <c r="AC1474" s="517">
        <v>4594619</v>
      </c>
    </row>
    <row r="1475" spans="1:29" ht="24.9" hidden="1" customHeight="1">
      <c r="A1475" s="302"/>
      <c r="B1475" s="519" t="s">
        <v>360</v>
      </c>
      <c r="C1475" s="520">
        <f t="shared" si="82"/>
        <v>7002325</v>
      </c>
      <c r="D1475" s="512">
        <v>2899371</v>
      </c>
      <c r="E1475" s="512">
        <v>372177</v>
      </c>
      <c r="F1475" s="512">
        <v>1502769</v>
      </c>
      <c r="G1475" s="512">
        <v>608546</v>
      </c>
      <c r="H1475" s="512">
        <v>0</v>
      </c>
      <c r="I1475" s="512">
        <v>0</v>
      </c>
      <c r="J1475" s="512">
        <v>415879</v>
      </c>
      <c r="K1475" s="514">
        <v>0</v>
      </c>
      <c r="L1475" s="512">
        <v>0</v>
      </c>
      <c r="M1475" s="512">
        <f>N1475/1630</f>
        <v>1445.0042944785275</v>
      </c>
      <c r="N1475" s="512">
        <v>2355357</v>
      </c>
      <c r="O1475" s="512">
        <v>0</v>
      </c>
      <c r="P1475" s="512">
        <v>0</v>
      </c>
      <c r="Q1475" s="512">
        <v>0</v>
      </c>
      <c r="R1475" s="512">
        <v>0</v>
      </c>
      <c r="S1475" s="512">
        <v>0</v>
      </c>
      <c r="T1475" s="512">
        <v>0</v>
      </c>
      <c r="U1475" s="512">
        <v>1747597</v>
      </c>
      <c r="V1475" s="513"/>
      <c r="W1475" s="513"/>
      <c r="X1475" s="521"/>
      <c r="Y1475" s="302"/>
      <c r="Z1475" s="522"/>
      <c r="AA1475" s="515"/>
      <c r="AB1475" s="516"/>
      <c r="AC1475" s="517">
        <v>7002325</v>
      </c>
    </row>
    <row r="1476" spans="1:29" ht="24.9" hidden="1" customHeight="1">
      <c r="A1476" s="302"/>
      <c r="B1476" s="519" t="s">
        <v>2676</v>
      </c>
      <c r="C1476" s="520">
        <f t="shared" si="82"/>
        <v>4049747</v>
      </c>
      <c r="D1476" s="512">
        <v>2601853</v>
      </c>
      <c r="E1476" s="512">
        <v>65648</v>
      </c>
      <c r="F1476" s="512">
        <v>435352</v>
      </c>
      <c r="G1476" s="512">
        <v>0</v>
      </c>
      <c r="H1476" s="512">
        <v>1820135</v>
      </c>
      <c r="I1476" s="512">
        <v>0</v>
      </c>
      <c r="J1476" s="512">
        <v>280718</v>
      </c>
      <c r="K1476" s="514">
        <v>0</v>
      </c>
      <c r="L1476" s="512">
        <v>0</v>
      </c>
      <c r="M1476" s="512">
        <v>0</v>
      </c>
      <c r="N1476" s="512">
        <v>0</v>
      </c>
      <c r="O1476" s="512">
        <f>P1476/540</f>
        <v>502.81481481481484</v>
      </c>
      <c r="P1476" s="512">
        <v>271520</v>
      </c>
      <c r="Q1476" s="512">
        <v>1055</v>
      </c>
      <c r="R1476" s="512">
        <v>458583</v>
      </c>
      <c r="S1476" s="512">
        <v>94</v>
      </c>
      <c r="T1476" s="512">
        <v>98284</v>
      </c>
      <c r="U1476" s="512">
        <v>619507</v>
      </c>
      <c r="V1476" s="513"/>
      <c r="W1476" s="513"/>
      <c r="X1476" s="521"/>
      <c r="Y1476" s="302"/>
      <c r="Z1476" s="522"/>
      <c r="AA1476" s="515"/>
      <c r="AB1476" s="516"/>
      <c r="AC1476" s="517">
        <v>4049747</v>
      </c>
    </row>
    <row r="1477" spans="1:29" ht="24.9" hidden="1" customHeight="1">
      <c r="A1477" s="302"/>
      <c r="B1477" s="519" t="s">
        <v>930</v>
      </c>
      <c r="C1477" s="520">
        <f t="shared" si="82"/>
        <v>7570189</v>
      </c>
      <c r="D1477" s="512">
        <v>2839539</v>
      </c>
      <c r="E1477" s="512">
        <v>0</v>
      </c>
      <c r="F1477" s="512">
        <v>500923</v>
      </c>
      <c r="G1477" s="512">
        <v>405118</v>
      </c>
      <c r="H1477" s="512">
        <v>1545344</v>
      </c>
      <c r="I1477" s="512">
        <v>0</v>
      </c>
      <c r="J1477" s="512">
        <v>388154</v>
      </c>
      <c r="K1477" s="514">
        <v>0</v>
      </c>
      <c r="L1477" s="512">
        <v>0</v>
      </c>
      <c r="M1477" s="512">
        <f>N1477/1630</f>
        <v>1040.8730061349693</v>
      </c>
      <c r="N1477" s="512">
        <v>1696623</v>
      </c>
      <c r="O1477" s="512">
        <f>P1477/540</f>
        <v>802.38888888888891</v>
      </c>
      <c r="P1477" s="512">
        <v>433290</v>
      </c>
      <c r="Q1477" s="512">
        <v>1739</v>
      </c>
      <c r="R1477" s="512">
        <v>755902</v>
      </c>
      <c r="S1477" s="512">
        <v>93</v>
      </c>
      <c r="T1477" s="512">
        <v>97238</v>
      </c>
      <c r="U1477" s="512">
        <v>1747597</v>
      </c>
      <c r="V1477" s="513"/>
      <c r="W1477" s="513"/>
      <c r="X1477" s="521"/>
      <c r="Y1477" s="302"/>
      <c r="Z1477" s="522"/>
      <c r="AA1477" s="515"/>
      <c r="AB1477" s="516"/>
      <c r="AC1477" s="517">
        <v>7570189</v>
      </c>
    </row>
    <row r="1478" spans="1:29" ht="24.9" hidden="1" customHeight="1">
      <c r="A1478" s="302"/>
      <c r="B1478" s="519" t="s">
        <v>2677</v>
      </c>
      <c r="C1478" s="520">
        <f t="shared" si="82"/>
        <v>15782386</v>
      </c>
      <c r="D1478" s="512">
        <v>1952090</v>
      </c>
      <c r="E1478" s="512">
        <v>0</v>
      </c>
      <c r="F1478" s="512">
        <v>0</v>
      </c>
      <c r="G1478" s="512">
        <v>0</v>
      </c>
      <c r="H1478" s="512">
        <v>0</v>
      </c>
      <c r="I1478" s="512">
        <v>0</v>
      </c>
      <c r="J1478" s="512">
        <v>1952090</v>
      </c>
      <c r="K1478" s="514">
        <v>0</v>
      </c>
      <c r="L1478" s="512">
        <v>0</v>
      </c>
      <c r="M1478" s="512">
        <f>N1478/1630</f>
        <v>3032.8809815950922</v>
      </c>
      <c r="N1478" s="512">
        <v>4943596</v>
      </c>
      <c r="O1478" s="512">
        <f>P1478/540</f>
        <v>1097.1166666666666</v>
      </c>
      <c r="P1478" s="512">
        <v>592443</v>
      </c>
      <c r="Q1478" s="512">
        <v>5953</v>
      </c>
      <c r="R1478" s="512">
        <v>6991001</v>
      </c>
      <c r="S1478" s="512">
        <v>265</v>
      </c>
      <c r="T1478" s="512">
        <v>254105</v>
      </c>
      <c r="U1478" s="512">
        <v>1049151</v>
      </c>
      <c r="V1478" s="513"/>
      <c r="W1478" s="513"/>
      <c r="X1478" s="521"/>
      <c r="Y1478" s="302"/>
      <c r="Z1478" s="522"/>
      <c r="AA1478" s="515"/>
      <c r="AB1478" s="516"/>
      <c r="AC1478" s="517">
        <v>15782386</v>
      </c>
    </row>
    <row r="1479" spans="1:29" ht="24.9" hidden="1" customHeight="1">
      <c r="A1479" s="302"/>
      <c r="B1479" s="519" t="s">
        <v>931</v>
      </c>
      <c r="C1479" s="520">
        <f t="shared" si="82"/>
        <v>12403220</v>
      </c>
      <c r="D1479" s="512">
        <v>3577172</v>
      </c>
      <c r="E1479" s="512">
        <v>0</v>
      </c>
      <c r="F1479" s="512">
        <v>625616</v>
      </c>
      <c r="G1479" s="512">
        <v>505963</v>
      </c>
      <c r="H1479" s="512">
        <v>2119821</v>
      </c>
      <c r="I1479" s="512">
        <v>0</v>
      </c>
      <c r="J1479" s="512">
        <v>325772</v>
      </c>
      <c r="K1479" s="514">
        <v>0</v>
      </c>
      <c r="L1479" s="512">
        <v>0</v>
      </c>
      <c r="M1479" s="512">
        <f>N1479/1630</f>
        <v>1600.0773006134968</v>
      </c>
      <c r="N1479" s="512">
        <v>2608126</v>
      </c>
      <c r="O1479" s="512">
        <f>P1479/540</f>
        <v>1231.1907407407407</v>
      </c>
      <c r="P1479" s="512">
        <v>664843</v>
      </c>
      <c r="Q1479" s="512">
        <v>2873</v>
      </c>
      <c r="R1479" s="512">
        <v>3678968</v>
      </c>
      <c r="S1479" s="512">
        <v>121</v>
      </c>
      <c r="T1479" s="512">
        <v>126514</v>
      </c>
      <c r="U1479" s="512">
        <v>1747597</v>
      </c>
      <c r="V1479" s="513"/>
      <c r="W1479" s="513"/>
      <c r="X1479" s="521"/>
      <c r="Y1479" s="302"/>
      <c r="Z1479" s="522"/>
      <c r="AA1479" s="515"/>
      <c r="AB1479" s="516"/>
      <c r="AC1479" s="517">
        <v>12403220</v>
      </c>
    </row>
    <row r="1480" spans="1:29" ht="24.9" hidden="1" customHeight="1">
      <c r="A1480" s="302"/>
      <c r="B1480" s="519" t="s">
        <v>932</v>
      </c>
      <c r="C1480" s="520">
        <f t="shared" si="82"/>
        <v>5623355</v>
      </c>
      <c r="D1480" s="512">
        <v>1776826</v>
      </c>
      <c r="E1480" s="512">
        <v>0</v>
      </c>
      <c r="F1480" s="512">
        <v>369780</v>
      </c>
      <c r="G1480" s="512">
        <v>299057</v>
      </c>
      <c r="H1480" s="512">
        <v>1020654</v>
      </c>
      <c r="I1480" s="512">
        <v>0</v>
      </c>
      <c r="J1480" s="512">
        <v>87335</v>
      </c>
      <c r="K1480" s="514">
        <v>0</v>
      </c>
      <c r="L1480" s="512">
        <v>0</v>
      </c>
      <c r="M1480" s="512">
        <v>0</v>
      </c>
      <c r="N1480" s="512">
        <v>0</v>
      </c>
      <c r="O1480" s="512">
        <f>P1480/540</f>
        <v>536.88333333333333</v>
      </c>
      <c r="P1480" s="512">
        <v>289917</v>
      </c>
      <c r="Q1480" s="512">
        <v>1358</v>
      </c>
      <c r="R1480" s="512">
        <v>1738962</v>
      </c>
      <c r="S1480" s="512">
        <v>67</v>
      </c>
      <c r="T1480" s="512">
        <v>70053</v>
      </c>
      <c r="U1480" s="512">
        <v>1747597</v>
      </c>
      <c r="V1480" s="513"/>
      <c r="W1480" s="513"/>
      <c r="X1480" s="521"/>
      <c r="Y1480" s="302"/>
      <c r="Z1480" s="522"/>
      <c r="AA1480" s="515"/>
      <c r="AB1480" s="516"/>
      <c r="AC1480" s="517">
        <v>5623355</v>
      </c>
    </row>
    <row r="1481" spans="1:29" ht="24.9" hidden="1" customHeight="1">
      <c r="A1481" s="302"/>
      <c r="B1481" s="519" t="s">
        <v>1784</v>
      </c>
      <c r="C1481" s="520">
        <f t="shared" si="82"/>
        <v>1273295</v>
      </c>
      <c r="D1481" s="512">
        <v>189918</v>
      </c>
      <c r="E1481" s="512">
        <v>0</v>
      </c>
      <c r="F1481" s="512">
        <v>0</v>
      </c>
      <c r="G1481" s="512">
        <v>0</v>
      </c>
      <c r="H1481" s="512">
        <v>0</v>
      </c>
      <c r="I1481" s="512">
        <v>0</v>
      </c>
      <c r="J1481" s="512">
        <v>189918</v>
      </c>
      <c r="K1481" s="514">
        <v>0</v>
      </c>
      <c r="L1481" s="512">
        <v>0</v>
      </c>
      <c r="M1481" s="512">
        <v>0</v>
      </c>
      <c r="N1481" s="512">
        <v>0</v>
      </c>
      <c r="O1481" s="512">
        <v>0</v>
      </c>
      <c r="P1481" s="512">
        <v>0</v>
      </c>
      <c r="Q1481" s="512">
        <v>775</v>
      </c>
      <c r="R1481" s="512">
        <v>992412</v>
      </c>
      <c r="S1481" s="512">
        <v>87</v>
      </c>
      <c r="T1481" s="512">
        <v>90965</v>
      </c>
      <c r="U1481" s="512">
        <v>0</v>
      </c>
      <c r="V1481" s="513"/>
      <c r="W1481" s="513"/>
      <c r="X1481" s="521"/>
      <c r="Y1481" s="302"/>
      <c r="Z1481" s="522"/>
      <c r="AA1481" s="515"/>
      <c r="AB1481" s="516"/>
      <c r="AC1481" s="517">
        <v>1273295</v>
      </c>
    </row>
    <row r="1482" spans="1:29" ht="24.9" hidden="1" customHeight="1">
      <c r="A1482" s="302"/>
      <c r="B1482" s="519" t="s">
        <v>1785</v>
      </c>
      <c r="C1482" s="520">
        <f t="shared" si="82"/>
        <v>687539</v>
      </c>
      <c r="D1482" s="512">
        <v>44360</v>
      </c>
      <c r="E1482" s="512">
        <v>0</v>
      </c>
      <c r="F1482" s="512">
        <v>0</v>
      </c>
      <c r="G1482" s="512">
        <v>0</v>
      </c>
      <c r="H1482" s="512">
        <v>0</v>
      </c>
      <c r="I1482" s="512">
        <v>0</v>
      </c>
      <c r="J1482" s="512">
        <v>44360</v>
      </c>
      <c r="K1482" s="514">
        <v>0</v>
      </c>
      <c r="L1482" s="512">
        <v>0</v>
      </c>
      <c r="M1482" s="512">
        <v>0</v>
      </c>
      <c r="N1482" s="512">
        <v>0</v>
      </c>
      <c r="O1482" s="512">
        <v>0</v>
      </c>
      <c r="P1482" s="512">
        <v>0</v>
      </c>
      <c r="Q1482" s="512">
        <v>459</v>
      </c>
      <c r="R1482" s="512">
        <v>587764</v>
      </c>
      <c r="S1482" s="512">
        <v>53</v>
      </c>
      <c r="T1482" s="512">
        <v>55415</v>
      </c>
      <c r="U1482" s="512">
        <v>0</v>
      </c>
      <c r="V1482" s="513"/>
      <c r="W1482" s="513"/>
      <c r="X1482" s="521"/>
      <c r="Y1482" s="302"/>
      <c r="Z1482" s="522"/>
      <c r="AA1482" s="515"/>
      <c r="AB1482" s="516"/>
      <c r="AC1482" s="517">
        <v>687539</v>
      </c>
    </row>
    <row r="1483" spans="1:29" ht="24.9" hidden="1" customHeight="1">
      <c r="A1483" s="302"/>
      <c r="B1483" s="519" t="s">
        <v>2678</v>
      </c>
      <c r="C1483" s="520">
        <f t="shared" si="82"/>
        <v>3204339</v>
      </c>
      <c r="D1483" s="512">
        <v>187146</v>
      </c>
      <c r="E1483" s="512">
        <v>0</v>
      </c>
      <c r="F1483" s="512">
        <v>0</v>
      </c>
      <c r="G1483" s="512">
        <v>0</v>
      </c>
      <c r="H1483" s="512">
        <v>0</v>
      </c>
      <c r="I1483" s="512">
        <v>0</v>
      </c>
      <c r="J1483" s="512">
        <v>187146</v>
      </c>
      <c r="K1483" s="514">
        <v>0</v>
      </c>
      <c r="L1483" s="512">
        <v>0</v>
      </c>
      <c r="M1483" s="512">
        <v>0</v>
      </c>
      <c r="N1483" s="512">
        <v>0</v>
      </c>
      <c r="O1483" s="512">
        <f>P1483/540</f>
        <v>634.62777777777774</v>
      </c>
      <c r="P1483" s="512">
        <v>342699</v>
      </c>
      <c r="Q1483" s="512">
        <v>1053.5999999999999</v>
      </c>
      <c r="R1483" s="512">
        <v>1349169</v>
      </c>
      <c r="S1483" s="512">
        <v>143.19999999999999</v>
      </c>
      <c r="T1483" s="512">
        <v>149726</v>
      </c>
      <c r="U1483" s="512">
        <v>1175599</v>
      </c>
      <c r="V1483" s="513"/>
      <c r="W1483" s="513"/>
      <c r="X1483" s="521"/>
      <c r="Y1483" s="302"/>
      <c r="Z1483" s="522"/>
      <c r="AA1483" s="515"/>
      <c r="AB1483" s="516"/>
      <c r="AC1483" s="517">
        <v>3204339</v>
      </c>
    </row>
    <row r="1484" spans="1:29" ht="24.9" hidden="1" customHeight="1">
      <c r="A1484" s="302"/>
      <c r="B1484" s="519" t="s">
        <v>361</v>
      </c>
      <c r="C1484" s="520">
        <f t="shared" si="82"/>
        <v>13483069</v>
      </c>
      <c r="D1484" s="512">
        <v>7019524</v>
      </c>
      <c r="E1484" s="512">
        <v>248118</v>
      </c>
      <c r="F1484" s="512">
        <v>1341528</v>
      </c>
      <c r="G1484" s="512">
        <v>1084951</v>
      </c>
      <c r="H1484" s="512">
        <v>2703873</v>
      </c>
      <c r="I1484" s="512">
        <v>1330531</v>
      </c>
      <c r="J1484" s="512">
        <v>310523</v>
      </c>
      <c r="K1484" s="514">
        <v>0</v>
      </c>
      <c r="L1484" s="512">
        <v>0</v>
      </c>
      <c r="M1484" s="512">
        <v>0</v>
      </c>
      <c r="N1484" s="512">
        <v>0</v>
      </c>
      <c r="O1484" s="512">
        <f>P1484/540</f>
        <v>469.92037037037039</v>
      </c>
      <c r="P1484" s="512">
        <v>253757</v>
      </c>
      <c r="Q1484" s="512">
        <v>3690.7</v>
      </c>
      <c r="R1484" s="512">
        <v>4726059</v>
      </c>
      <c r="S1484" s="512">
        <v>294.7</v>
      </c>
      <c r="T1484" s="512">
        <v>308130</v>
      </c>
      <c r="U1484" s="512">
        <v>1175599</v>
      </c>
      <c r="V1484" s="513"/>
      <c r="W1484" s="513"/>
      <c r="X1484" s="521"/>
      <c r="Y1484" s="302"/>
      <c r="Z1484" s="522"/>
      <c r="AA1484" s="515"/>
      <c r="AB1484" s="516"/>
      <c r="AC1484" s="517">
        <v>13483069</v>
      </c>
    </row>
    <row r="1485" spans="1:29" ht="24.9" hidden="1" customHeight="1">
      <c r="A1485" s="302"/>
      <c r="B1485" s="519" t="s">
        <v>2679</v>
      </c>
      <c r="C1485" s="520">
        <f t="shared" si="82"/>
        <v>2010773</v>
      </c>
      <c r="D1485" s="512">
        <v>187146</v>
      </c>
      <c r="E1485" s="512">
        <v>0</v>
      </c>
      <c r="F1485" s="512">
        <v>0</v>
      </c>
      <c r="G1485" s="512">
        <v>0</v>
      </c>
      <c r="H1485" s="512">
        <v>0</v>
      </c>
      <c r="I1485" s="512">
        <v>0</v>
      </c>
      <c r="J1485" s="512">
        <v>187146</v>
      </c>
      <c r="K1485" s="514">
        <v>0</v>
      </c>
      <c r="L1485" s="512">
        <v>0</v>
      </c>
      <c r="M1485" s="512">
        <v>0</v>
      </c>
      <c r="N1485" s="512">
        <v>0</v>
      </c>
      <c r="O1485" s="512">
        <f>P1485/540</f>
        <v>139.21296296296296</v>
      </c>
      <c r="P1485" s="512">
        <v>75175</v>
      </c>
      <c r="Q1485" s="512">
        <v>1229.5999999999999</v>
      </c>
      <c r="R1485" s="512">
        <v>1574542</v>
      </c>
      <c r="S1485" s="512">
        <v>166.33</v>
      </c>
      <c r="T1485" s="512">
        <v>173910</v>
      </c>
      <c r="U1485" s="512">
        <v>0</v>
      </c>
      <c r="V1485" s="513"/>
      <c r="W1485" s="513"/>
      <c r="X1485" s="521"/>
      <c r="Y1485" s="302"/>
      <c r="Z1485" s="522"/>
      <c r="AA1485" s="515"/>
      <c r="AB1485" s="516"/>
      <c r="AC1485" s="517">
        <v>2010773</v>
      </c>
    </row>
    <row r="1486" spans="1:29" ht="24.9" hidden="1" customHeight="1">
      <c r="A1486" s="302"/>
      <c r="B1486" s="519" t="s">
        <v>2680</v>
      </c>
      <c r="C1486" s="520">
        <f t="shared" si="82"/>
        <v>2509990</v>
      </c>
      <c r="D1486" s="512">
        <v>1000000</v>
      </c>
      <c r="E1486" s="512">
        <v>100000</v>
      </c>
      <c r="F1486" s="512">
        <v>100000</v>
      </c>
      <c r="G1486" s="512">
        <v>100000</v>
      </c>
      <c r="H1486" s="512">
        <v>600000</v>
      </c>
      <c r="I1486" s="512">
        <v>100000</v>
      </c>
      <c r="J1486" s="512">
        <v>0</v>
      </c>
      <c r="K1486" s="514">
        <v>0</v>
      </c>
      <c r="L1486" s="512">
        <v>0</v>
      </c>
      <c r="M1486" s="512">
        <v>0</v>
      </c>
      <c r="N1486" s="512">
        <v>0</v>
      </c>
      <c r="O1486" s="512">
        <v>0</v>
      </c>
      <c r="P1486" s="512">
        <v>0</v>
      </c>
      <c r="Q1486" s="512">
        <v>0</v>
      </c>
      <c r="R1486" s="512">
        <v>0</v>
      </c>
      <c r="S1486" s="512">
        <v>0</v>
      </c>
      <c r="T1486" s="512">
        <v>0</v>
      </c>
      <c r="U1486" s="512">
        <v>1509990</v>
      </c>
      <c r="V1486" s="513"/>
      <c r="W1486" s="513"/>
      <c r="X1486" s="521"/>
      <c r="Y1486" s="302"/>
      <c r="Z1486" s="522"/>
      <c r="AA1486" s="515"/>
      <c r="AB1486" s="516"/>
      <c r="AC1486" s="517">
        <v>2509990</v>
      </c>
    </row>
    <row r="1487" spans="1:29" ht="24.9" hidden="1" customHeight="1">
      <c r="A1487" s="302"/>
      <c r="B1487" s="519" t="s">
        <v>2681</v>
      </c>
      <c r="C1487" s="520">
        <f t="shared" si="82"/>
        <v>1209310</v>
      </c>
      <c r="D1487" s="512">
        <v>700000</v>
      </c>
      <c r="E1487" s="512">
        <v>100000</v>
      </c>
      <c r="F1487" s="512">
        <v>0</v>
      </c>
      <c r="G1487" s="512">
        <v>0</v>
      </c>
      <c r="H1487" s="512">
        <v>600000</v>
      </c>
      <c r="I1487" s="512">
        <v>0</v>
      </c>
      <c r="J1487" s="512">
        <v>0</v>
      </c>
      <c r="K1487" s="514">
        <v>0</v>
      </c>
      <c r="L1487" s="512">
        <v>0</v>
      </c>
      <c r="M1487" s="512">
        <v>0</v>
      </c>
      <c r="N1487" s="512">
        <v>0</v>
      </c>
      <c r="O1487" s="512">
        <v>0</v>
      </c>
      <c r="P1487" s="512">
        <v>0</v>
      </c>
      <c r="Q1487" s="512">
        <v>0</v>
      </c>
      <c r="R1487" s="512">
        <v>0</v>
      </c>
      <c r="S1487" s="512">
        <v>0</v>
      </c>
      <c r="T1487" s="512">
        <v>0</v>
      </c>
      <c r="U1487" s="512">
        <v>509310</v>
      </c>
      <c r="V1487" s="513"/>
      <c r="W1487" s="513"/>
      <c r="X1487" s="521"/>
      <c r="Y1487" s="302"/>
      <c r="Z1487" s="522"/>
      <c r="AA1487" s="515"/>
      <c r="AB1487" s="516"/>
      <c r="AC1487" s="517">
        <v>1209310</v>
      </c>
    </row>
    <row r="1488" spans="1:29" ht="24.9" hidden="1" customHeight="1">
      <c r="A1488" s="302"/>
      <c r="B1488" s="519" t="s">
        <v>362</v>
      </c>
      <c r="C1488" s="520">
        <f t="shared" si="82"/>
        <v>9311660</v>
      </c>
      <c r="D1488" s="512">
        <v>5791588</v>
      </c>
      <c r="E1488" s="512">
        <v>0</v>
      </c>
      <c r="F1488" s="512">
        <v>1588764</v>
      </c>
      <c r="G1488" s="512">
        <v>601592</v>
      </c>
      <c r="H1488" s="512">
        <v>3102177</v>
      </c>
      <c r="I1488" s="512">
        <v>0</v>
      </c>
      <c r="J1488" s="512">
        <v>499055</v>
      </c>
      <c r="K1488" s="514">
        <v>0</v>
      </c>
      <c r="L1488" s="512">
        <v>0</v>
      </c>
      <c r="M1488" s="512">
        <v>0</v>
      </c>
      <c r="N1488" s="512">
        <v>0</v>
      </c>
      <c r="O1488" s="512">
        <f>P1488/540</f>
        <v>250.11481481481482</v>
      </c>
      <c r="P1488" s="512">
        <v>135062</v>
      </c>
      <c r="Q1488" s="512">
        <v>2483</v>
      </c>
      <c r="R1488" s="512">
        <v>1429344</v>
      </c>
      <c r="S1488" s="512">
        <v>199</v>
      </c>
      <c r="T1488" s="512">
        <v>208069</v>
      </c>
      <c r="U1488" s="512">
        <v>1747597</v>
      </c>
      <c r="V1488" s="513"/>
      <c r="W1488" s="513"/>
      <c r="X1488" s="521"/>
      <c r="Y1488" s="302"/>
      <c r="Z1488" s="522"/>
      <c r="AA1488" s="515"/>
      <c r="AB1488" s="516"/>
      <c r="AC1488" s="517">
        <v>9311660</v>
      </c>
    </row>
    <row r="1489" spans="1:29" ht="24.9" customHeight="1">
      <c r="A1489" s="302">
        <v>109</v>
      </c>
      <c r="B1489" s="519" t="s">
        <v>2682</v>
      </c>
      <c r="C1489" s="520">
        <f t="shared" si="82"/>
        <v>7659675</v>
      </c>
      <c r="D1489" s="512">
        <v>5188786</v>
      </c>
      <c r="E1489" s="512">
        <v>0</v>
      </c>
      <c r="F1489" s="512">
        <v>0</v>
      </c>
      <c r="G1489" s="512">
        <v>0</v>
      </c>
      <c r="H1489" s="512">
        <v>0</v>
      </c>
      <c r="I1489" s="512">
        <v>0</v>
      </c>
      <c r="J1489" s="512">
        <v>5188786</v>
      </c>
      <c r="K1489" s="514">
        <v>0</v>
      </c>
      <c r="L1489" s="512">
        <v>0</v>
      </c>
      <c r="M1489" s="512">
        <v>0</v>
      </c>
      <c r="N1489" s="512">
        <v>0</v>
      </c>
      <c r="O1489" s="512">
        <f>P1489/540</f>
        <v>984.24814814814818</v>
      </c>
      <c r="P1489" s="512">
        <v>531494</v>
      </c>
      <c r="Q1489" s="512">
        <v>2221</v>
      </c>
      <c r="R1489" s="512">
        <v>1278523</v>
      </c>
      <c r="S1489" s="512">
        <v>85</v>
      </c>
      <c r="T1489" s="512">
        <v>88874</v>
      </c>
      <c r="U1489" s="512">
        <v>571998</v>
      </c>
      <c r="V1489" s="513"/>
      <c r="W1489" s="513"/>
      <c r="X1489" s="521"/>
      <c r="Y1489" s="302"/>
      <c r="Z1489" s="522"/>
      <c r="AA1489" s="515"/>
      <c r="AB1489" s="516"/>
      <c r="AC1489" s="517">
        <v>7659675</v>
      </c>
    </row>
    <row r="1490" spans="1:29" ht="24.9" customHeight="1">
      <c r="A1490" s="302">
        <v>110</v>
      </c>
      <c r="B1490" s="519" t="s">
        <v>2683</v>
      </c>
      <c r="C1490" s="520">
        <f t="shared" si="82"/>
        <v>7073263</v>
      </c>
      <c r="D1490" s="512">
        <v>4569126</v>
      </c>
      <c r="E1490" s="512">
        <v>0</v>
      </c>
      <c r="F1490" s="512">
        <v>0</v>
      </c>
      <c r="G1490" s="512">
        <v>0</v>
      </c>
      <c r="H1490" s="512">
        <v>0</v>
      </c>
      <c r="I1490" s="512">
        <v>0</v>
      </c>
      <c r="J1490" s="512">
        <v>4569126</v>
      </c>
      <c r="K1490" s="514">
        <v>0</v>
      </c>
      <c r="L1490" s="512">
        <v>0</v>
      </c>
      <c r="M1490" s="512">
        <v>0</v>
      </c>
      <c r="N1490" s="512">
        <v>0</v>
      </c>
      <c r="O1490" s="512">
        <f>P1490/540</f>
        <v>982.83703703703702</v>
      </c>
      <c r="P1490" s="512">
        <v>530732</v>
      </c>
      <c r="Q1490" s="512">
        <v>2271</v>
      </c>
      <c r="R1490" s="512">
        <v>1307306</v>
      </c>
      <c r="S1490" s="512">
        <v>90</v>
      </c>
      <c r="T1490" s="512">
        <v>94101</v>
      </c>
      <c r="U1490" s="512">
        <v>571998</v>
      </c>
      <c r="V1490" s="513"/>
      <c r="W1490" s="513"/>
      <c r="X1490" s="521"/>
      <c r="Y1490" s="302"/>
      <c r="Z1490" s="522"/>
      <c r="AA1490" s="515"/>
      <c r="AB1490" s="516"/>
      <c r="AC1490" s="517">
        <v>7073263</v>
      </c>
    </row>
    <row r="1491" spans="1:29" ht="37.200000000000003" hidden="1" customHeight="1">
      <c r="A1491" s="302"/>
      <c r="B1491" s="519" t="s">
        <v>2684</v>
      </c>
      <c r="C1491" s="520">
        <f t="shared" si="82"/>
        <v>150410</v>
      </c>
      <c r="D1491" s="512">
        <v>150410</v>
      </c>
      <c r="E1491" s="512">
        <v>0</v>
      </c>
      <c r="F1491" s="512">
        <v>0</v>
      </c>
      <c r="G1491" s="512">
        <v>0</v>
      </c>
      <c r="H1491" s="512">
        <v>0</v>
      </c>
      <c r="I1491" s="512">
        <v>0</v>
      </c>
      <c r="J1491" s="512">
        <v>150410</v>
      </c>
      <c r="K1491" s="514">
        <v>0</v>
      </c>
      <c r="L1491" s="512">
        <v>0</v>
      </c>
      <c r="M1491" s="512">
        <v>0</v>
      </c>
      <c r="N1491" s="512">
        <v>0</v>
      </c>
      <c r="O1491" s="512">
        <v>0</v>
      </c>
      <c r="P1491" s="512">
        <v>0</v>
      </c>
      <c r="Q1491" s="512">
        <v>0</v>
      </c>
      <c r="R1491" s="512">
        <v>0</v>
      </c>
      <c r="S1491" s="512">
        <v>0</v>
      </c>
      <c r="T1491" s="512">
        <v>0</v>
      </c>
      <c r="U1491" s="512">
        <v>0</v>
      </c>
      <c r="V1491" s="513"/>
      <c r="W1491" s="513"/>
      <c r="X1491" s="521"/>
      <c r="Y1491" s="302"/>
      <c r="Z1491" s="522"/>
      <c r="AA1491" s="515"/>
      <c r="AB1491" s="516"/>
      <c r="AC1491" s="517">
        <v>150410</v>
      </c>
    </row>
    <row r="1492" spans="1:29" ht="24.9" hidden="1" customHeight="1">
      <c r="A1492" s="302"/>
      <c r="B1492" s="519" t="s">
        <v>363</v>
      </c>
      <c r="C1492" s="520">
        <f t="shared" si="82"/>
        <v>3197371</v>
      </c>
      <c r="D1492" s="512">
        <v>1071488</v>
      </c>
      <c r="E1492" s="512">
        <v>33599</v>
      </c>
      <c r="F1492" s="512">
        <v>0</v>
      </c>
      <c r="G1492" s="512">
        <v>281670</v>
      </c>
      <c r="H1492" s="512">
        <v>382985</v>
      </c>
      <c r="I1492" s="512">
        <v>186088</v>
      </c>
      <c r="J1492" s="512">
        <v>187146</v>
      </c>
      <c r="K1492" s="514">
        <v>0</v>
      </c>
      <c r="L1492" s="512">
        <v>0</v>
      </c>
      <c r="M1492" s="512">
        <v>0</v>
      </c>
      <c r="N1492" s="512">
        <v>0</v>
      </c>
      <c r="O1492" s="512">
        <v>0</v>
      </c>
      <c r="P1492" s="512">
        <v>0</v>
      </c>
      <c r="Q1492" s="512">
        <v>0</v>
      </c>
      <c r="R1492" s="512">
        <v>0</v>
      </c>
      <c r="S1492" s="512">
        <v>0</v>
      </c>
      <c r="T1492" s="512">
        <v>0</v>
      </c>
      <c r="U1492" s="512">
        <v>2125883</v>
      </c>
      <c r="V1492" s="513"/>
      <c r="W1492" s="513"/>
      <c r="X1492" s="521"/>
      <c r="Y1492" s="302"/>
      <c r="Z1492" s="522"/>
      <c r="AA1492" s="515"/>
      <c r="AB1492" s="516"/>
      <c r="AC1492" s="517">
        <v>3197371</v>
      </c>
    </row>
    <row r="1493" spans="1:29" ht="24.9" hidden="1" customHeight="1">
      <c r="A1493" s="302"/>
      <c r="B1493" s="519" t="s">
        <v>2685</v>
      </c>
      <c r="C1493" s="520">
        <f t="shared" si="82"/>
        <v>4990976</v>
      </c>
      <c r="D1493" s="512">
        <v>2298191</v>
      </c>
      <c r="E1493" s="512">
        <v>0</v>
      </c>
      <c r="F1493" s="512">
        <v>1135139</v>
      </c>
      <c r="G1493" s="512">
        <v>0</v>
      </c>
      <c r="H1493" s="512">
        <v>0</v>
      </c>
      <c r="I1493" s="512">
        <v>1163052</v>
      </c>
      <c r="J1493" s="512">
        <v>0</v>
      </c>
      <c r="K1493" s="514">
        <v>0</v>
      </c>
      <c r="L1493" s="512">
        <v>0</v>
      </c>
      <c r="M1493" s="512">
        <f>N1493/1630</f>
        <v>1652.015337423313</v>
      </c>
      <c r="N1493" s="512">
        <v>2692785</v>
      </c>
      <c r="O1493" s="512">
        <v>0</v>
      </c>
      <c r="P1493" s="512">
        <v>0</v>
      </c>
      <c r="Q1493" s="512">
        <v>0</v>
      </c>
      <c r="R1493" s="512">
        <v>0</v>
      </c>
      <c r="S1493" s="512">
        <v>0</v>
      </c>
      <c r="T1493" s="512">
        <v>0</v>
      </c>
      <c r="U1493" s="512">
        <v>0</v>
      </c>
      <c r="V1493" s="513"/>
      <c r="W1493" s="513"/>
      <c r="X1493" s="521"/>
      <c r="Y1493" s="302"/>
      <c r="Z1493" s="522"/>
      <c r="AA1493" s="515"/>
      <c r="AB1493" s="516"/>
      <c r="AC1493" s="517">
        <v>4990976</v>
      </c>
    </row>
    <row r="1494" spans="1:29" ht="24.9" hidden="1" customHeight="1">
      <c r="A1494" s="302"/>
      <c r="B1494" s="519" t="s">
        <v>2686</v>
      </c>
      <c r="C1494" s="520">
        <f t="shared" si="82"/>
        <v>2710131</v>
      </c>
      <c r="D1494" s="512">
        <v>1034764</v>
      </c>
      <c r="E1494" s="512">
        <v>0</v>
      </c>
      <c r="F1494" s="512">
        <v>619167</v>
      </c>
      <c r="G1494" s="512">
        <v>0</v>
      </c>
      <c r="H1494" s="512">
        <v>0</v>
      </c>
      <c r="I1494" s="512">
        <v>415597</v>
      </c>
      <c r="J1494" s="512">
        <v>0</v>
      </c>
      <c r="K1494" s="514">
        <v>0</v>
      </c>
      <c r="L1494" s="512">
        <v>0</v>
      </c>
      <c r="M1494" s="512">
        <f>N1494/1630</f>
        <v>1027.8325153374233</v>
      </c>
      <c r="N1494" s="512">
        <v>1675367</v>
      </c>
      <c r="O1494" s="512">
        <v>0</v>
      </c>
      <c r="P1494" s="512">
        <v>0</v>
      </c>
      <c r="Q1494" s="512">
        <v>0</v>
      </c>
      <c r="R1494" s="512">
        <v>0</v>
      </c>
      <c r="S1494" s="512">
        <v>0</v>
      </c>
      <c r="T1494" s="512">
        <v>0</v>
      </c>
      <c r="U1494" s="512">
        <v>0</v>
      </c>
      <c r="V1494" s="513"/>
      <c r="W1494" s="513"/>
      <c r="X1494" s="521"/>
      <c r="Y1494" s="302"/>
      <c r="Z1494" s="522"/>
      <c r="AA1494" s="515"/>
      <c r="AB1494" s="516"/>
      <c r="AC1494" s="517">
        <v>2710131</v>
      </c>
    </row>
    <row r="1495" spans="1:29" ht="24.9" hidden="1" customHeight="1">
      <c r="A1495" s="302"/>
      <c r="B1495" s="519" t="s">
        <v>2687</v>
      </c>
      <c r="C1495" s="520">
        <f t="shared" si="82"/>
        <v>985232</v>
      </c>
      <c r="D1495" s="512">
        <v>310147</v>
      </c>
      <c r="E1495" s="512">
        <v>0</v>
      </c>
      <c r="F1495" s="512">
        <v>0</v>
      </c>
      <c r="G1495" s="512">
        <v>0</v>
      </c>
      <c r="H1495" s="512">
        <v>0</v>
      </c>
      <c r="I1495" s="512">
        <v>310147</v>
      </c>
      <c r="J1495" s="512">
        <v>0</v>
      </c>
      <c r="K1495" s="514">
        <v>0</v>
      </c>
      <c r="L1495" s="512">
        <v>0</v>
      </c>
      <c r="M1495" s="512">
        <v>0</v>
      </c>
      <c r="N1495" s="512">
        <v>0</v>
      </c>
      <c r="O1495" s="512">
        <v>0</v>
      </c>
      <c r="P1495" s="512">
        <v>0</v>
      </c>
      <c r="Q1495" s="512">
        <v>542.02935779816517</v>
      </c>
      <c r="R1495" s="512">
        <v>590812</v>
      </c>
      <c r="S1495" s="512">
        <v>94.688764044943824</v>
      </c>
      <c r="T1495" s="512">
        <v>84273</v>
      </c>
      <c r="U1495" s="512">
        <v>0</v>
      </c>
      <c r="V1495" s="513"/>
      <c r="W1495" s="513"/>
      <c r="X1495" s="521"/>
      <c r="Y1495" s="302"/>
      <c r="Z1495" s="522"/>
      <c r="AA1495" s="515"/>
      <c r="AB1495" s="516"/>
      <c r="AC1495" s="517">
        <v>985232</v>
      </c>
    </row>
    <row r="1496" spans="1:29" ht="24.9" hidden="1" customHeight="1">
      <c r="A1496" s="302"/>
      <c r="B1496" s="519" t="s">
        <v>364</v>
      </c>
      <c r="C1496" s="520">
        <f t="shared" si="82"/>
        <v>2549562</v>
      </c>
      <c r="D1496" s="512">
        <v>303826</v>
      </c>
      <c r="E1496" s="512">
        <v>50140</v>
      </c>
      <c r="F1496" s="512">
        <v>0</v>
      </c>
      <c r="G1496" s="512">
        <v>0</v>
      </c>
      <c r="H1496" s="512">
        <v>0</v>
      </c>
      <c r="I1496" s="512">
        <v>0</v>
      </c>
      <c r="J1496" s="512">
        <v>253686</v>
      </c>
      <c r="K1496" s="514">
        <v>0</v>
      </c>
      <c r="L1496" s="512">
        <v>0</v>
      </c>
      <c r="M1496" s="512">
        <f t="shared" ref="M1496:M1502" si="88">N1496/1630</f>
        <v>675.50981595092026</v>
      </c>
      <c r="N1496" s="512">
        <v>1101081</v>
      </c>
      <c r="O1496" s="512">
        <v>0</v>
      </c>
      <c r="P1496" s="512">
        <v>0</v>
      </c>
      <c r="Q1496" s="512">
        <v>840</v>
      </c>
      <c r="R1496" s="512">
        <v>1075647</v>
      </c>
      <c r="S1496" s="512">
        <v>66</v>
      </c>
      <c r="T1496" s="512">
        <v>69008</v>
      </c>
      <c r="U1496" s="512">
        <v>0</v>
      </c>
      <c r="V1496" s="513"/>
      <c r="W1496" s="513"/>
      <c r="X1496" s="521"/>
      <c r="Y1496" s="302"/>
      <c r="Z1496" s="522"/>
      <c r="AA1496" s="515"/>
      <c r="AB1496" s="516"/>
      <c r="AC1496" s="517">
        <v>2549562</v>
      </c>
    </row>
    <row r="1497" spans="1:29" ht="24.9" hidden="1" customHeight="1">
      <c r="A1497" s="302"/>
      <c r="B1497" s="519" t="s">
        <v>365</v>
      </c>
      <c r="C1497" s="520">
        <f t="shared" ref="C1497:C1561" si="89">D1497+L1497+N1497+P1497+R1497+T1497+U1497</f>
        <v>1061447</v>
      </c>
      <c r="D1497" s="512">
        <v>77635</v>
      </c>
      <c r="E1497" s="512">
        <v>11372</v>
      </c>
      <c r="F1497" s="512">
        <v>0</v>
      </c>
      <c r="G1497" s="512">
        <v>0</v>
      </c>
      <c r="H1497" s="512">
        <v>0</v>
      </c>
      <c r="I1497" s="512">
        <v>0</v>
      </c>
      <c r="J1497" s="512">
        <v>66263</v>
      </c>
      <c r="K1497" s="514">
        <v>0</v>
      </c>
      <c r="L1497" s="512">
        <v>0</v>
      </c>
      <c r="M1497" s="512">
        <f t="shared" si="88"/>
        <v>305.44785276073617</v>
      </c>
      <c r="N1497" s="512">
        <v>497880</v>
      </c>
      <c r="O1497" s="512">
        <v>0</v>
      </c>
      <c r="P1497" s="512">
        <v>0</v>
      </c>
      <c r="Q1497" s="512">
        <v>346</v>
      </c>
      <c r="R1497" s="512">
        <v>443064</v>
      </c>
      <c r="S1497" s="512">
        <v>41</v>
      </c>
      <c r="T1497" s="512">
        <v>42868</v>
      </c>
      <c r="U1497" s="512">
        <v>0</v>
      </c>
      <c r="V1497" s="513"/>
      <c r="W1497" s="513"/>
      <c r="X1497" s="521"/>
      <c r="Y1497" s="302"/>
      <c r="Z1497" s="522"/>
      <c r="AA1497" s="515"/>
      <c r="AB1497" s="516"/>
      <c r="AC1497" s="517">
        <v>1061447</v>
      </c>
    </row>
    <row r="1498" spans="1:29" ht="24.9" hidden="1" customHeight="1">
      <c r="A1498" s="302"/>
      <c r="B1498" s="519" t="s">
        <v>2688</v>
      </c>
      <c r="C1498" s="520">
        <f t="shared" si="89"/>
        <v>1837704</v>
      </c>
      <c r="D1498" s="512">
        <v>173330</v>
      </c>
      <c r="E1498" s="512">
        <v>13957</v>
      </c>
      <c r="F1498" s="512">
        <v>0</v>
      </c>
      <c r="G1498" s="512">
        <v>88674</v>
      </c>
      <c r="H1498" s="512">
        <v>0</v>
      </c>
      <c r="I1498" s="512">
        <v>0</v>
      </c>
      <c r="J1498" s="512">
        <v>70699</v>
      </c>
      <c r="K1498" s="514">
        <v>0</v>
      </c>
      <c r="L1498" s="512">
        <v>0</v>
      </c>
      <c r="M1498" s="512">
        <f t="shared" si="88"/>
        <v>491.06625766871167</v>
      </c>
      <c r="N1498" s="512">
        <v>800438</v>
      </c>
      <c r="O1498" s="512">
        <f>P1498/540</f>
        <v>377.11111111111109</v>
      </c>
      <c r="P1498" s="512">
        <v>203640</v>
      </c>
      <c r="Q1498" s="512">
        <v>474</v>
      </c>
      <c r="R1498" s="512">
        <v>606972</v>
      </c>
      <c r="S1498" s="512">
        <v>51</v>
      </c>
      <c r="T1498" s="512">
        <v>53324</v>
      </c>
      <c r="U1498" s="512">
        <v>0</v>
      </c>
      <c r="V1498" s="513"/>
      <c r="W1498" s="513"/>
      <c r="X1498" s="521"/>
      <c r="Y1498" s="302"/>
      <c r="Z1498" s="522"/>
      <c r="AA1498" s="515"/>
      <c r="AB1498" s="516"/>
      <c r="AC1498" s="517">
        <v>1837704</v>
      </c>
    </row>
    <row r="1499" spans="1:29" ht="24.9" hidden="1" customHeight="1">
      <c r="A1499" s="302"/>
      <c r="B1499" s="519" t="s">
        <v>2689</v>
      </c>
      <c r="C1499" s="520">
        <f t="shared" si="89"/>
        <v>1073320</v>
      </c>
      <c r="D1499" s="512">
        <v>81202</v>
      </c>
      <c r="E1499" s="512">
        <v>11889</v>
      </c>
      <c r="F1499" s="512">
        <v>0</v>
      </c>
      <c r="G1499" s="512">
        <v>0</v>
      </c>
      <c r="H1499" s="512">
        <v>0</v>
      </c>
      <c r="I1499" s="512">
        <v>0</v>
      </c>
      <c r="J1499" s="512">
        <v>69313</v>
      </c>
      <c r="K1499" s="514">
        <v>0</v>
      </c>
      <c r="L1499" s="512">
        <v>0</v>
      </c>
      <c r="M1499" s="512">
        <f t="shared" si="88"/>
        <v>308.97239263803681</v>
      </c>
      <c r="N1499" s="512">
        <v>503625</v>
      </c>
      <c r="O1499" s="512">
        <v>0</v>
      </c>
      <c r="P1499" s="512">
        <v>0</v>
      </c>
      <c r="Q1499" s="512">
        <v>348</v>
      </c>
      <c r="R1499" s="512">
        <v>445625</v>
      </c>
      <c r="S1499" s="512">
        <v>41</v>
      </c>
      <c r="T1499" s="512">
        <v>42868</v>
      </c>
      <c r="U1499" s="512">
        <v>0</v>
      </c>
      <c r="V1499" s="513"/>
      <c r="W1499" s="513"/>
      <c r="X1499" s="521"/>
      <c r="Y1499" s="302"/>
      <c r="Z1499" s="522"/>
      <c r="AA1499" s="515"/>
      <c r="AB1499" s="516"/>
      <c r="AC1499" s="517">
        <v>1073320</v>
      </c>
    </row>
    <row r="1500" spans="1:29" ht="24.9" hidden="1" customHeight="1">
      <c r="A1500" s="302"/>
      <c r="B1500" s="519" t="s">
        <v>368</v>
      </c>
      <c r="C1500" s="520">
        <f t="shared" si="89"/>
        <v>1564200</v>
      </c>
      <c r="D1500" s="512">
        <v>162733</v>
      </c>
      <c r="E1500" s="512">
        <v>16541</v>
      </c>
      <c r="F1500" s="512">
        <v>0</v>
      </c>
      <c r="G1500" s="512">
        <v>85196</v>
      </c>
      <c r="H1500" s="512">
        <v>0</v>
      </c>
      <c r="I1500" s="512">
        <v>0</v>
      </c>
      <c r="J1500" s="512">
        <v>60996</v>
      </c>
      <c r="K1500" s="514">
        <v>0</v>
      </c>
      <c r="L1500" s="512">
        <v>0</v>
      </c>
      <c r="M1500" s="512">
        <f t="shared" si="88"/>
        <v>482.84294478527607</v>
      </c>
      <c r="N1500" s="512">
        <v>787034</v>
      </c>
      <c r="O1500" s="512">
        <v>0</v>
      </c>
      <c r="P1500" s="512">
        <v>0</v>
      </c>
      <c r="Q1500" s="512">
        <v>439</v>
      </c>
      <c r="R1500" s="512">
        <v>562154</v>
      </c>
      <c r="S1500" s="512">
        <v>50</v>
      </c>
      <c r="T1500" s="512">
        <v>52279</v>
      </c>
      <c r="U1500" s="512">
        <v>0</v>
      </c>
      <c r="V1500" s="513"/>
      <c r="W1500" s="513"/>
      <c r="X1500" s="521"/>
      <c r="Y1500" s="302"/>
      <c r="Z1500" s="522"/>
      <c r="AA1500" s="515"/>
      <c r="AB1500" s="516"/>
      <c r="AC1500" s="517">
        <v>1564200</v>
      </c>
    </row>
    <row r="1501" spans="1:29" ht="24.9" hidden="1" customHeight="1">
      <c r="A1501" s="302"/>
      <c r="B1501" s="519" t="s">
        <v>2690</v>
      </c>
      <c r="C1501" s="520">
        <f t="shared" si="89"/>
        <v>8292131</v>
      </c>
      <c r="D1501" s="512">
        <v>3443715</v>
      </c>
      <c r="E1501" s="512">
        <v>660614</v>
      </c>
      <c r="F1501" s="512">
        <v>343981</v>
      </c>
      <c r="G1501" s="512">
        <v>260806</v>
      </c>
      <c r="H1501" s="512">
        <v>1914924</v>
      </c>
      <c r="I1501" s="512">
        <v>0</v>
      </c>
      <c r="J1501" s="512">
        <v>263390</v>
      </c>
      <c r="K1501" s="514">
        <v>0</v>
      </c>
      <c r="L1501" s="512">
        <v>0</v>
      </c>
      <c r="M1501" s="512">
        <f t="shared" si="88"/>
        <v>1641.7828220858896</v>
      </c>
      <c r="N1501" s="512">
        <v>2676106</v>
      </c>
      <c r="O1501" s="512">
        <f>P1501/540</f>
        <v>555.09259259259261</v>
      </c>
      <c r="P1501" s="512">
        <v>299750</v>
      </c>
      <c r="Q1501" s="512">
        <v>1615.1146788990825</v>
      </c>
      <c r="R1501" s="512">
        <v>1760475</v>
      </c>
      <c r="S1501" s="512">
        <v>125.93820224719101</v>
      </c>
      <c r="T1501" s="512">
        <v>112085</v>
      </c>
      <c r="U1501" s="512">
        <v>0</v>
      </c>
      <c r="V1501" s="513"/>
      <c r="W1501" s="513"/>
      <c r="X1501" s="521"/>
      <c r="Y1501" s="302"/>
      <c r="Z1501" s="522"/>
      <c r="AA1501" s="515"/>
      <c r="AB1501" s="516"/>
      <c r="AC1501" s="517">
        <v>8292131</v>
      </c>
    </row>
    <row r="1502" spans="1:29" ht="24.9" hidden="1" customHeight="1">
      <c r="A1502" s="302"/>
      <c r="B1502" s="519" t="s">
        <v>2691</v>
      </c>
      <c r="C1502" s="520">
        <f t="shared" si="89"/>
        <v>7283486</v>
      </c>
      <c r="D1502" s="512">
        <v>3123372</v>
      </c>
      <c r="E1502" s="512">
        <v>623396</v>
      </c>
      <c r="F1502" s="512">
        <v>300984</v>
      </c>
      <c r="G1502" s="512">
        <v>226032</v>
      </c>
      <c r="H1502" s="512">
        <v>1723432</v>
      </c>
      <c r="I1502" s="512">
        <v>0</v>
      </c>
      <c r="J1502" s="512">
        <v>249528</v>
      </c>
      <c r="K1502" s="514">
        <v>0</v>
      </c>
      <c r="L1502" s="512">
        <v>0</v>
      </c>
      <c r="M1502" s="512">
        <f t="shared" si="88"/>
        <v>1566.3607361963191</v>
      </c>
      <c r="N1502" s="512">
        <v>2553168</v>
      </c>
      <c r="O1502" s="512">
        <f>P1502/540</f>
        <v>544.16666666666663</v>
      </c>
      <c r="P1502" s="512">
        <v>293850</v>
      </c>
      <c r="Q1502" s="512">
        <v>937.9</v>
      </c>
      <c r="R1502" s="512">
        <v>1201011</v>
      </c>
      <c r="S1502" s="512">
        <v>107.2</v>
      </c>
      <c r="T1502" s="512">
        <v>112085</v>
      </c>
      <c r="U1502" s="512">
        <v>0</v>
      </c>
      <c r="V1502" s="513"/>
      <c r="W1502" s="513"/>
      <c r="X1502" s="521"/>
      <c r="Y1502" s="302"/>
      <c r="Z1502" s="522"/>
      <c r="AA1502" s="515"/>
      <c r="AB1502" s="516"/>
      <c r="AC1502" s="517">
        <v>7283486</v>
      </c>
    </row>
    <row r="1503" spans="1:29" ht="36.75" hidden="1" customHeight="1">
      <c r="A1503" s="302"/>
      <c r="B1503" s="717" t="s">
        <v>3121</v>
      </c>
      <c r="C1503" s="520">
        <f t="shared" si="89"/>
        <v>20718137</v>
      </c>
      <c r="D1503" s="512"/>
      <c r="E1503" s="512"/>
      <c r="F1503" s="512"/>
      <c r="G1503" s="512"/>
      <c r="H1503" s="512"/>
      <c r="I1503" s="512"/>
      <c r="J1503" s="512"/>
      <c r="K1503" s="514">
        <v>11</v>
      </c>
      <c r="L1503" s="512">
        <v>20718137</v>
      </c>
      <c r="M1503" s="512"/>
      <c r="N1503" s="512"/>
      <c r="O1503" s="512"/>
      <c r="P1503" s="512"/>
      <c r="Q1503" s="512"/>
      <c r="R1503" s="512"/>
      <c r="S1503" s="512"/>
      <c r="T1503" s="512"/>
      <c r="U1503" s="512"/>
      <c r="V1503" s="513"/>
      <c r="W1503" s="513"/>
      <c r="X1503" s="521"/>
      <c r="Y1503" s="302"/>
      <c r="Z1503" s="629"/>
      <c r="AA1503" s="515"/>
      <c r="AB1503" s="516"/>
      <c r="AC1503" s="517">
        <v>20718137</v>
      </c>
    </row>
    <row r="1504" spans="1:29" ht="24.9" hidden="1" customHeight="1">
      <c r="A1504" s="302"/>
      <c r="B1504" s="519" t="s">
        <v>369</v>
      </c>
      <c r="C1504" s="520">
        <f t="shared" si="89"/>
        <v>2151893</v>
      </c>
      <c r="D1504" s="512">
        <v>976294</v>
      </c>
      <c r="E1504" s="512">
        <v>41353</v>
      </c>
      <c r="F1504" s="512">
        <v>436426</v>
      </c>
      <c r="G1504" s="512">
        <v>352957</v>
      </c>
      <c r="H1504" s="512">
        <v>0</v>
      </c>
      <c r="I1504" s="512">
        <v>0</v>
      </c>
      <c r="J1504" s="512">
        <v>145558</v>
      </c>
      <c r="K1504" s="514">
        <v>0</v>
      </c>
      <c r="L1504" s="512">
        <v>0</v>
      </c>
      <c r="M1504" s="512">
        <v>0</v>
      </c>
      <c r="N1504" s="512">
        <v>0</v>
      </c>
      <c r="O1504" s="512">
        <v>0</v>
      </c>
      <c r="P1504" s="512">
        <v>0</v>
      </c>
      <c r="Q1504" s="512">
        <v>0</v>
      </c>
      <c r="R1504" s="512">
        <v>0</v>
      </c>
      <c r="S1504" s="512">
        <v>0</v>
      </c>
      <c r="T1504" s="512">
        <v>0</v>
      </c>
      <c r="U1504" s="512">
        <v>1175599</v>
      </c>
      <c r="V1504" s="513"/>
      <c r="W1504" s="513"/>
      <c r="X1504" s="521"/>
      <c r="Y1504" s="302"/>
      <c r="Z1504" s="522"/>
      <c r="AA1504" s="515"/>
      <c r="AB1504" s="516"/>
      <c r="AC1504" s="517">
        <v>2151893</v>
      </c>
    </row>
    <row r="1505" spans="1:29" ht="24.9" hidden="1" customHeight="1">
      <c r="A1505" s="302"/>
      <c r="B1505" s="628" t="s">
        <v>3122</v>
      </c>
      <c r="C1505" s="520">
        <f t="shared" si="89"/>
        <v>11300802</v>
      </c>
      <c r="D1505" s="512"/>
      <c r="E1505" s="512"/>
      <c r="F1505" s="512"/>
      <c r="G1505" s="512"/>
      <c r="H1505" s="512"/>
      <c r="I1505" s="512"/>
      <c r="J1505" s="512"/>
      <c r="K1505" s="514">
        <v>6</v>
      </c>
      <c r="L1505" s="512">
        <v>11300802</v>
      </c>
      <c r="M1505" s="512"/>
      <c r="N1505" s="512"/>
      <c r="O1505" s="512"/>
      <c r="P1505" s="512"/>
      <c r="Q1505" s="512"/>
      <c r="R1505" s="512"/>
      <c r="S1505" s="512"/>
      <c r="T1505" s="512"/>
      <c r="U1505" s="512"/>
      <c r="V1505" s="513"/>
      <c r="W1505" s="513"/>
      <c r="X1505" s="521"/>
      <c r="Y1505" s="302"/>
      <c r="Z1505" s="629"/>
      <c r="AA1505" s="515"/>
      <c r="AB1505" s="516"/>
      <c r="AC1505" s="517">
        <v>11300802</v>
      </c>
    </row>
    <row r="1506" spans="1:29" ht="24.9" hidden="1" customHeight="1">
      <c r="A1506" s="302"/>
      <c r="B1506" s="628" t="s">
        <v>3123</v>
      </c>
      <c r="C1506" s="520">
        <f t="shared" si="89"/>
        <v>3766934</v>
      </c>
      <c r="D1506" s="512"/>
      <c r="E1506" s="512"/>
      <c r="F1506" s="512"/>
      <c r="G1506" s="512"/>
      <c r="H1506" s="512"/>
      <c r="I1506" s="512"/>
      <c r="J1506" s="512"/>
      <c r="K1506" s="514">
        <v>2</v>
      </c>
      <c r="L1506" s="512">
        <v>3766934</v>
      </c>
      <c r="M1506" s="512"/>
      <c r="N1506" s="512"/>
      <c r="O1506" s="512"/>
      <c r="P1506" s="512"/>
      <c r="Q1506" s="512"/>
      <c r="R1506" s="512"/>
      <c r="S1506" s="512"/>
      <c r="T1506" s="512"/>
      <c r="U1506" s="512"/>
      <c r="V1506" s="513"/>
      <c r="W1506" s="513"/>
      <c r="X1506" s="521"/>
      <c r="Y1506" s="302"/>
      <c r="Z1506" s="629"/>
      <c r="AA1506" s="515"/>
      <c r="AB1506" s="516"/>
      <c r="AC1506" s="517">
        <v>3766934</v>
      </c>
    </row>
    <row r="1507" spans="1:29" ht="24.9" hidden="1" customHeight="1">
      <c r="A1507" s="302"/>
      <c r="B1507" s="628" t="s">
        <v>3124</v>
      </c>
      <c r="C1507" s="520">
        <f t="shared" si="89"/>
        <v>3766934</v>
      </c>
      <c r="D1507" s="512"/>
      <c r="E1507" s="512"/>
      <c r="F1507" s="512"/>
      <c r="G1507" s="512"/>
      <c r="H1507" s="512"/>
      <c r="I1507" s="512"/>
      <c r="J1507" s="512"/>
      <c r="K1507" s="514">
        <v>2</v>
      </c>
      <c r="L1507" s="512">
        <v>3766934</v>
      </c>
      <c r="M1507" s="512"/>
      <c r="N1507" s="512"/>
      <c r="O1507" s="512"/>
      <c r="P1507" s="512"/>
      <c r="Q1507" s="512"/>
      <c r="R1507" s="512"/>
      <c r="S1507" s="512"/>
      <c r="T1507" s="512"/>
      <c r="U1507" s="512"/>
      <c r="V1507" s="513"/>
      <c r="W1507" s="513"/>
      <c r="X1507" s="521"/>
      <c r="Y1507" s="302"/>
      <c r="Z1507" s="629"/>
      <c r="AA1507" s="515"/>
      <c r="AB1507" s="516"/>
      <c r="AC1507" s="517">
        <v>3766934</v>
      </c>
    </row>
    <row r="1508" spans="1:29" ht="24.9" hidden="1" customHeight="1">
      <c r="A1508" s="302"/>
      <c r="B1508" s="628" t="s">
        <v>3125</v>
      </c>
      <c r="C1508" s="520">
        <f t="shared" si="89"/>
        <v>3766934</v>
      </c>
      <c r="D1508" s="512"/>
      <c r="E1508" s="512"/>
      <c r="F1508" s="512"/>
      <c r="G1508" s="512"/>
      <c r="H1508" s="512"/>
      <c r="I1508" s="512"/>
      <c r="J1508" s="512"/>
      <c r="K1508" s="514">
        <v>2</v>
      </c>
      <c r="L1508" s="512">
        <v>3766934</v>
      </c>
      <c r="M1508" s="512"/>
      <c r="N1508" s="512"/>
      <c r="O1508" s="512"/>
      <c r="P1508" s="512"/>
      <c r="Q1508" s="512"/>
      <c r="R1508" s="512"/>
      <c r="S1508" s="512"/>
      <c r="T1508" s="512"/>
      <c r="U1508" s="512"/>
      <c r="V1508" s="513"/>
      <c r="W1508" s="513"/>
      <c r="X1508" s="521"/>
      <c r="Y1508" s="302"/>
      <c r="Z1508" s="629"/>
      <c r="AA1508" s="515"/>
      <c r="AB1508" s="516"/>
      <c r="AC1508" s="517">
        <v>3766934</v>
      </c>
    </row>
    <row r="1509" spans="1:29" ht="24.9" hidden="1" customHeight="1">
      <c r="A1509" s="302"/>
      <c r="B1509" s="628" t="s">
        <v>3126</v>
      </c>
      <c r="C1509" s="520">
        <f t="shared" si="89"/>
        <v>3766934</v>
      </c>
      <c r="D1509" s="512"/>
      <c r="E1509" s="512"/>
      <c r="F1509" s="512"/>
      <c r="G1509" s="512"/>
      <c r="H1509" s="512"/>
      <c r="I1509" s="512"/>
      <c r="J1509" s="512"/>
      <c r="K1509" s="514">
        <v>2</v>
      </c>
      <c r="L1509" s="512">
        <v>3766934</v>
      </c>
      <c r="M1509" s="512"/>
      <c r="N1509" s="512"/>
      <c r="O1509" s="512"/>
      <c r="P1509" s="512"/>
      <c r="Q1509" s="512"/>
      <c r="R1509" s="512"/>
      <c r="S1509" s="512"/>
      <c r="T1509" s="512"/>
      <c r="U1509" s="512"/>
      <c r="V1509" s="513"/>
      <c r="W1509" s="513"/>
      <c r="X1509" s="521"/>
      <c r="Y1509" s="302"/>
      <c r="Z1509" s="629"/>
      <c r="AA1509" s="515"/>
      <c r="AB1509" s="516"/>
      <c r="AC1509" s="517">
        <v>3766934</v>
      </c>
    </row>
    <row r="1510" spans="1:29" ht="24.9" hidden="1" customHeight="1">
      <c r="A1510" s="302"/>
      <c r="B1510" s="519" t="s">
        <v>935</v>
      </c>
      <c r="C1510" s="520">
        <f t="shared" si="89"/>
        <v>7912771</v>
      </c>
      <c r="D1510" s="512">
        <v>665407</v>
      </c>
      <c r="E1510" s="512">
        <v>0</v>
      </c>
      <c r="F1510" s="512">
        <v>0</v>
      </c>
      <c r="G1510" s="512">
        <v>0</v>
      </c>
      <c r="H1510" s="512">
        <v>0</v>
      </c>
      <c r="I1510" s="512">
        <v>0</v>
      </c>
      <c r="J1510" s="512">
        <v>665407</v>
      </c>
      <c r="K1510" s="514">
        <v>2</v>
      </c>
      <c r="L1510" s="512">
        <v>4247019</v>
      </c>
      <c r="M1510" s="512">
        <v>0</v>
      </c>
      <c r="N1510" s="512">
        <v>0</v>
      </c>
      <c r="O1510" s="512">
        <v>0</v>
      </c>
      <c r="P1510" s="512">
        <v>0</v>
      </c>
      <c r="Q1510" s="512">
        <v>6330</v>
      </c>
      <c r="R1510" s="512">
        <v>2751499</v>
      </c>
      <c r="S1510" s="512">
        <v>238</v>
      </c>
      <c r="T1510" s="512">
        <v>248846</v>
      </c>
      <c r="U1510" s="512">
        <v>0</v>
      </c>
      <c r="V1510" s="513"/>
      <c r="W1510" s="513"/>
      <c r="X1510" s="521"/>
      <c r="Y1510" s="302"/>
      <c r="Z1510" s="522"/>
      <c r="AA1510" s="515"/>
      <c r="AB1510" s="516"/>
      <c r="AC1510" s="517">
        <v>7912771</v>
      </c>
    </row>
    <row r="1511" spans="1:29" ht="24.9" hidden="1" customHeight="1">
      <c r="A1511" s="302"/>
      <c r="B1511" s="519" t="s">
        <v>936</v>
      </c>
      <c r="C1511" s="520">
        <f t="shared" si="89"/>
        <v>2574974</v>
      </c>
      <c r="D1511" s="512">
        <v>528660</v>
      </c>
      <c r="E1511" s="512">
        <v>279132</v>
      </c>
      <c r="F1511" s="512">
        <v>0</v>
      </c>
      <c r="G1511" s="512">
        <v>0</v>
      </c>
      <c r="H1511" s="512">
        <v>0</v>
      </c>
      <c r="I1511" s="512">
        <v>0</v>
      </c>
      <c r="J1511" s="512">
        <v>249528</v>
      </c>
      <c r="K1511" s="514">
        <v>0</v>
      </c>
      <c r="L1511" s="512">
        <v>0</v>
      </c>
      <c r="M1511" s="512">
        <f>N1511/1630</f>
        <v>1177.1496932515338</v>
      </c>
      <c r="N1511" s="512">
        <v>1918754</v>
      </c>
      <c r="O1511" s="512">
        <v>0</v>
      </c>
      <c r="P1511" s="512">
        <v>0</v>
      </c>
      <c r="Q1511" s="512">
        <v>0</v>
      </c>
      <c r="R1511" s="512">
        <v>0</v>
      </c>
      <c r="S1511" s="512">
        <v>122</v>
      </c>
      <c r="T1511" s="512">
        <v>127560</v>
      </c>
      <c r="U1511" s="512">
        <v>0</v>
      </c>
      <c r="V1511" s="513"/>
      <c r="W1511" s="513"/>
      <c r="X1511" s="521"/>
      <c r="Y1511" s="302"/>
      <c r="Z1511" s="522"/>
      <c r="AA1511" s="515"/>
      <c r="AB1511" s="516"/>
      <c r="AC1511" s="517">
        <v>2574974</v>
      </c>
    </row>
    <row r="1512" spans="1:29" ht="24.9" hidden="1" customHeight="1">
      <c r="A1512" s="302"/>
      <c r="B1512" s="519" t="s">
        <v>937</v>
      </c>
      <c r="C1512" s="520">
        <f t="shared" si="89"/>
        <v>8287220</v>
      </c>
      <c r="D1512" s="512">
        <v>5386458</v>
      </c>
      <c r="E1512" s="512">
        <v>196427</v>
      </c>
      <c r="F1512" s="512">
        <v>3654803</v>
      </c>
      <c r="G1512" s="512">
        <v>1008448</v>
      </c>
      <c r="H1512" s="512">
        <v>0</v>
      </c>
      <c r="I1512" s="512">
        <v>0</v>
      </c>
      <c r="J1512" s="512">
        <v>526780</v>
      </c>
      <c r="K1512" s="514">
        <v>0</v>
      </c>
      <c r="L1512" s="512">
        <v>0</v>
      </c>
      <c r="M1512" s="512">
        <v>0</v>
      </c>
      <c r="N1512" s="512">
        <v>0</v>
      </c>
      <c r="O1512" s="512">
        <f>P1512/540</f>
        <v>301.52222222222224</v>
      </c>
      <c r="P1512" s="512">
        <v>162822</v>
      </c>
      <c r="Q1512" s="512">
        <v>824.0715596330275</v>
      </c>
      <c r="R1512" s="512">
        <v>898238</v>
      </c>
      <c r="S1512" s="512">
        <v>103.48876404494382</v>
      </c>
      <c r="T1512" s="512">
        <v>92105</v>
      </c>
      <c r="U1512" s="512">
        <v>1747597</v>
      </c>
      <c r="V1512" s="513"/>
      <c r="W1512" s="513"/>
      <c r="X1512" s="521"/>
      <c r="Y1512" s="302"/>
      <c r="Z1512" s="522"/>
      <c r="AA1512" s="515"/>
      <c r="AB1512" s="516"/>
      <c r="AC1512" s="517">
        <v>8287220</v>
      </c>
    </row>
    <row r="1513" spans="1:29" ht="24.9" hidden="1" customHeight="1">
      <c r="A1513" s="302"/>
      <c r="B1513" s="519" t="s">
        <v>370</v>
      </c>
      <c r="C1513" s="520">
        <f t="shared" si="89"/>
        <v>3879058</v>
      </c>
      <c r="D1513" s="512">
        <v>833121</v>
      </c>
      <c r="E1513" s="512">
        <v>248118</v>
      </c>
      <c r="F1513" s="512">
        <v>0</v>
      </c>
      <c r="G1513" s="512">
        <v>0</v>
      </c>
      <c r="H1513" s="512">
        <v>0</v>
      </c>
      <c r="I1513" s="512">
        <v>0</v>
      </c>
      <c r="J1513" s="512">
        <v>585003</v>
      </c>
      <c r="K1513" s="514">
        <v>0</v>
      </c>
      <c r="L1513" s="512">
        <v>0</v>
      </c>
      <c r="M1513" s="512">
        <v>0</v>
      </c>
      <c r="N1513" s="512">
        <v>0</v>
      </c>
      <c r="O1513" s="512">
        <f>P1513/540</f>
        <v>695.12962962962968</v>
      </c>
      <c r="P1513" s="512">
        <v>375370</v>
      </c>
      <c r="Q1513" s="512">
        <v>1700</v>
      </c>
      <c r="R1513" s="512">
        <v>738949</v>
      </c>
      <c r="S1513" s="512">
        <v>176</v>
      </c>
      <c r="T1513" s="512">
        <v>184021</v>
      </c>
      <c r="U1513" s="512">
        <v>1747597</v>
      </c>
      <c r="V1513" s="513"/>
      <c r="W1513" s="513"/>
      <c r="X1513" s="521"/>
      <c r="Y1513" s="302"/>
      <c r="Z1513" s="522"/>
      <c r="AA1513" s="515"/>
      <c r="AB1513" s="516"/>
      <c r="AC1513" s="517">
        <v>3879058</v>
      </c>
    </row>
    <row r="1514" spans="1:29" ht="24.9" hidden="1" customHeight="1">
      <c r="A1514" s="302"/>
      <c r="B1514" s="519" t="s">
        <v>938</v>
      </c>
      <c r="C1514" s="520">
        <f t="shared" si="89"/>
        <v>8157032</v>
      </c>
      <c r="D1514" s="512">
        <v>8157032</v>
      </c>
      <c r="E1514" s="512">
        <v>723677</v>
      </c>
      <c r="F1514" s="512">
        <v>997546</v>
      </c>
      <c r="G1514" s="512">
        <v>773723</v>
      </c>
      <c r="H1514" s="512">
        <v>2763619</v>
      </c>
      <c r="I1514" s="512">
        <v>2233060</v>
      </c>
      <c r="J1514" s="512">
        <v>665407</v>
      </c>
      <c r="K1514" s="514">
        <v>0</v>
      </c>
      <c r="L1514" s="512">
        <v>0</v>
      </c>
      <c r="M1514" s="512">
        <v>0</v>
      </c>
      <c r="N1514" s="512">
        <v>0</v>
      </c>
      <c r="O1514" s="512">
        <v>0</v>
      </c>
      <c r="P1514" s="512">
        <v>0</v>
      </c>
      <c r="Q1514" s="512">
        <v>0</v>
      </c>
      <c r="R1514" s="512">
        <v>0</v>
      </c>
      <c r="S1514" s="512">
        <v>0</v>
      </c>
      <c r="T1514" s="512">
        <v>0</v>
      </c>
      <c r="U1514" s="512">
        <v>0</v>
      </c>
      <c r="V1514" s="513"/>
      <c r="W1514" s="513"/>
      <c r="X1514" s="521"/>
      <c r="Y1514" s="302"/>
      <c r="Z1514" s="522"/>
      <c r="AA1514" s="515"/>
      <c r="AB1514" s="516"/>
      <c r="AC1514" s="517">
        <v>8157032</v>
      </c>
    </row>
    <row r="1515" spans="1:29" ht="24.9" hidden="1" customHeight="1">
      <c r="A1515" s="302"/>
      <c r="B1515" s="519" t="s">
        <v>2692</v>
      </c>
      <c r="C1515" s="520">
        <f t="shared" si="89"/>
        <v>1623620</v>
      </c>
      <c r="D1515" s="512">
        <v>1623620</v>
      </c>
      <c r="E1515" s="512">
        <v>0</v>
      </c>
      <c r="F1515" s="512">
        <v>897720</v>
      </c>
      <c r="G1515" s="512">
        <v>725900</v>
      </c>
      <c r="H1515" s="512">
        <v>0</v>
      </c>
      <c r="I1515" s="512">
        <v>0</v>
      </c>
      <c r="J1515" s="512">
        <v>0</v>
      </c>
      <c r="K1515" s="514">
        <v>0</v>
      </c>
      <c r="L1515" s="512">
        <v>0</v>
      </c>
      <c r="M1515" s="512">
        <v>0</v>
      </c>
      <c r="N1515" s="512">
        <v>0</v>
      </c>
      <c r="O1515" s="512">
        <v>0</v>
      </c>
      <c r="P1515" s="512">
        <v>0</v>
      </c>
      <c r="Q1515" s="512">
        <v>0</v>
      </c>
      <c r="R1515" s="512">
        <v>0</v>
      </c>
      <c r="S1515" s="512">
        <v>0</v>
      </c>
      <c r="T1515" s="512">
        <v>0</v>
      </c>
      <c r="U1515" s="512">
        <v>0</v>
      </c>
      <c r="V1515" s="513"/>
      <c r="W1515" s="513"/>
      <c r="X1515" s="521"/>
      <c r="Y1515" s="302"/>
      <c r="Z1515" s="522"/>
      <c r="AA1515" s="515"/>
      <c r="AB1515" s="516"/>
      <c r="AC1515" s="517">
        <v>1623620</v>
      </c>
    </row>
    <row r="1516" spans="1:29" ht="24.9" hidden="1" customHeight="1">
      <c r="A1516" s="302"/>
      <c r="B1516" s="519" t="s">
        <v>2693</v>
      </c>
      <c r="C1516" s="520">
        <f t="shared" si="89"/>
        <v>2351279</v>
      </c>
      <c r="D1516" s="512">
        <v>349339</v>
      </c>
      <c r="E1516" s="512">
        <v>0</v>
      </c>
      <c r="F1516" s="512">
        <v>0</v>
      </c>
      <c r="G1516" s="512">
        <v>0</v>
      </c>
      <c r="H1516" s="512">
        <v>0</v>
      </c>
      <c r="I1516" s="512">
        <v>0</v>
      </c>
      <c r="J1516" s="512">
        <v>349339</v>
      </c>
      <c r="K1516" s="514">
        <v>0</v>
      </c>
      <c r="L1516" s="512">
        <v>0</v>
      </c>
      <c r="M1516" s="512">
        <v>0</v>
      </c>
      <c r="N1516" s="512">
        <v>0</v>
      </c>
      <c r="O1516" s="512">
        <f>P1516/540</f>
        <v>1222.0277777777778</v>
      </c>
      <c r="P1516" s="512">
        <v>659895</v>
      </c>
      <c r="Q1516" s="512">
        <v>378.66756756756757</v>
      </c>
      <c r="R1516" s="512">
        <v>140107</v>
      </c>
      <c r="S1516" s="512">
        <v>0</v>
      </c>
      <c r="T1516" s="512">
        <v>0</v>
      </c>
      <c r="U1516" s="512">
        <v>1201938</v>
      </c>
      <c r="V1516" s="513"/>
      <c r="W1516" s="513"/>
      <c r="X1516" s="521"/>
      <c r="Y1516" s="302"/>
      <c r="Z1516" s="522"/>
      <c r="AA1516" s="515"/>
      <c r="AB1516" s="516"/>
      <c r="AC1516" s="517">
        <v>2351279</v>
      </c>
    </row>
    <row r="1517" spans="1:29" ht="24.9" hidden="1" customHeight="1">
      <c r="A1517" s="302"/>
      <c r="B1517" s="519" t="s">
        <v>2694</v>
      </c>
      <c r="C1517" s="520">
        <f t="shared" si="89"/>
        <v>5752106</v>
      </c>
      <c r="D1517" s="512">
        <v>296660</v>
      </c>
      <c r="E1517" s="512">
        <v>0</v>
      </c>
      <c r="F1517" s="512">
        <v>0</v>
      </c>
      <c r="G1517" s="512">
        <v>0</v>
      </c>
      <c r="H1517" s="512">
        <v>0</v>
      </c>
      <c r="I1517" s="512">
        <v>0</v>
      </c>
      <c r="J1517" s="512">
        <v>296660</v>
      </c>
      <c r="K1517" s="514">
        <v>0</v>
      </c>
      <c r="L1517" s="512">
        <v>0</v>
      </c>
      <c r="M1517" s="512">
        <v>0</v>
      </c>
      <c r="N1517" s="512">
        <v>0</v>
      </c>
      <c r="O1517" s="512">
        <f>P1517/540</f>
        <v>905.3</v>
      </c>
      <c r="P1517" s="512">
        <v>488862</v>
      </c>
      <c r="Q1517" s="512">
        <v>2391</v>
      </c>
      <c r="R1517" s="512">
        <v>3061752</v>
      </c>
      <c r="S1517" s="512">
        <v>100</v>
      </c>
      <c r="T1517" s="512">
        <v>104557</v>
      </c>
      <c r="U1517" s="512">
        <v>1800275</v>
      </c>
      <c r="V1517" s="513"/>
      <c r="W1517" s="513"/>
      <c r="X1517" s="521"/>
      <c r="Y1517" s="302"/>
      <c r="Z1517" s="522"/>
      <c r="AA1517" s="515"/>
      <c r="AB1517" s="516"/>
      <c r="AC1517" s="517">
        <v>5752106</v>
      </c>
    </row>
    <row r="1518" spans="1:29" ht="24.9" hidden="1" customHeight="1">
      <c r="A1518" s="302"/>
      <c r="B1518" s="519" t="s">
        <v>2695</v>
      </c>
      <c r="C1518" s="520">
        <f t="shared" si="89"/>
        <v>4013787</v>
      </c>
      <c r="D1518" s="512">
        <v>2838188</v>
      </c>
      <c r="E1518" s="512">
        <v>0</v>
      </c>
      <c r="F1518" s="512">
        <v>518122</v>
      </c>
      <c r="G1518" s="512">
        <v>419028</v>
      </c>
      <c r="H1518" s="512">
        <v>1608536</v>
      </c>
      <c r="I1518" s="512">
        <v>0</v>
      </c>
      <c r="J1518" s="512">
        <v>292502</v>
      </c>
      <c r="K1518" s="514">
        <v>0</v>
      </c>
      <c r="L1518" s="512">
        <v>0</v>
      </c>
      <c r="M1518" s="512">
        <v>0</v>
      </c>
      <c r="N1518" s="512">
        <v>0</v>
      </c>
      <c r="O1518" s="512">
        <v>0</v>
      </c>
      <c r="P1518" s="512">
        <v>0</v>
      </c>
      <c r="Q1518" s="512">
        <v>0</v>
      </c>
      <c r="R1518" s="512">
        <v>0</v>
      </c>
      <c r="S1518" s="512">
        <v>0</v>
      </c>
      <c r="T1518" s="512">
        <v>0</v>
      </c>
      <c r="U1518" s="512">
        <v>1175599</v>
      </c>
      <c r="V1518" s="513"/>
      <c r="W1518" s="513"/>
      <c r="X1518" s="521"/>
      <c r="Y1518" s="302"/>
      <c r="Z1518" s="522"/>
      <c r="AA1518" s="515"/>
      <c r="AB1518" s="516"/>
      <c r="AC1518" s="517">
        <v>4013787</v>
      </c>
    </row>
    <row r="1519" spans="1:29" ht="24.9" hidden="1" customHeight="1">
      <c r="A1519" s="302"/>
      <c r="B1519" s="519" t="s">
        <v>2696</v>
      </c>
      <c r="C1519" s="520">
        <f t="shared" si="89"/>
        <v>24866250</v>
      </c>
      <c r="D1519" s="512">
        <v>13792915</v>
      </c>
      <c r="E1519" s="512">
        <v>2281694</v>
      </c>
      <c r="F1519" s="512">
        <v>3059656</v>
      </c>
      <c r="G1519" s="512">
        <v>1496393</v>
      </c>
      <c r="H1519" s="512">
        <v>5111387</v>
      </c>
      <c r="I1519" s="512">
        <v>0</v>
      </c>
      <c r="J1519" s="512">
        <v>1843785</v>
      </c>
      <c r="K1519" s="514">
        <v>0</v>
      </c>
      <c r="L1519" s="512">
        <v>0</v>
      </c>
      <c r="M1519" s="512">
        <f>N1519/1630</f>
        <v>2240.9920245398771</v>
      </c>
      <c r="N1519" s="512">
        <v>3652817</v>
      </c>
      <c r="O1519" s="512">
        <f>P1519/540</f>
        <v>1949.6981481481482</v>
      </c>
      <c r="P1519" s="512">
        <v>1052837</v>
      </c>
      <c r="Q1519" s="512">
        <f>R1519/1090</f>
        <v>5180.1394495412842</v>
      </c>
      <c r="R1519" s="512">
        <v>5646352</v>
      </c>
      <c r="S1519" s="512">
        <f>T1519/890</f>
        <v>193.93146067415731</v>
      </c>
      <c r="T1519" s="512">
        <v>172599</v>
      </c>
      <c r="U1519" s="512">
        <v>548730</v>
      </c>
      <c r="V1519" s="513"/>
      <c r="W1519" s="513"/>
      <c r="X1519" s="521"/>
      <c r="Y1519" s="302"/>
      <c r="Z1519" s="522"/>
      <c r="AA1519" s="515"/>
      <c r="AB1519" s="516"/>
      <c r="AC1519" s="517">
        <v>24866250</v>
      </c>
    </row>
    <row r="1520" spans="1:29" ht="24.9" hidden="1" customHeight="1">
      <c r="A1520" s="302"/>
      <c r="B1520" s="628" t="s">
        <v>3127</v>
      </c>
      <c r="C1520" s="520">
        <f t="shared" si="89"/>
        <v>1883467</v>
      </c>
      <c r="D1520" s="512"/>
      <c r="E1520" s="512"/>
      <c r="F1520" s="512"/>
      <c r="G1520" s="512"/>
      <c r="H1520" s="512"/>
      <c r="I1520" s="512"/>
      <c r="J1520" s="512"/>
      <c r="K1520" s="514">
        <v>1</v>
      </c>
      <c r="L1520" s="512">
        <v>1883467</v>
      </c>
      <c r="M1520" s="512"/>
      <c r="N1520" s="512"/>
      <c r="O1520" s="512"/>
      <c r="P1520" s="512"/>
      <c r="Q1520" s="512"/>
      <c r="R1520" s="512"/>
      <c r="S1520" s="512"/>
      <c r="T1520" s="512"/>
      <c r="U1520" s="512"/>
      <c r="V1520" s="513"/>
      <c r="W1520" s="513"/>
      <c r="X1520" s="521"/>
      <c r="Y1520" s="302"/>
      <c r="Z1520" s="629"/>
      <c r="AA1520" s="515"/>
      <c r="AB1520" s="516"/>
      <c r="AC1520" s="517">
        <v>1883467</v>
      </c>
    </row>
    <row r="1521" spans="1:29" ht="24.9" customHeight="1">
      <c r="A1521" s="302">
        <v>111</v>
      </c>
      <c r="B1521" s="519" t="s">
        <v>501</v>
      </c>
      <c r="C1521" s="520">
        <f t="shared" si="89"/>
        <v>876109</v>
      </c>
      <c r="D1521" s="512">
        <v>219523</v>
      </c>
      <c r="E1521" s="512">
        <v>96146</v>
      </c>
      <c r="F1521" s="512">
        <v>0</v>
      </c>
      <c r="G1521" s="512">
        <v>0</v>
      </c>
      <c r="H1521" s="512">
        <v>0</v>
      </c>
      <c r="I1521" s="512">
        <v>0</v>
      </c>
      <c r="J1521" s="512">
        <v>123377</v>
      </c>
      <c r="K1521" s="514">
        <v>0</v>
      </c>
      <c r="L1521" s="512">
        <v>0</v>
      </c>
      <c r="M1521" s="512">
        <v>0</v>
      </c>
      <c r="N1521" s="512">
        <v>0</v>
      </c>
      <c r="O1521" s="512">
        <f>P1521/540</f>
        <v>991.2962962962963</v>
      </c>
      <c r="P1521" s="512">
        <v>535300</v>
      </c>
      <c r="Q1521" s="512">
        <v>0</v>
      </c>
      <c r="R1521" s="512">
        <v>0</v>
      </c>
      <c r="S1521" s="512">
        <v>116</v>
      </c>
      <c r="T1521" s="512">
        <v>121286</v>
      </c>
      <c r="U1521" s="512">
        <v>0</v>
      </c>
      <c r="V1521" s="513"/>
      <c r="W1521" s="513"/>
      <c r="X1521" s="521"/>
      <c r="Y1521" s="302"/>
      <c r="Z1521" s="522"/>
      <c r="AA1521" s="515"/>
      <c r="AB1521" s="516"/>
      <c r="AC1521" s="517">
        <v>876109</v>
      </c>
    </row>
    <row r="1522" spans="1:29" ht="31.5" hidden="1" customHeight="1">
      <c r="A1522" s="302"/>
      <c r="B1522" s="519" t="s">
        <v>1754</v>
      </c>
      <c r="C1522" s="520">
        <f t="shared" si="89"/>
        <v>4002073</v>
      </c>
      <c r="D1522" s="512">
        <v>1795365</v>
      </c>
      <c r="E1522" s="512">
        <v>41870</v>
      </c>
      <c r="F1522" s="512">
        <v>0</v>
      </c>
      <c r="G1522" s="512">
        <v>0</v>
      </c>
      <c r="H1522" s="512">
        <v>1139380</v>
      </c>
      <c r="I1522" s="512">
        <v>0</v>
      </c>
      <c r="J1522" s="512">
        <v>614115</v>
      </c>
      <c r="K1522" s="514">
        <v>0</v>
      </c>
      <c r="L1522" s="512">
        <v>0</v>
      </c>
      <c r="M1522" s="512">
        <f>N1522/1630</f>
        <v>695.48159509202458</v>
      </c>
      <c r="N1522" s="512">
        <v>1133635</v>
      </c>
      <c r="O1522" s="512">
        <f>P1522/540</f>
        <v>272.55370370370372</v>
      </c>
      <c r="P1522" s="512">
        <v>147179</v>
      </c>
      <c r="Q1522" s="512">
        <v>767.14324324324321</v>
      </c>
      <c r="R1522" s="512">
        <v>283843</v>
      </c>
      <c r="S1522" s="512">
        <v>78.711235955056182</v>
      </c>
      <c r="T1522" s="512">
        <v>70053</v>
      </c>
      <c r="U1522" s="512">
        <v>571998</v>
      </c>
      <c r="V1522" s="513"/>
      <c r="W1522" s="513"/>
      <c r="X1522" s="521"/>
      <c r="Y1522" s="302"/>
      <c r="Z1522" s="522"/>
      <c r="AA1522" s="515"/>
      <c r="AB1522" s="516"/>
      <c r="AC1522" s="517">
        <v>4002073</v>
      </c>
    </row>
    <row r="1523" spans="1:29" ht="24.9" hidden="1" customHeight="1">
      <c r="A1523" s="302"/>
      <c r="B1523" s="519" t="s">
        <v>2697</v>
      </c>
      <c r="C1523" s="520">
        <f t="shared" si="89"/>
        <v>4543987</v>
      </c>
      <c r="D1523" s="512">
        <v>2715434</v>
      </c>
      <c r="E1523" s="512">
        <v>43938</v>
      </c>
      <c r="F1523" s="512">
        <v>720211</v>
      </c>
      <c r="G1523" s="512">
        <v>582466</v>
      </c>
      <c r="H1523" s="512">
        <v>1292574</v>
      </c>
      <c r="I1523" s="512">
        <v>0</v>
      </c>
      <c r="J1523" s="512">
        <v>76245</v>
      </c>
      <c r="K1523" s="514">
        <v>0</v>
      </c>
      <c r="L1523" s="512">
        <v>0</v>
      </c>
      <c r="M1523" s="512">
        <f>N1523/1630</f>
        <v>694.30674846625766</v>
      </c>
      <c r="N1523" s="512">
        <v>1131720</v>
      </c>
      <c r="O1523" s="512">
        <f>P1523/540</f>
        <v>415.87962962962962</v>
      </c>
      <c r="P1523" s="512">
        <v>224575</v>
      </c>
      <c r="Q1523" s="512">
        <v>816</v>
      </c>
      <c r="R1523" s="512">
        <v>354696</v>
      </c>
      <c r="S1523" s="512">
        <v>67</v>
      </c>
      <c r="T1523" s="512">
        <v>70053</v>
      </c>
      <c r="U1523" s="512">
        <v>47509</v>
      </c>
      <c r="V1523" s="513"/>
      <c r="W1523" s="513"/>
      <c r="X1523" s="521"/>
      <c r="Y1523" s="302"/>
      <c r="Z1523" s="522"/>
      <c r="AA1523" s="515"/>
      <c r="AB1523" s="516"/>
      <c r="AC1523" s="517">
        <v>4543987</v>
      </c>
    </row>
    <row r="1524" spans="1:29" ht="24.9" hidden="1" customHeight="1">
      <c r="A1524" s="302"/>
      <c r="B1524" s="519" t="s">
        <v>2698</v>
      </c>
      <c r="C1524" s="520">
        <f t="shared" si="89"/>
        <v>4219341</v>
      </c>
      <c r="D1524" s="512">
        <v>3438616</v>
      </c>
      <c r="E1524" s="512">
        <v>79088</v>
      </c>
      <c r="F1524" s="512">
        <v>417077</v>
      </c>
      <c r="G1524" s="512">
        <v>337309</v>
      </c>
      <c r="H1524" s="512">
        <v>2336207</v>
      </c>
      <c r="I1524" s="512">
        <v>0</v>
      </c>
      <c r="J1524" s="512">
        <v>268935</v>
      </c>
      <c r="K1524" s="514">
        <v>0</v>
      </c>
      <c r="L1524" s="512">
        <v>0</v>
      </c>
      <c r="M1524" s="512">
        <v>0</v>
      </c>
      <c r="N1524" s="512">
        <v>0</v>
      </c>
      <c r="O1524" s="512">
        <v>0</v>
      </c>
      <c r="P1524" s="512">
        <v>0</v>
      </c>
      <c r="Q1524" s="512">
        <v>0</v>
      </c>
      <c r="R1524" s="512">
        <v>0</v>
      </c>
      <c r="S1524" s="512">
        <v>129</v>
      </c>
      <c r="T1524" s="512">
        <v>134879</v>
      </c>
      <c r="U1524" s="512">
        <v>645846</v>
      </c>
      <c r="V1524" s="513"/>
      <c r="W1524" s="513"/>
      <c r="X1524" s="521"/>
      <c r="Y1524" s="302"/>
      <c r="Z1524" s="522"/>
      <c r="AA1524" s="515"/>
      <c r="AB1524" s="516"/>
      <c r="AC1524" s="517">
        <v>4219341</v>
      </c>
    </row>
    <row r="1525" spans="1:29" ht="24.9" hidden="1" customHeight="1">
      <c r="A1525" s="302"/>
      <c r="B1525" s="519" t="s">
        <v>2699</v>
      </c>
      <c r="C1525" s="520">
        <f t="shared" si="89"/>
        <v>15761999</v>
      </c>
      <c r="D1525" s="512">
        <v>9202820</v>
      </c>
      <c r="E1525" s="512">
        <v>775368</v>
      </c>
      <c r="F1525" s="512">
        <v>1679059</v>
      </c>
      <c r="G1525" s="512">
        <v>612024</v>
      </c>
      <c r="H1525" s="512">
        <v>4900291</v>
      </c>
      <c r="I1525" s="512">
        <v>570671</v>
      </c>
      <c r="J1525" s="512">
        <v>665407</v>
      </c>
      <c r="K1525" s="514">
        <v>0</v>
      </c>
      <c r="L1525" s="512">
        <v>0</v>
      </c>
      <c r="M1525" s="512">
        <f>N1525/1630</f>
        <v>1751.6269938650307</v>
      </c>
      <c r="N1525" s="512">
        <v>2855152</v>
      </c>
      <c r="O1525" s="512">
        <v>0</v>
      </c>
      <c r="P1525" s="512">
        <v>0</v>
      </c>
      <c r="Q1525" s="512">
        <v>2726</v>
      </c>
      <c r="R1525" s="512">
        <v>3490730</v>
      </c>
      <c r="S1525" s="512">
        <v>204</v>
      </c>
      <c r="T1525" s="512">
        <v>213297</v>
      </c>
      <c r="U1525" s="512">
        <v>0</v>
      </c>
      <c r="V1525" s="513"/>
      <c r="W1525" s="513"/>
      <c r="X1525" s="521"/>
      <c r="Y1525" s="302"/>
      <c r="Z1525" s="522"/>
      <c r="AA1525" s="515"/>
      <c r="AB1525" s="516"/>
      <c r="AC1525" s="517">
        <v>15761999</v>
      </c>
    </row>
    <row r="1526" spans="1:29" ht="24.9" hidden="1" customHeight="1">
      <c r="A1526" s="302"/>
      <c r="B1526" s="519" t="s">
        <v>2700</v>
      </c>
      <c r="C1526" s="520">
        <f t="shared" si="89"/>
        <v>11913611</v>
      </c>
      <c r="D1526" s="512">
        <v>5068991</v>
      </c>
      <c r="E1526" s="512">
        <v>149904</v>
      </c>
      <c r="F1526" s="512">
        <v>625616</v>
      </c>
      <c r="G1526" s="512">
        <v>505963</v>
      </c>
      <c r="H1526" s="512">
        <v>2328548</v>
      </c>
      <c r="I1526" s="512">
        <v>868412</v>
      </c>
      <c r="J1526" s="512">
        <v>590548</v>
      </c>
      <c r="K1526" s="514">
        <v>0</v>
      </c>
      <c r="L1526" s="512">
        <v>0</v>
      </c>
      <c r="M1526" s="512">
        <f>N1526/1630</f>
        <v>1644.7202453987729</v>
      </c>
      <c r="N1526" s="512">
        <v>2680894</v>
      </c>
      <c r="O1526" s="512">
        <f>P1526/540</f>
        <v>223.21111111111111</v>
      </c>
      <c r="P1526" s="512">
        <v>120534</v>
      </c>
      <c r="Q1526" s="512">
        <v>2080</v>
      </c>
      <c r="R1526" s="512">
        <v>2663507</v>
      </c>
      <c r="S1526" s="512">
        <v>170</v>
      </c>
      <c r="T1526" s="512">
        <v>177747</v>
      </c>
      <c r="U1526" s="512">
        <v>1201938</v>
      </c>
      <c r="V1526" s="513"/>
      <c r="W1526" s="513"/>
      <c r="X1526" s="521"/>
      <c r="Y1526" s="302"/>
      <c r="Z1526" s="522"/>
      <c r="AA1526" s="515"/>
      <c r="AB1526" s="516"/>
      <c r="AC1526" s="517">
        <v>11913611</v>
      </c>
    </row>
    <row r="1527" spans="1:29" ht="24.9" hidden="1" customHeight="1">
      <c r="A1527" s="302"/>
      <c r="B1527" s="519" t="s">
        <v>2701</v>
      </c>
      <c r="C1527" s="520">
        <f t="shared" si="89"/>
        <v>15892248</v>
      </c>
      <c r="D1527" s="512">
        <v>9417150</v>
      </c>
      <c r="E1527" s="512">
        <v>775368</v>
      </c>
      <c r="F1527" s="512">
        <v>1681209</v>
      </c>
      <c r="G1527" s="512">
        <v>612024</v>
      </c>
      <c r="H1527" s="512">
        <v>5143486</v>
      </c>
      <c r="I1527" s="512">
        <v>539656</v>
      </c>
      <c r="J1527" s="512">
        <v>665407</v>
      </c>
      <c r="K1527" s="514">
        <v>0</v>
      </c>
      <c r="L1527" s="512">
        <v>0</v>
      </c>
      <c r="M1527" s="512">
        <f>N1527/1630</f>
        <v>1698.7607361963189</v>
      </c>
      <c r="N1527" s="512">
        <v>2768980</v>
      </c>
      <c r="O1527" s="512">
        <v>0</v>
      </c>
      <c r="P1527" s="512">
        <v>0</v>
      </c>
      <c r="Q1527" s="512">
        <v>2726</v>
      </c>
      <c r="R1527" s="512">
        <v>3490730</v>
      </c>
      <c r="S1527" s="512">
        <v>206</v>
      </c>
      <c r="T1527" s="512">
        <v>215388</v>
      </c>
      <c r="U1527" s="512">
        <v>0</v>
      </c>
      <c r="V1527" s="513"/>
      <c r="W1527" s="513"/>
      <c r="X1527" s="521"/>
      <c r="Y1527" s="302"/>
      <c r="Z1527" s="522"/>
      <c r="AA1527" s="515"/>
      <c r="AB1527" s="516"/>
      <c r="AC1527" s="517">
        <v>15892248</v>
      </c>
    </row>
    <row r="1528" spans="1:29" ht="24.9" hidden="1" customHeight="1">
      <c r="A1528" s="302"/>
      <c r="B1528" s="519" t="s">
        <v>502</v>
      </c>
      <c r="C1528" s="520">
        <f t="shared" si="89"/>
        <v>8232896</v>
      </c>
      <c r="D1528" s="512">
        <v>6431758</v>
      </c>
      <c r="E1528" s="512">
        <v>0</v>
      </c>
      <c r="F1528" s="716">
        <v>750000</v>
      </c>
      <c r="G1528" s="716">
        <v>750000</v>
      </c>
      <c r="H1528" s="716">
        <v>3500000</v>
      </c>
      <c r="I1528" s="716">
        <v>600000</v>
      </c>
      <c r="J1528" s="512">
        <v>831758</v>
      </c>
      <c r="K1528" s="514">
        <v>0</v>
      </c>
      <c r="L1528" s="512">
        <v>0</v>
      </c>
      <c r="M1528" s="512">
        <v>0</v>
      </c>
      <c r="N1528" s="512">
        <v>0</v>
      </c>
      <c r="O1528" s="512">
        <v>0</v>
      </c>
      <c r="P1528" s="512">
        <v>0</v>
      </c>
      <c r="Q1528" s="512">
        <v>2730</v>
      </c>
      <c r="R1528" s="512">
        <v>1571530</v>
      </c>
      <c r="S1528" s="512">
        <v>219.6</v>
      </c>
      <c r="T1528" s="512">
        <v>229608</v>
      </c>
      <c r="U1528" s="512">
        <v>0</v>
      </c>
      <c r="V1528" s="513"/>
      <c r="W1528" s="513"/>
      <c r="X1528" s="521"/>
      <c r="Y1528" s="302"/>
      <c r="Z1528" s="522"/>
      <c r="AA1528" s="515"/>
      <c r="AB1528" s="516"/>
      <c r="AC1528" s="517">
        <v>8232896</v>
      </c>
    </row>
    <row r="1529" spans="1:29" ht="24.9" hidden="1" customHeight="1">
      <c r="A1529" s="302"/>
      <c r="B1529" s="519" t="s">
        <v>2702</v>
      </c>
      <c r="C1529" s="520">
        <f t="shared" si="89"/>
        <v>13542397</v>
      </c>
      <c r="D1529" s="512">
        <v>10501937</v>
      </c>
      <c r="E1529" s="512">
        <v>775368</v>
      </c>
      <c r="F1529" s="512">
        <v>945949</v>
      </c>
      <c r="G1529" s="512">
        <v>572034</v>
      </c>
      <c r="H1529" s="512">
        <v>7104368</v>
      </c>
      <c r="I1529" s="512">
        <v>660614</v>
      </c>
      <c r="J1529" s="512">
        <v>443604</v>
      </c>
      <c r="K1529" s="514">
        <v>0</v>
      </c>
      <c r="L1529" s="512">
        <v>0</v>
      </c>
      <c r="M1529" s="512">
        <v>0</v>
      </c>
      <c r="N1529" s="512">
        <v>0</v>
      </c>
      <c r="O1529" s="512">
        <f>P1529/540</f>
        <v>194.9</v>
      </c>
      <c r="P1529" s="512">
        <v>105246</v>
      </c>
      <c r="Q1529" s="512">
        <v>3762</v>
      </c>
      <c r="R1529" s="512">
        <v>2165603</v>
      </c>
      <c r="S1529" s="512">
        <v>189</v>
      </c>
      <c r="T1529" s="512">
        <v>197613</v>
      </c>
      <c r="U1529" s="512">
        <v>571998</v>
      </c>
      <c r="V1529" s="513"/>
      <c r="W1529" s="513"/>
      <c r="X1529" s="521"/>
      <c r="Y1529" s="302"/>
      <c r="Z1529" s="522"/>
      <c r="AA1529" s="515"/>
      <c r="AB1529" s="516"/>
      <c r="AC1529" s="517">
        <v>13542397</v>
      </c>
    </row>
    <row r="1530" spans="1:29" ht="24.9" hidden="1" customHeight="1">
      <c r="A1530" s="302"/>
      <c r="B1530" s="519" t="s">
        <v>2703</v>
      </c>
      <c r="C1530" s="520">
        <f t="shared" si="89"/>
        <v>1956817</v>
      </c>
      <c r="D1530" s="512">
        <v>712857</v>
      </c>
      <c r="E1530" s="512">
        <v>517</v>
      </c>
      <c r="F1530" s="512">
        <v>268736</v>
      </c>
      <c r="G1530" s="512">
        <v>0</v>
      </c>
      <c r="H1530" s="512">
        <v>0</v>
      </c>
      <c r="I1530" s="512">
        <v>0</v>
      </c>
      <c r="J1530" s="512">
        <v>443604</v>
      </c>
      <c r="K1530" s="514">
        <v>0</v>
      </c>
      <c r="L1530" s="512">
        <v>0</v>
      </c>
      <c r="M1530" s="512">
        <f>N1530/1630</f>
        <v>580.35092024539881</v>
      </c>
      <c r="N1530" s="512">
        <v>945972</v>
      </c>
      <c r="O1530" s="512">
        <v>0</v>
      </c>
      <c r="P1530" s="512">
        <v>0</v>
      </c>
      <c r="Q1530" s="512">
        <v>0</v>
      </c>
      <c r="R1530" s="512">
        <v>0</v>
      </c>
      <c r="S1530" s="512">
        <v>285</v>
      </c>
      <c r="T1530" s="512">
        <v>297988</v>
      </c>
      <c r="U1530" s="512">
        <v>0</v>
      </c>
      <c r="V1530" s="513"/>
      <c r="W1530" s="513"/>
      <c r="X1530" s="521"/>
      <c r="Y1530" s="302"/>
      <c r="Z1530" s="522"/>
      <c r="AA1530" s="515"/>
      <c r="AB1530" s="516"/>
      <c r="AC1530" s="517">
        <v>1956817</v>
      </c>
    </row>
    <row r="1531" spans="1:29" ht="24.9" hidden="1" customHeight="1">
      <c r="A1531" s="302"/>
      <c r="B1531" s="519" t="s">
        <v>2704</v>
      </c>
      <c r="C1531" s="520">
        <f t="shared" si="89"/>
        <v>1483932</v>
      </c>
      <c r="D1531" s="512">
        <v>234090</v>
      </c>
      <c r="E1531" s="512">
        <v>517</v>
      </c>
      <c r="F1531" s="512">
        <v>232187</v>
      </c>
      <c r="G1531" s="512">
        <v>0</v>
      </c>
      <c r="H1531" s="512">
        <v>0</v>
      </c>
      <c r="I1531" s="512">
        <v>0</v>
      </c>
      <c r="J1531" s="512">
        <v>1386</v>
      </c>
      <c r="K1531" s="514">
        <v>0</v>
      </c>
      <c r="L1531" s="512">
        <v>0</v>
      </c>
      <c r="M1531" s="512">
        <f>N1531/1630</f>
        <v>599.35460122699385</v>
      </c>
      <c r="N1531" s="512">
        <v>976948</v>
      </c>
      <c r="O1531" s="512">
        <v>0</v>
      </c>
      <c r="P1531" s="512">
        <v>0</v>
      </c>
      <c r="Q1531" s="512">
        <v>0</v>
      </c>
      <c r="R1531" s="512">
        <v>0</v>
      </c>
      <c r="S1531" s="512">
        <v>261</v>
      </c>
      <c r="T1531" s="512">
        <v>272894</v>
      </c>
      <c r="U1531" s="512">
        <v>0</v>
      </c>
      <c r="V1531" s="513"/>
      <c r="W1531" s="513"/>
      <c r="X1531" s="521"/>
      <c r="Y1531" s="302"/>
      <c r="Z1531" s="522"/>
      <c r="AA1531" s="515"/>
      <c r="AB1531" s="516"/>
      <c r="AC1531" s="517">
        <v>1483932</v>
      </c>
    </row>
    <row r="1532" spans="1:29" ht="24.9" hidden="1" customHeight="1">
      <c r="A1532" s="302"/>
      <c r="B1532" s="628" t="s">
        <v>3128</v>
      </c>
      <c r="C1532" s="520">
        <f t="shared" si="89"/>
        <v>1883467</v>
      </c>
      <c r="D1532" s="512"/>
      <c r="E1532" s="512"/>
      <c r="F1532" s="512"/>
      <c r="G1532" s="512"/>
      <c r="H1532" s="512"/>
      <c r="I1532" s="512"/>
      <c r="J1532" s="512"/>
      <c r="K1532" s="514">
        <v>1</v>
      </c>
      <c r="L1532" s="512">
        <v>1883467</v>
      </c>
      <c r="M1532" s="512"/>
      <c r="N1532" s="512"/>
      <c r="O1532" s="512"/>
      <c r="P1532" s="512"/>
      <c r="Q1532" s="512"/>
      <c r="R1532" s="512"/>
      <c r="S1532" s="512"/>
      <c r="T1532" s="512"/>
      <c r="U1532" s="512"/>
      <c r="V1532" s="513"/>
      <c r="W1532" s="513"/>
      <c r="X1532" s="521"/>
      <c r="Y1532" s="302"/>
      <c r="Z1532" s="629"/>
      <c r="AA1532" s="515"/>
      <c r="AB1532" s="516"/>
      <c r="AC1532" s="517">
        <v>1883467</v>
      </c>
    </row>
    <row r="1533" spans="1:29" ht="24.9" hidden="1" customHeight="1">
      <c r="A1533" s="302"/>
      <c r="B1533" s="628" t="s">
        <v>3129</v>
      </c>
      <c r="C1533" s="520">
        <f t="shared" si="89"/>
        <v>7533868</v>
      </c>
      <c r="D1533" s="512"/>
      <c r="E1533" s="512"/>
      <c r="F1533" s="512"/>
      <c r="G1533" s="512"/>
      <c r="H1533" s="512"/>
      <c r="I1533" s="512"/>
      <c r="J1533" s="512"/>
      <c r="K1533" s="514">
        <v>4</v>
      </c>
      <c r="L1533" s="512">
        <v>7533868</v>
      </c>
      <c r="M1533" s="512"/>
      <c r="N1533" s="512"/>
      <c r="O1533" s="512"/>
      <c r="P1533" s="512"/>
      <c r="Q1533" s="512"/>
      <c r="R1533" s="512"/>
      <c r="S1533" s="512"/>
      <c r="T1533" s="512"/>
      <c r="U1533" s="512"/>
      <c r="V1533" s="513"/>
      <c r="W1533" s="513"/>
      <c r="X1533" s="521"/>
      <c r="Y1533" s="302"/>
      <c r="Z1533" s="629"/>
      <c r="AA1533" s="515"/>
      <c r="AB1533" s="516"/>
      <c r="AC1533" s="517">
        <v>7533868</v>
      </c>
    </row>
    <row r="1534" spans="1:29" ht="24.9" hidden="1" customHeight="1">
      <c r="A1534" s="302"/>
      <c r="B1534" s="519" t="s">
        <v>2705</v>
      </c>
      <c r="C1534" s="520">
        <f t="shared" si="89"/>
        <v>7141267</v>
      </c>
      <c r="D1534" s="512">
        <v>3694429</v>
      </c>
      <c r="E1534" s="512">
        <v>76503</v>
      </c>
      <c r="F1534" s="512">
        <v>505223</v>
      </c>
      <c r="G1534" s="512">
        <v>408595</v>
      </c>
      <c r="H1534" s="512">
        <v>2378336</v>
      </c>
      <c r="I1534" s="512">
        <v>0</v>
      </c>
      <c r="J1534" s="512">
        <v>325772</v>
      </c>
      <c r="K1534" s="514">
        <v>0</v>
      </c>
      <c r="L1534" s="512">
        <v>0</v>
      </c>
      <c r="M1534" s="512">
        <f>N1534/1630</f>
        <v>1091.3889570552146</v>
      </c>
      <c r="N1534" s="512">
        <v>1778964</v>
      </c>
      <c r="O1534" s="512">
        <f>P1534/540</f>
        <v>822.35925925925926</v>
      </c>
      <c r="P1534" s="512">
        <v>444074</v>
      </c>
      <c r="Q1534" s="512">
        <v>1271</v>
      </c>
      <c r="R1534" s="512">
        <v>552473</v>
      </c>
      <c r="S1534" s="512">
        <v>95</v>
      </c>
      <c r="T1534" s="512">
        <v>99329</v>
      </c>
      <c r="U1534" s="512">
        <v>571998</v>
      </c>
      <c r="V1534" s="513"/>
      <c r="W1534" s="513"/>
      <c r="X1534" s="521"/>
      <c r="Y1534" s="302"/>
      <c r="Z1534" s="522"/>
      <c r="AA1534" s="515"/>
      <c r="AB1534" s="516"/>
      <c r="AC1534" s="517">
        <v>7141267</v>
      </c>
    </row>
    <row r="1535" spans="1:29" ht="24.9" hidden="1" customHeight="1">
      <c r="A1535" s="302"/>
      <c r="B1535" s="519" t="s">
        <v>2706</v>
      </c>
      <c r="C1535" s="520">
        <f t="shared" si="89"/>
        <v>3529177</v>
      </c>
      <c r="D1535" s="512">
        <v>1175340</v>
      </c>
      <c r="E1535" s="512">
        <v>13543</v>
      </c>
      <c r="F1535" s="512">
        <v>212215</v>
      </c>
      <c r="G1535" s="512">
        <v>171627</v>
      </c>
      <c r="H1535" s="512">
        <v>641117</v>
      </c>
      <c r="I1535" s="512">
        <v>0</v>
      </c>
      <c r="J1535" s="512">
        <v>136838</v>
      </c>
      <c r="K1535" s="514">
        <v>0</v>
      </c>
      <c r="L1535" s="512">
        <v>0</v>
      </c>
      <c r="M1535" s="512">
        <f>N1535/1630</f>
        <v>587.4</v>
      </c>
      <c r="N1535" s="512">
        <v>957462</v>
      </c>
      <c r="O1535" s="512">
        <v>0</v>
      </c>
      <c r="P1535" s="512">
        <v>0</v>
      </c>
      <c r="Q1535" s="512">
        <v>565.79999999999995</v>
      </c>
      <c r="R1535" s="512">
        <v>724525</v>
      </c>
      <c r="S1535" s="512">
        <v>95.5</v>
      </c>
      <c r="T1535" s="512">
        <v>99852</v>
      </c>
      <c r="U1535" s="512">
        <v>571998</v>
      </c>
      <c r="V1535" s="513"/>
      <c r="W1535" s="513"/>
      <c r="X1535" s="521"/>
      <c r="Y1535" s="302"/>
      <c r="Z1535" s="522"/>
      <c r="AA1535" s="515"/>
      <c r="AB1535" s="516"/>
      <c r="AC1535" s="517">
        <v>3529177</v>
      </c>
    </row>
    <row r="1536" spans="1:29" ht="24.9" hidden="1" customHeight="1">
      <c r="A1536" s="302"/>
      <c r="B1536" s="628" t="s">
        <v>3130</v>
      </c>
      <c r="C1536" s="520">
        <f t="shared" si="89"/>
        <v>5650401</v>
      </c>
      <c r="D1536" s="512"/>
      <c r="E1536" s="512"/>
      <c r="F1536" s="512"/>
      <c r="G1536" s="512"/>
      <c r="H1536" s="512"/>
      <c r="I1536" s="512"/>
      <c r="J1536" s="512"/>
      <c r="K1536" s="514">
        <v>3</v>
      </c>
      <c r="L1536" s="512">
        <v>5650401</v>
      </c>
      <c r="M1536" s="512"/>
      <c r="N1536" s="512"/>
      <c r="O1536" s="512"/>
      <c r="P1536" s="512"/>
      <c r="Q1536" s="512"/>
      <c r="R1536" s="512"/>
      <c r="S1536" s="512"/>
      <c r="T1536" s="512"/>
      <c r="U1536" s="512"/>
      <c r="V1536" s="513"/>
      <c r="W1536" s="513"/>
      <c r="X1536" s="521"/>
      <c r="Y1536" s="302"/>
      <c r="Z1536" s="629"/>
      <c r="AA1536" s="515"/>
      <c r="AB1536" s="516"/>
      <c r="AC1536" s="517">
        <v>5650401</v>
      </c>
    </row>
    <row r="1537" spans="1:29" ht="24.9" hidden="1" customHeight="1">
      <c r="A1537" s="302"/>
      <c r="B1537" s="628" t="s">
        <v>3131</v>
      </c>
      <c r="C1537" s="520">
        <f t="shared" si="89"/>
        <v>3766934</v>
      </c>
      <c r="D1537" s="512"/>
      <c r="E1537" s="512"/>
      <c r="F1537" s="512"/>
      <c r="G1537" s="512"/>
      <c r="H1537" s="512"/>
      <c r="I1537" s="512"/>
      <c r="J1537" s="512"/>
      <c r="K1537" s="514">
        <v>2</v>
      </c>
      <c r="L1537" s="512">
        <v>3766934</v>
      </c>
      <c r="M1537" s="512"/>
      <c r="N1537" s="512"/>
      <c r="O1537" s="512"/>
      <c r="P1537" s="512"/>
      <c r="Q1537" s="512"/>
      <c r="R1537" s="512"/>
      <c r="S1537" s="512"/>
      <c r="T1537" s="512"/>
      <c r="U1537" s="512"/>
      <c r="V1537" s="513"/>
      <c r="W1537" s="513"/>
      <c r="X1537" s="521"/>
      <c r="Y1537" s="302"/>
      <c r="Z1537" s="629"/>
      <c r="AA1537" s="515"/>
      <c r="AB1537" s="516"/>
      <c r="AC1537" s="517">
        <v>3766934</v>
      </c>
    </row>
    <row r="1538" spans="1:29" ht="24.9" hidden="1" customHeight="1">
      <c r="A1538" s="302"/>
      <c r="B1538" s="519" t="s">
        <v>500</v>
      </c>
      <c r="C1538" s="520">
        <f t="shared" si="89"/>
        <v>321425</v>
      </c>
      <c r="D1538" s="512">
        <v>0</v>
      </c>
      <c r="E1538" s="512">
        <v>0</v>
      </c>
      <c r="F1538" s="512">
        <v>0</v>
      </c>
      <c r="G1538" s="512">
        <v>0</v>
      </c>
      <c r="H1538" s="512">
        <v>0</v>
      </c>
      <c r="I1538" s="512">
        <v>0</v>
      </c>
      <c r="J1538" s="512">
        <v>0</v>
      </c>
      <c r="K1538" s="514">
        <v>0</v>
      </c>
      <c r="L1538" s="512">
        <v>0</v>
      </c>
      <c r="M1538" s="512">
        <v>0</v>
      </c>
      <c r="N1538" s="512">
        <v>0</v>
      </c>
      <c r="O1538" s="512">
        <f>P1538/540</f>
        <v>246.7074074074074</v>
      </c>
      <c r="P1538" s="512">
        <v>133222</v>
      </c>
      <c r="Q1538" s="512">
        <v>0</v>
      </c>
      <c r="R1538" s="512">
        <v>0</v>
      </c>
      <c r="S1538" s="512">
        <v>180</v>
      </c>
      <c r="T1538" s="512">
        <v>188203</v>
      </c>
      <c r="U1538" s="512">
        <v>0</v>
      </c>
      <c r="V1538" s="513"/>
      <c r="W1538" s="513"/>
      <c r="X1538" s="521"/>
      <c r="Y1538" s="302"/>
      <c r="Z1538" s="522"/>
      <c r="AA1538" s="515"/>
      <c r="AB1538" s="516"/>
      <c r="AC1538" s="517">
        <v>321425</v>
      </c>
    </row>
    <row r="1539" spans="1:29" ht="24.9" hidden="1" customHeight="1">
      <c r="A1539" s="302"/>
      <c r="B1539" s="519" t="s">
        <v>372</v>
      </c>
      <c r="C1539" s="520">
        <f t="shared" si="89"/>
        <v>2694638</v>
      </c>
      <c r="D1539" s="512">
        <v>934741</v>
      </c>
      <c r="E1539" s="512">
        <v>0</v>
      </c>
      <c r="F1539" s="512">
        <v>0</v>
      </c>
      <c r="G1539" s="512">
        <v>165177</v>
      </c>
      <c r="H1539" s="512">
        <v>643414</v>
      </c>
      <c r="I1539" s="512">
        <v>0</v>
      </c>
      <c r="J1539" s="512">
        <v>126150</v>
      </c>
      <c r="K1539" s="514">
        <v>0</v>
      </c>
      <c r="L1539" s="512">
        <v>0</v>
      </c>
      <c r="M1539" s="512">
        <f>N1539/1630</f>
        <v>669.63619631901838</v>
      </c>
      <c r="N1539" s="512">
        <v>1091507</v>
      </c>
      <c r="O1539" s="512">
        <v>0</v>
      </c>
      <c r="P1539" s="512">
        <v>0</v>
      </c>
      <c r="Q1539" s="512">
        <v>0</v>
      </c>
      <c r="R1539" s="512">
        <v>0</v>
      </c>
      <c r="S1539" s="512">
        <v>67</v>
      </c>
      <c r="T1539" s="512">
        <v>70053</v>
      </c>
      <c r="U1539" s="512">
        <v>598337</v>
      </c>
      <c r="V1539" s="513"/>
      <c r="W1539" s="513"/>
      <c r="X1539" s="521"/>
      <c r="Y1539" s="302"/>
      <c r="Z1539" s="522"/>
      <c r="AA1539" s="515"/>
      <c r="AB1539" s="516"/>
      <c r="AC1539" s="517">
        <v>2694638</v>
      </c>
    </row>
    <row r="1540" spans="1:29" ht="24.9" hidden="1" customHeight="1">
      <c r="A1540" s="302"/>
      <c r="B1540" s="519" t="s">
        <v>373</v>
      </c>
      <c r="C1540" s="520">
        <f t="shared" si="89"/>
        <v>2112960</v>
      </c>
      <c r="D1540" s="512">
        <v>951400</v>
      </c>
      <c r="E1540" s="512">
        <v>0</v>
      </c>
      <c r="F1540" s="512">
        <v>0</v>
      </c>
      <c r="G1540" s="512">
        <v>166916</v>
      </c>
      <c r="H1540" s="512">
        <v>647244</v>
      </c>
      <c r="I1540" s="512">
        <v>0</v>
      </c>
      <c r="J1540" s="512">
        <v>137240</v>
      </c>
      <c r="K1540" s="514">
        <v>0</v>
      </c>
      <c r="L1540" s="512">
        <v>0</v>
      </c>
      <c r="M1540" s="512">
        <f>N1540/1630</f>
        <v>669.63619631901838</v>
      </c>
      <c r="N1540" s="512">
        <v>1091507</v>
      </c>
      <c r="O1540" s="512">
        <v>0</v>
      </c>
      <c r="P1540" s="512">
        <v>0</v>
      </c>
      <c r="Q1540" s="512">
        <v>0</v>
      </c>
      <c r="R1540" s="512">
        <v>0</v>
      </c>
      <c r="S1540" s="512">
        <v>67</v>
      </c>
      <c r="T1540" s="512">
        <v>70053</v>
      </c>
      <c r="U1540" s="512">
        <v>0</v>
      </c>
      <c r="V1540" s="513"/>
      <c r="W1540" s="513"/>
      <c r="X1540" s="521"/>
      <c r="Y1540" s="302"/>
      <c r="Z1540" s="522"/>
      <c r="AA1540" s="515"/>
      <c r="AB1540" s="516"/>
      <c r="AC1540" s="517">
        <v>2112960</v>
      </c>
    </row>
    <row r="1541" spans="1:29" ht="24.9" hidden="1" customHeight="1">
      <c r="A1541" s="302"/>
      <c r="B1541" s="519" t="s">
        <v>374</v>
      </c>
      <c r="C1541" s="520">
        <f t="shared" si="89"/>
        <v>2341318</v>
      </c>
      <c r="D1541" s="512">
        <v>793037</v>
      </c>
      <c r="E1541" s="512">
        <v>40836</v>
      </c>
      <c r="F1541" s="512">
        <v>0</v>
      </c>
      <c r="G1541" s="512">
        <v>0</v>
      </c>
      <c r="H1541" s="512">
        <v>635755</v>
      </c>
      <c r="I1541" s="512">
        <v>0</v>
      </c>
      <c r="J1541" s="512">
        <v>116446</v>
      </c>
      <c r="K1541" s="514">
        <v>0</v>
      </c>
      <c r="L1541" s="512">
        <v>0</v>
      </c>
      <c r="M1541" s="512">
        <f>N1541/1630</f>
        <v>724.8515337423313</v>
      </c>
      <c r="N1541" s="512">
        <v>1181508</v>
      </c>
      <c r="O1541" s="512">
        <v>0</v>
      </c>
      <c r="P1541" s="512">
        <v>0</v>
      </c>
      <c r="Q1541" s="512">
        <v>673</v>
      </c>
      <c r="R1541" s="512">
        <v>292537</v>
      </c>
      <c r="S1541" s="512">
        <v>71</v>
      </c>
      <c r="T1541" s="512">
        <v>74236</v>
      </c>
      <c r="U1541" s="512">
        <v>0</v>
      </c>
      <c r="V1541" s="513"/>
      <c r="W1541" s="513"/>
      <c r="X1541" s="521"/>
      <c r="Y1541" s="302"/>
      <c r="Z1541" s="522"/>
      <c r="AA1541" s="515"/>
      <c r="AB1541" s="516"/>
      <c r="AC1541" s="517">
        <v>2341318</v>
      </c>
    </row>
    <row r="1542" spans="1:29" ht="24.9" hidden="1" customHeight="1">
      <c r="A1542" s="302"/>
      <c r="B1542" s="519" t="s">
        <v>375</v>
      </c>
      <c r="C1542" s="520">
        <f t="shared" si="89"/>
        <v>1729799</v>
      </c>
      <c r="D1542" s="512">
        <v>806489</v>
      </c>
      <c r="E1542" s="512">
        <v>40836</v>
      </c>
      <c r="F1542" s="512">
        <v>0</v>
      </c>
      <c r="G1542" s="512">
        <v>166916</v>
      </c>
      <c r="H1542" s="512">
        <v>461497</v>
      </c>
      <c r="I1542" s="512">
        <v>0</v>
      </c>
      <c r="J1542" s="512">
        <v>137240</v>
      </c>
      <c r="K1542" s="514">
        <v>0</v>
      </c>
      <c r="L1542" s="512">
        <v>0</v>
      </c>
      <c r="M1542" s="512">
        <v>0</v>
      </c>
      <c r="N1542" s="512">
        <v>0</v>
      </c>
      <c r="O1542" s="512">
        <f>P1542/540</f>
        <v>522.78518518518524</v>
      </c>
      <c r="P1542" s="512">
        <v>282304</v>
      </c>
      <c r="Q1542" s="512">
        <v>0</v>
      </c>
      <c r="R1542" s="512">
        <v>0</v>
      </c>
      <c r="S1542" s="512">
        <v>66</v>
      </c>
      <c r="T1542" s="512">
        <v>69008</v>
      </c>
      <c r="U1542" s="512">
        <v>571998</v>
      </c>
      <c r="V1542" s="513"/>
      <c r="W1542" s="513"/>
      <c r="X1542" s="521"/>
      <c r="Y1542" s="302"/>
      <c r="Z1542" s="522"/>
      <c r="AA1542" s="515"/>
      <c r="AB1542" s="516"/>
      <c r="AC1542" s="517">
        <v>1729799</v>
      </c>
    </row>
    <row r="1543" spans="1:29" ht="24.9" hidden="1" customHeight="1">
      <c r="A1543" s="302"/>
      <c r="B1543" s="519" t="s">
        <v>2707</v>
      </c>
      <c r="C1543" s="520">
        <f t="shared" si="89"/>
        <v>3666758</v>
      </c>
      <c r="D1543" s="512">
        <v>1066777</v>
      </c>
      <c r="E1543" s="512">
        <v>34633</v>
      </c>
      <c r="F1543" s="512">
        <v>0</v>
      </c>
      <c r="G1543" s="512">
        <v>0</v>
      </c>
      <c r="H1543" s="512">
        <v>1032144</v>
      </c>
      <c r="I1543" s="512">
        <v>0</v>
      </c>
      <c r="J1543" s="512">
        <v>0</v>
      </c>
      <c r="K1543" s="514">
        <v>0</v>
      </c>
      <c r="L1543" s="512">
        <v>0</v>
      </c>
      <c r="M1543" s="512">
        <f>N1543/1630</f>
        <v>905.30061349693256</v>
      </c>
      <c r="N1543" s="512">
        <v>1475640</v>
      </c>
      <c r="O1543" s="512">
        <v>0</v>
      </c>
      <c r="P1543" s="512">
        <v>0</v>
      </c>
      <c r="Q1543" s="512">
        <v>708</v>
      </c>
      <c r="R1543" s="512">
        <v>407562</v>
      </c>
      <c r="S1543" s="512">
        <v>113.28</v>
      </c>
      <c r="T1543" s="512">
        <v>118442</v>
      </c>
      <c r="U1543" s="512">
        <v>598337</v>
      </c>
      <c r="V1543" s="513"/>
      <c r="W1543" s="513"/>
      <c r="X1543" s="521"/>
      <c r="Y1543" s="302"/>
      <c r="Z1543" s="522"/>
      <c r="AA1543" s="515"/>
      <c r="AB1543" s="516"/>
      <c r="AC1543" s="517">
        <v>3666758</v>
      </c>
    </row>
    <row r="1544" spans="1:29" ht="24.9" hidden="1" customHeight="1">
      <c r="A1544" s="302"/>
      <c r="B1544" s="628" t="s">
        <v>3132</v>
      </c>
      <c r="C1544" s="520">
        <f t="shared" si="89"/>
        <v>15067736</v>
      </c>
      <c r="D1544" s="512"/>
      <c r="E1544" s="512"/>
      <c r="F1544" s="512"/>
      <c r="G1544" s="512"/>
      <c r="H1544" s="512"/>
      <c r="I1544" s="512"/>
      <c r="J1544" s="512"/>
      <c r="K1544" s="514">
        <v>8</v>
      </c>
      <c r="L1544" s="512">
        <v>15067736</v>
      </c>
      <c r="M1544" s="512"/>
      <c r="N1544" s="512"/>
      <c r="O1544" s="512"/>
      <c r="P1544" s="512"/>
      <c r="Q1544" s="512"/>
      <c r="R1544" s="512"/>
      <c r="S1544" s="512"/>
      <c r="T1544" s="512"/>
      <c r="U1544" s="512"/>
      <c r="V1544" s="513"/>
      <c r="W1544" s="513"/>
      <c r="X1544" s="521"/>
      <c r="Y1544" s="302"/>
      <c r="Z1544" s="629"/>
      <c r="AA1544" s="515"/>
      <c r="AB1544" s="516"/>
      <c r="AC1544" s="517">
        <v>15067736</v>
      </c>
    </row>
    <row r="1545" spans="1:29" ht="24.9" hidden="1" customHeight="1">
      <c r="A1545" s="302"/>
      <c r="B1545" s="628" t="s">
        <v>3133</v>
      </c>
      <c r="C1545" s="520">
        <f t="shared" si="89"/>
        <v>9417335</v>
      </c>
      <c r="D1545" s="512"/>
      <c r="E1545" s="512"/>
      <c r="F1545" s="512"/>
      <c r="G1545" s="512"/>
      <c r="H1545" s="512"/>
      <c r="I1545" s="512"/>
      <c r="J1545" s="512"/>
      <c r="K1545" s="514">
        <v>5</v>
      </c>
      <c r="L1545" s="512">
        <v>9417335</v>
      </c>
      <c r="M1545" s="512"/>
      <c r="N1545" s="512"/>
      <c r="O1545" s="512"/>
      <c r="P1545" s="512"/>
      <c r="Q1545" s="512"/>
      <c r="R1545" s="512"/>
      <c r="S1545" s="512"/>
      <c r="T1545" s="512"/>
      <c r="U1545" s="512"/>
      <c r="V1545" s="513"/>
      <c r="W1545" s="513"/>
      <c r="X1545" s="521"/>
      <c r="Y1545" s="302"/>
      <c r="Z1545" s="629"/>
      <c r="AA1545" s="515"/>
      <c r="AB1545" s="516"/>
      <c r="AC1545" s="517">
        <v>9417335</v>
      </c>
    </row>
    <row r="1546" spans="1:29" ht="24.9" hidden="1" customHeight="1">
      <c r="A1546" s="302"/>
      <c r="B1546" s="628" t="s">
        <v>3134</v>
      </c>
      <c r="C1546" s="520">
        <f t="shared" si="89"/>
        <v>18834670</v>
      </c>
      <c r="D1546" s="512"/>
      <c r="E1546" s="512"/>
      <c r="F1546" s="512"/>
      <c r="G1546" s="512"/>
      <c r="H1546" s="512"/>
      <c r="I1546" s="512"/>
      <c r="J1546" s="512"/>
      <c r="K1546" s="514">
        <v>10</v>
      </c>
      <c r="L1546" s="512">
        <v>18834670</v>
      </c>
      <c r="M1546" s="512"/>
      <c r="N1546" s="512"/>
      <c r="O1546" s="512"/>
      <c r="P1546" s="512"/>
      <c r="Q1546" s="512"/>
      <c r="R1546" s="512"/>
      <c r="S1546" s="512"/>
      <c r="T1546" s="512"/>
      <c r="U1546" s="512"/>
      <c r="V1546" s="513"/>
      <c r="W1546" s="513"/>
      <c r="X1546" s="521"/>
      <c r="Y1546" s="302"/>
      <c r="Z1546" s="629"/>
      <c r="AA1546" s="515"/>
      <c r="AB1546" s="516"/>
      <c r="AC1546" s="517">
        <v>18834670</v>
      </c>
    </row>
    <row r="1547" spans="1:29" ht="24.9" customHeight="1">
      <c r="A1547" s="302">
        <v>112</v>
      </c>
      <c r="B1547" s="519" t="s">
        <v>2799</v>
      </c>
      <c r="C1547" s="520">
        <f t="shared" si="89"/>
        <v>4111167</v>
      </c>
      <c r="D1547" s="512">
        <v>438694</v>
      </c>
      <c r="E1547" s="512">
        <v>162827</v>
      </c>
      <c r="F1547" s="512">
        <v>0</v>
      </c>
      <c r="G1547" s="512">
        <v>0</v>
      </c>
      <c r="H1547" s="512">
        <v>0</v>
      </c>
      <c r="I1547" s="512">
        <v>0</v>
      </c>
      <c r="J1547" s="512">
        <v>275867</v>
      </c>
      <c r="K1547" s="514">
        <v>0</v>
      </c>
      <c r="L1547" s="512">
        <v>0</v>
      </c>
      <c r="M1547" s="512">
        <f>N1547/1630</f>
        <v>1847.9601226993866</v>
      </c>
      <c r="N1547" s="512">
        <v>3012175</v>
      </c>
      <c r="O1547" s="512">
        <f>P1547/540</f>
        <v>947.82777777777778</v>
      </c>
      <c r="P1547" s="512">
        <v>511827</v>
      </c>
      <c r="Q1547" s="512">
        <v>0</v>
      </c>
      <c r="R1547" s="512">
        <v>0</v>
      </c>
      <c r="S1547" s="512">
        <v>142</v>
      </c>
      <c r="T1547" s="512">
        <v>148471</v>
      </c>
      <c r="U1547" s="512">
        <v>0</v>
      </c>
      <c r="V1547" s="513"/>
      <c r="W1547" s="513"/>
      <c r="X1547" s="521"/>
      <c r="Y1547" s="302"/>
      <c r="Z1547" s="522"/>
      <c r="AA1547" s="515"/>
      <c r="AB1547" s="516"/>
      <c r="AC1547" s="517">
        <v>4111167</v>
      </c>
    </row>
    <row r="1548" spans="1:29" ht="24.9" customHeight="1">
      <c r="A1548" s="302">
        <v>113</v>
      </c>
      <c r="B1548" s="519" t="s">
        <v>2800</v>
      </c>
      <c r="C1548" s="520">
        <f t="shared" si="89"/>
        <v>3039443</v>
      </c>
      <c r="D1548" s="512">
        <v>263178</v>
      </c>
      <c r="E1548" s="512">
        <v>98213</v>
      </c>
      <c r="F1548" s="512">
        <v>0</v>
      </c>
      <c r="G1548" s="512">
        <v>0</v>
      </c>
      <c r="H1548" s="512">
        <v>0</v>
      </c>
      <c r="I1548" s="512">
        <v>0</v>
      </c>
      <c r="J1548" s="512">
        <v>164965</v>
      </c>
      <c r="K1548" s="514">
        <v>0</v>
      </c>
      <c r="L1548" s="512">
        <v>0</v>
      </c>
      <c r="M1548" s="512">
        <f>N1548/1630</f>
        <v>705.15398773006132</v>
      </c>
      <c r="N1548" s="512">
        <v>1149401</v>
      </c>
      <c r="O1548" s="512">
        <f>P1548/540</f>
        <v>431.15185185185186</v>
      </c>
      <c r="P1548" s="512">
        <v>232822</v>
      </c>
      <c r="Q1548" s="512">
        <v>2280</v>
      </c>
      <c r="R1548" s="512">
        <v>1312487</v>
      </c>
      <c r="S1548" s="512">
        <v>78</v>
      </c>
      <c r="T1548" s="512">
        <v>81555</v>
      </c>
      <c r="U1548" s="512">
        <v>0</v>
      </c>
      <c r="V1548" s="513"/>
      <c r="W1548" s="513"/>
      <c r="X1548" s="521"/>
      <c r="Y1548" s="302"/>
      <c r="Z1548" s="522"/>
      <c r="AA1548" s="515"/>
      <c r="AB1548" s="516"/>
      <c r="AC1548" s="517">
        <v>3039443</v>
      </c>
    </row>
    <row r="1549" spans="1:29" ht="24.9" customHeight="1">
      <c r="A1549" s="302">
        <v>114</v>
      </c>
      <c r="B1549" s="519" t="s">
        <v>2802</v>
      </c>
      <c r="C1549" s="520">
        <f t="shared" si="89"/>
        <v>4584245</v>
      </c>
      <c r="D1549" s="512">
        <v>1840936</v>
      </c>
      <c r="E1549" s="512">
        <v>48590</v>
      </c>
      <c r="F1549" s="512">
        <v>279485</v>
      </c>
      <c r="G1549" s="512">
        <v>226032</v>
      </c>
      <c r="H1549" s="512">
        <v>1286829</v>
      </c>
      <c r="I1549" s="512">
        <v>0</v>
      </c>
      <c r="J1549" s="512">
        <v>0</v>
      </c>
      <c r="K1549" s="514">
        <v>0</v>
      </c>
      <c r="L1549" s="512">
        <v>0</v>
      </c>
      <c r="M1549" s="512">
        <f>N1549/1630</f>
        <v>812.96134969325158</v>
      </c>
      <c r="N1549" s="512">
        <v>1325127</v>
      </c>
      <c r="O1549" s="512">
        <f>P1549/540</f>
        <v>294.11111111111109</v>
      </c>
      <c r="P1549" s="512">
        <v>158820</v>
      </c>
      <c r="Q1549" s="512">
        <v>568.25871559633026</v>
      </c>
      <c r="R1549" s="512">
        <v>619402</v>
      </c>
      <c r="S1549" s="512">
        <v>76.361797752808982</v>
      </c>
      <c r="T1549" s="512">
        <v>67962</v>
      </c>
      <c r="U1549" s="512">
        <v>571998</v>
      </c>
      <c r="V1549" s="513"/>
      <c r="W1549" s="513"/>
      <c r="X1549" s="521"/>
      <c r="Y1549" s="302"/>
      <c r="Z1549" s="522"/>
      <c r="AA1549" s="515"/>
      <c r="AB1549" s="516"/>
      <c r="AC1549" s="517">
        <v>4584245</v>
      </c>
    </row>
    <row r="1550" spans="1:29" ht="24.9" customHeight="1">
      <c r="A1550" s="302">
        <v>115</v>
      </c>
      <c r="B1550" s="519" t="s">
        <v>2801</v>
      </c>
      <c r="C1550" s="520">
        <f t="shared" si="89"/>
        <v>1511046</v>
      </c>
      <c r="D1550" s="512">
        <v>193701</v>
      </c>
      <c r="E1550" s="512">
        <v>66165</v>
      </c>
      <c r="F1550" s="512">
        <v>0</v>
      </c>
      <c r="G1550" s="512">
        <v>0</v>
      </c>
      <c r="H1550" s="512">
        <v>0</v>
      </c>
      <c r="I1550" s="512">
        <v>0</v>
      </c>
      <c r="J1550" s="512">
        <v>127536</v>
      </c>
      <c r="K1550" s="514">
        <v>0</v>
      </c>
      <c r="L1550" s="512">
        <v>0</v>
      </c>
      <c r="M1550" s="512">
        <v>0</v>
      </c>
      <c r="N1550" s="512">
        <v>0</v>
      </c>
      <c r="O1550" s="512">
        <f>P1550/540</f>
        <v>569.07222222222219</v>
      </c>
      <c r="P1550" s="512">
        <v>307299</v>
      </c>
      <c r="Q1550" s="512">
        <v>1642</v>
      </c>
      <c r="R1550" s="512">
        <v>945221</v>
      </c>
      <c r="S1550" s="512">
        <v>62</v>
      </c>
      <c r="T1550" s="512">
        <v>64825</v>
      </c>
      <c r="U1550" s="512">
        <v>0</v>
      </c>
      <c r="V1550" s="513"/>
      <c r="W1550" s="513"/>
      <c r="X1550" s="521"/>
      <c r="Y1550" s="302"/>
      <c r="Z1550" s="522"/>
      <c r="AA1550" s="515"/>
      <c r="AB1550" s="516"/>
      <c r="AC1550" s="517">
        <v>1511046</v>
      </c>
    </row>
    <row r="1551" spans="1:29" ht="24.9" hidden="1" customHeight="1">
      <c r="A1551" s="302" t="s">
        <v>2852</v>
      </c>
      <c r="B1551" s="628" t="s">
        <v>3135</v>
      </c>
      <c r="C1551" s="520">
        <f t="shared" si="89"/>
        <v>15067736</v>
      </c>
      <c r="D1551" s="512"/>
      <c r="E1551" s="512"/>
      <c r="F1551" s="512"/>
      <c r="G1551" s="512"/>
      <c r="H1551" s="512"/>
      <c r="I1551" s="512"/>
      <c r="J1551" s="512"/>
      <c r="K1551" s="514">
        <v>8</v>
      </c>
      <c r="L1551" s="512">
        <v>15067736</v>
      </c>
      <c r="M1551" s="512"/>
      <c r="N1551" s="512"/>
      <c r="O1551" s="512"/>
      <c r="P1551" s="512"/>
      <c r="Q1551" s="512"/>
      <c r="R1551" s="512"/>
      <c r="S1551" s="512"/>
      <c r="T1551" s="512"/>
      <c r="U1551" s="512"/>
      <c r="V1551" s="513"/>
      <c r="W1551" s="513"/>
      <c r="X1551" s="521"/>
      <c r="Y1551" s="302"/>
      <c r="Z1551" s="629"/>
      <c r="AA1551" s="515"/>
      <c r="AB1551" s="516"/>
      <c r="AC1551" s="517">
        <v>15067736</v>
      </c>
    </row>
    <row r="1552" spans="1:29" ht="24.9" hidden="1" customHeight="1">
      <c r="A1552" s="302" t="s">
        <v>2853</v>
      </c>
      <c r="B1552" s="628" t="s">
        <v>3136</v>
      </c>
      <c r="C1552" s="520">
        <f t="shared" si="89"/>
        <v>15067736</v>
      </c>
      <c r="D1552" s="512"/>
      <c r="E1552" s="512"/>
      <c r="F1552" s="512"/>
      <c r="G1552" s="512"/>
      <c r="H1552" s="512"/>
      <c r="I1552" s="512"/>
      <c r="J1552" s="512"/>
      <c r="K1552" s="514">
        <v>8</v>
      </c>
      <c r="L1552" s="512">
        <v>15067736</v>
      </c>
      <c r="M1552" s="512"/>
      <c r="N1552" s="512"/>
      <c r="O1552" s="512"/>
      <c r="P1552" s="512"/>
      <c r="Q1552" s="512"/>
      <c r="R1552" s="512"/>
      <c r="S1552" s="512"/>
      <c r="T1552" s="512"/>
      <c r="U1552" s="512"/>
      <c r="V1552" s="513"/>
      <c r="W1552" s="513"/>
      <c r="X1552" s="521"/>
      <c r="Y1552" s="302"/>
      <c r="Z1552" s="629"/>
      <c r="AA1552" s="515"/>
      <c r="AB1552" s="516"/>
      <c r="AC1552" s="517">
        <v>15067736</v>
      </c>
    </row>
    <row r="1553" spans="1:29" ht="24.9" hidden="1" customHeight="1">
      <c r="A1553" s="302" t="s">
        <v>2854</v>
      </c>
      <c r="B1553" s="628" t="s">
        <v>3137</v>
      </c>
      <c r="C1553" s="520">
        <f t="shared" si="89"/>
        <v>15067736</v>
      </c>
      <c r="D1553" s="512"/>
      <c r="E1553" s="512"/>
      <c r="F1553" s="512"/>
      <c r="G1553" s="512"/>
      <c r="H1553" s="512"/>
      <c r="I1553" s="512"/>
      <c r="J1553" s="512"/>
      <c r="K1553" s="514">
        <v>8</v>
      </c>
      <c r="L1553" s="512">
        <v>15067736</v>
      </c>
      <c r="M1553" s="512"/>
      <c r="N1553" s="512"/>
      <c r="O1553" s="512"/>
      <c r="P1553" s="512"/>
      <c r="Q1553" s="512"/>
      <c r="R1553" s="512"/>
      <c r="S1553" s="512"/>
      <c r="T1553" s="512"/>
      <c r="U1553" s="512"/>
      <c r="V1553" s="513"/>
      <c r="W1553" s="513"/>
      <c r="X1553" s="521"/>
      <c r="Y1553" s="302"/>
      <c r="Z1553" s="629"/>
      <c r="AA1553" s="515"/>
      <c r="AB1553" s="516"/>
      <c r="AC1553" s="517">
        <v>15067736</v>
      </c>
    </row>
    <row r="1554" spans="1:29" ht="24.9" hidden="1" customHeight="1">
      <c r="A1554" s="302" t="s">
        <v>2855</v>
      </c>
      <c r="B1554" s="628" t="s">
        <v>3138</v>
      </c>
      <c r="C1554" s="520">
        <f t="shared" si="89"/>
        <v>5650401</v>
      </c>
      <c r="D1554" s="512"/>
      <c r="E1554" s="512"/>
      <c r="F1554" s="512"/>
      <c r="G1554" s="512"/>
      <c r="H1554" s="512"/>
      <c r="I1554" s="512"/>
      <c r="J1554" s="512"/>
      <c r="K1554" s="514">
        <v>3</v>
      </c>
      <c r="L1554" s="512">
        <v>5650401</v>
      </c>
      <c r="M1554" s="512"/>
      <c r="N1554" s="512"/>
      <c r="O1554" s="512"/>
      <c r="P1554" s="512"/>
      <c r="Q1554" s="512"/>
      <c r="R1554" s="512"/>
      <c r="S1554" s="512"/>
      <c r="T1554" s="512"/>
      <c r="U1554" s="512"/>
      <c r="V1554" s="513"/>
      <c r="W1554" s="513"/>
      <c r="X1554" s="521"/>
      <c r="Y1554" s="302"/>
      <c r="Z1554" s="629"/>
      <c r="AA1554" s="515"/>
      <c r="AB1554" s="516"/>
      <c r="AC1554" s="517">
        <v>5650401</v>
      </c>
    </row>
    <row r="1555" spans="1:29" ht="24.9" hidden="1" customHeight="1">
      <c r="A1555" s="302" t="s">
        <v>2856</v>
      </c>
      <c r="B1555" s="630" t="s">
        <v>3139</v>
      </c>
      <c r="C1555" s="520">
        <f t="shared" si="89"/>
        <v>5650401</v>
      </c>
      <c r="D1555" s="512"/>
      <c r="E1555" s="512"/>
      <c r="F1555" s="512"/>
      <c r="G1555" s="512"/>
      <c r="H1555" s="512"/>
      <c r="I1555" s="512"/>
      <c r="J1555" s="512"/>
      <c r="K1555" s="514">
        <v>3</v>
      </c>
      <c r="L1555" s="548">
        <v>5650401</v>
      </c>
      <c r="M1555" s="512"/>
      <c r="N1555" s="512"/>
      <c r="O1555" s="512"/>
      <c r="P1555" s="512"/>
      <c r="Q1555" s="512"/>
      <c r="R1555" s="512"/>
      <c r="S1555" s="512"/>
      <c r="T1555" s="512"/>
      <c r="U1555" s="512"/>
      <c r="V1555" s="513"/>
      <c r="W1555" s="513"/>
      <c r="X1555" s="521"/>
      <c r="Y1555" s="309"/>
      <c r="Z1555" s="631"/>
      <c r="AA1555" s="515"/>
      <c r="AB1555" s="516"/>
      <c r="AC1555" s="517">
        <v>5650401</v>
      </c>
    </row>
    <row r="1556" spans="1:29" ht="24.9" hidden="1" customHeight="1">
      <c r="A1556" s="302" t="s">
        <v>2857</v>
      </c>
      <c r="B1556" s="628" t="s">
        <v>3140</v>
      </c>
      <c r="C1556" s="520">
        <f t="shared" si="89"/>
        <v>1883467</v>
      </c>
      <c r="D1556" s="512"/>
      <c r="E1556" s="512"/>
      <c r="F1556" s="512"/>
      <c r="G1556" s="512"/>
      <c r="H1556" s="512"/>
      <c r="I1556" s="512"/>
      <c r="J1556" s="512"/>
      <c r="K1556" s="514">
        <v>1</v>
      </c>
      <c r="L1556" s="512">
        <v>1883467</v>
      </c>
      <c r="M1556" s="512"/>
      <c r="N1556" s="512"/>
      <c r="O1556" s="512"/>
      <c r="P1556" s="512"/>
      <c r="Q1556" s="512"/>
      <c r="R1556" s="512"/>
      <c r="S1556" s="512"/>
      <c r="T1556" s="512"/>
      <c r="U1556" s="512"/>
      <c r="V1556" s="513"/>
      <c r="W1556" s="513"/>
      <c r="X1556" s="521"/>
      <c r="Y1556" s="329"/>
      <c r="Z1556" s="629"/>
      <c r="AA1556" s="515"/>
      <c r="AB1556" s="516"/>
      <c r="AC1556" s="517">
        <v>1883467</v>
      </c>
    </row>
    <row r="1557" spans="1:29" ht="24.9" hidden="1" customHeight="1">
      <c r="A1557" s="302" t="s">
        <v>2858</v>
      </c>
      <c r="B1557" s="628" t="s">
        <v>3141</v>
      </c>
      <c r="C1557" s="520">
        <f t="shared" si="89"/>
        <v>5650401</v>
      </c>
      <c r="D1557" s="512"/>
      <c r="E1557" s="512"/>
      <c r="F1557" s="512"/>
      <c r="G1557" s="512"/>
      <c r="H1557" s="512"/>
      <c r="I1557" s="512"/>
      <c r="J1557" s="512"/>
      <c r="K1557" s="514">
        <v>3</v>
      </c>
      <c r="L1557" s="512">
        <v>5650401</v>
      </c>
      <c r="M1557" s="512"/>
      <c r="N1557" s="512"/>
      <c r="O1557" s="512"/>
      <c r="P1557" s="512"/>
      <c r="Q1557" s="512"/>
      <c r="R1557" s="512"/>
      <c r="S1557" s="512"/>
      <c r="T1557" s="512"/>
      <c r="U1557" s="512"/>
      <c r="V1557" s="513"/>
      <c r="W1557" s="513"/>
      <c r="X1557" s="521"/>
      <c r="Y1557" s="302"/>
      <c r="Z1557" s="629"/>
      <c r="AA1557" s="515"/>
      <c r="AB1557" s="516"/>
      <c r="AC1557" s="517">
        <v>5650401</v>
      </c>
    </row>
    <row r="1558" spans="1:29" ht="24.9" hidden="1" customHeight="1">
      <c r="A1558" s="302" t="s">
        <v>2859</v>
      </c>
      <c r="B1558" s="628" t="s">
        <v>3142</v>
      </c>
      <c r="C1558" s="520">
        <f t="shared" si="89"/>
        <v>22601604</v>
      </c>
      <c r="D1558" s="512"/>
      <c r="E1558" s="512"/>
      <c r="F1558" s="512"/>
      <c r="G1558" s="512"/>
      <c r="H1558" s="512"/>
      <c r="I1558" s="512"/>
      <c r="J1558" s="512"/>
      <c r="K1558" s="514">
        <v>12</v>
      </c>
      <c r="L1558" s="512">
        <v>22601604</v>
      </c>
      <c r="M1558" s="512"/>
      <c r="N1558" s="512"/>
      <c r="O1558" s="512"/>
      <c r="P1558" s="512"/>
      <c r="Q1558" s="512"/>
      <c r="R1558" s="512"/>
      <c r="S1558" s="512"/>
      <c r="T1558" s="512"/>
      <c r="U1558" s="512"/>
      <c r="V1558" s="513"/>
      <c r="W1558" s="513"/>
      <c r="X1558" s="521"/>
      <c r="Y1558" s="302"/>
      <c r="Z1558" s="629"/>
      <c r="AA1558" s="515"/>
      <c r="AB1558" s="516"/>
      <c r="AC1558" s="517">
        <v>22601604</v>
      </c>
    </row>
    <row r="1559" spans="1:29" ht="24.9" hidden="1" customHeight="1">
      <c r="A1559" s="302" t="s">
        <v>2860</v>
      </c>
      <c r="B1559" s="628" t="s">
        <v>3143</v>
      </c>
      <c r="C1559" s="520">
        <f t="shared" si="89"/>
        <v>3766934</v>
      </c>
      <c r="D1559" s="512"/>
      <c r="E1559" s="512"/>
      <c r="F1559" s="512"/>
      <c r="G1559" s="512"/>
      <c r="H1559" s="512"/>
      <c r="I1559" s="512"/>
      <c r="J1559" s="512"/>
      <c r="K1559" s="514">
        <v>2</v>
      </c>
      <c r="L1559" s="512">
        <v>3766934</v>
      </c>
      <c r="M1559" s="512"/>
      <c r="N1559" s="512"/>
      <c r="O1559" s="512"/>
      <c r="P1559" s="512"/>
      <c r="Q1559" s="512"/>
      <c r="R1559" s="512"/>
      <c r="S1559" s="512"/>
      <c r="T1559" s="512"/>
      <c r="U1559" s="512"/>
      <c r="V1559" s="513"/>
      <c r="W1559" s="513"/>
      <c r="X1559" s="521"/>
      <c r="Y1559" s="302"/>
      <c r="Z1559" s="629"/>
      <c r="AA1559" s="515"/>
      <c r="AB1559" s="516"/>
      <c r="AC1559" s="517">
        <v>3766934</v>
      </c>
    </row>
    <row r="1560" spans="1:29" ht="24.9" hidden="1" customHeight="1">
      <c r="A1560" s="302" t="s">
        <v>2861</v>
      </c>
      <c r="B1560" s="519" t="s">
        <v>2708</v>
      </c>
      <c r="C1560" s="520">
        <f t="shared" si="89"/>
        <v>328944</v>
      </c>
      <c r="D1560" s="512">
        <v>0</v>
      </c>
      <c r="E1560" s="512">
        <v>0</v>
      </c>
      <c r="F1560" s="512">
        <v>0</v>
      </c>
      <c r="G1560" s="512">
        <v>0</v>
      </c>
      <c r="H1560" s="512">
        <v>0</v>
      </c>
      <c r="I1560" s="512">
        <v>0</v>
      </c>
      <c r="J1560" s="512">
        <v>0</v>
      </c>
      <c r="K1560" s="514">
        <v>0</v>
      </c>
      <c r="L1560" s="512">
        <v>0</v>
      </c>
      <c r="M1560" s="512">
        <v>0</v>
      </c>
      <c r="N1560" s="512">
        <v>0</v>
      </c>
      <c r="O1560" s="512">
        <v>0</v>
      </c>
      <c r="P1560" s="512">
        <v>0</v>
      </c>
      <c r="Q1560" s="512">
        <v>0</v>
      </c>
      <c r="R1560" s="512">
        <v>0</v>
      </c>
      <c r="S1560" s="512">
        <v>0</v>
      </c>
      <c r="T1560" s="512">
        <v>0</v>
      </c>
      <c r="U1560" s="512">
        <v>328944</v>
      </c>
      <c r="V1560" s="513"/>
      <c r="W1560" s="513"/>
      <c r="X1560" s="521"/>
      <c r="Y1560" s="302"/>
      <c r="Z1560" s="522"/>
      <c r="AA1560" s="515"/>
      <c r="AB1560" s="516"/>
      <c r="AC1560" s="517">
        <v>328944</v>
      </c>
    </row>
    <row r="1561" spans="1:29" ht="24.9" hidden="1" customHeight="1">
      <c r="A1561" s="302" t="s">
        <v>2862</v>
      </c>
      <c r="B1561" s="519" t="s">
        <v>2709</v>
      </c>
      <c r="C1561" s="520">
        <f t="shared" si="89"/>
        <v>5462608</v>
      </c>
      <c r="D1561" s="512">
        <v>4852546</v>
      </c>
      <c r="E1561" s="512">
        <v>55826</v>
      </c>
      <c r="F1561" s="512">
        <v>290234</v>
      </c>
      <c r="G1561" s="512">
        <v>302534</v>
      </c>
      <c r="H1561" s="512">
        <v>3638356</v>
      </c>
      <c r="I1561" s="512">
        <v>0</v>
      </c>
      <c r="J1561" s="512">
        <v>565596</v>
      </c>
      <c r="K1561" s="514">
        <v>0</v>
      </c>
      <c r="L1561" s="512">
        <v>0</v>
      </c>
      <c r="M1561" s="512">
        <v>0</v>
      </c>
      <c r="N1561" s="512">
        <v>0</v>
      </c>
      <c r="O1561" s="512">
        <f>P1561/540</f>
        <v>70.488888888888894</v>
      </c>
      <c r="P1561" s="512">
        <v>38064</v>
      </c>
      <c r="Q1561" s="512">
        <v>0</v>
      </c>
      <c r="R1561" s="512">
        <v>0</v>
      </c>
      <c r="S1561" s="512">
        <v>0</v>
      </c>
      <c r="T1561" s="512">
        <v>0</v>
      </c>
      <c r="U1561" s="512">
        <v>571998</v>
      </c>
      <c r="V1561" s="513"/>
      <c r="W1561" s="513"/>
      <c r="X1561" s="521"/>
      <c r="Y1561" s="302"/>
      <c r="Z1561" s="522"/>
      <c r="AA1561" s="515"/>
      <c r="AB1561" s="516"/>
      <c r="AC1561" s="517">
        <v>5462608</v>
      </c>
    </row>
    <row r="1562" spans="1:29" ht="24.9" hidden="1" customHeight="1">
      <c r="A1562" s="551" t="s">
        <v>85</v>
      </c>
      <c r="B1562" s="633"/>
      <c r="C1562" s="512">
        <f t="shared" ref="C1562:U1562" si="90">SUM(C936:C1561)</f>
        <v>3569643553</v>
      </c>
      <c r="D1562" s="512">
        <f t="shared" si="90"/>
        <v>1175213330</v>
      </c>
      <c r="E1562" s="512">
        <f t="shared" si="90"/>
        <v>133247410</v>
      </c>
      <c r="F1562" s="512">
        <f t="shared" si="90"/>
        <v>173080694</v>
      </c>
      <c r="G1562" s="512">
        <f t="shared" si="90"/>
        <v>119381193</v>
      </c>
      <c r="H1562" s="512">
        <f t="shared" si="90"/>
        <v>506713852</v>
      </c>
      <c r="I1562" s="512">
        <f t="shared" si="90"/>
        <v>75836802</v>
      </c>
      <c r="J1562" s="512">
        <f t="shared" si="90"/>
        <v>166953379</v>
      </c>
      <c r="K1562" s="537">
        <f>SUM(K936:K1561)</f>
        <v>453</v>
      </c>
      <c r="L1562" s="512">
        <f t="shared" si="90"/>
        <v>854170721</v>
      </c>
      <c r="M1562" s="512">
        <f t="shared" si="90"/>
        <v>267323.48895705485</v>
      </c>
      <c r="N1562" s="512">
        <f t="shared" si="90"/>
        <v>435494270</v>
      </c>
      <c r="O1562" s="512">
        <f t="shared" si="90"/>
        <v>231063.78518518506</v>
      </c>
      <c r="P1562" s="512">
        <f t="shared" si="90"/>
        <v>124490947</v>
      </c>
      <c r="Q1562" s="512">
        <f t="shared" si="90"/>
        <v>645153.00455977966</v>
      </c>
      <c r="R1562" s="512">
        <f t="shared" si="90"/>
        <v>628733062</v>
      </c>
      <c r="S1562" s="512">
        <f t="shared" si="90"/>
        <v>51769.957528089872</v>
      </c>
      <c r="T1562" s="512">
        <f t="shared" si="90"/>
        <v>52853345</v>
      </c>
      <c r="U1562" s="512">
        <f t="shared" si="90"/>
        <v>298687878</v>
      </c>
      <c r="V1562" s="512"/>
      <c r="W1562" s="512"/>
      <c r="X1562" s="512"/>
      <c r="Y1562" s="551"/>
      <c r="Z1562" s="634"/>
      <c r="AA1562" s="515"/>
      <c r="AB1562" s="516"/>
      <c r="AC1562" s="517">
        <v>4468530329</v>
      </c>
    </row>
    <row r="1563" spans="1:29" ht="24.9" hidden="1" customHeight="1">
      <c r="A1563" s="529" t="s">
        <v>41</v>
      </c>
      <c r="B1563" s="633"/>
      <c r="C1563" s="552"/>
      <c r="D1563" s="552"/>
      <c r="E1563" s="552"/>
      <c r="F1563" s="552"/>
      <c r="G1563" s="552"/>
      <c r="H1563" s="552"/>
      <c r="I1563" s="552"/>
      <c r="J1563" s="553"/>
      <c r="K1563" s="554"/>
      <c r="L1563" s="552"/>
      <c r="M1563" s="552"/>
      <c r="N1563" s="552"/>
      <c r="O1563" s="552"/>
      <c r="P1563" s="552"/>
      <c r="Q1563" s="552"/>
      <c r="R1563" s="552"/>
      <c r="S1563" s="552"/>
      <c r="T1563" s="552"/>
      <c r="U1563" s="552"/>
      <c r="V1563" s="552"/>
      <c r="W1563" s="552"/>
      <c r="X1563" s="555"/>
      <c r="Y1563" s="529"/>
      <c r="Z1563" s="634"/>
      <c r="AA1563" s="515"/>
      <c r="AB1563" s="516"/>
    </row>
    <row r="1564" spans="1:29" ht="24.9" hidden="1" customHeight="1">
      <c r="A1564" s="302" t="s">
        <v>2863</v>
      </c>
      <c r="B1564" s="635" t="s">
        <v>2259</v>
      </c>
      <c r="C1564" s="540">
        <f t="shared" ref="C1564:C1578" si="91">D1564+L1564+N1564+P1564+R1564+T1564+U1564</f>
        <v>11458835</v>
      </c>
      <c r="D1564" s="540">
        <f>E1564+F1564+G1564+H1564+I1564+J1564</f>
        <v>8947467</v>
      </c>
      <c r="E1564" s="636">
        <v>2764663</v>
      </c>
      <c r="F1564" s="636">
        <v>1451285</v>
      </c>
      <c r="G1564" s="636">
        <v>912173</v>
      </c>
      <c r="H1564" s="636">
        <v>3819346</v>
      </c>
      <c r="I1564" s="636"/>
      <c r="J1564" s="540"/>
      <c r="K1564" s="540"/>
      <c r="L1564" s="540"/>
      <c r="M1564" s="540"/>
      <c r="N1564" s="637"/>
      <c r="O1564" s="540"/>
      <c r="P1564" s="540"/>
      <c r="Q1564" s="540"/>
      <c r="R1564" s="636"/>
      <c r="S1564" s="512"/>
      <c r="T1564" s="512"/>
      <c r="U1564" s="520">
        <v>2511368</v>
      </c>
      <c r="V1564" s="512"/>
      <c r="W1564" s="512"/>
      <c r="X1564" s="512"/>
      <c r="Y1564" s="302"/>
      <c r="Z1564" s="638"/>
      <c r="AA1564" s="515"/>
      <c r="AB1564" s="516"/>
    </row>
    <row r="1565" spans="1:29" ht="24.9" hidden="1" customHeight="1">
      <c r="A1565" s="302" t="s">
        <v>2864</v>
      </c>
      <c r="B1565" s="557" t="s">
        <v>2260</v>
      </c>
      <c r="C1565" s="540">
        <f t="shared" si="91"/>
        <v>2726924</v>
      </c>
      <c r="D1565" s="540">
        <f>E1565+F1565+G1565+H1565+I1565+J1565</f>
        <v>1310302</v>
      </c>
      <c r="E1565" s="540"/>
      <c r="F1565" s="540">
        <v>217942</v>
      </c>
      <c r="G1565" s="540">
        <v>177111</v>
      </c>
      <c r="H1565" s="540">
        <v>763361</v>
      </c>
      <c r="I1565" s="540">
        <v>151888</v>
      </c>
      <c r="J1565" s="540"/>
      <c r="K1565" s="540"/>
      <c r="L1565" s="540"/>
      <c r="M1565" s="540"/>
      <c r="N1565" s="540"/>
      <c r="O1565" s="540"/>
      <c r="P1565" s="540"/>
      <c r="Q1565" s="540">
        <v>809</v>
      </c>
      <c r="R1565" s="540">
        <v>990180</v>
      </c>
      <c r="S1565" s="512"/>
      <c r="T1565" s="512"/>
      <c r="U1565" s="512">
        <v>426442</v>
      </c>
      <c r="V1565" s="512"/>
      <c r="W1565" s="512"/>
      <c r="X1565" s="512"/>
      <c r="Y1565" s="302"/>
      <c r="Z1565" s="558"/>
      <c r="AA1565" s="515"/>
      <c r="AB1565" s="516"/>
    </row>
    <row r="1566" spans="1:29" ht="24.9" hidden="1" customHeight="1">
      <c r="A1566" s="302" t="s">
        <v>2865</v>
      </c>
      <c r="B1566" s="557" t="s">
        <v>1604</v>
      </c>
      <c r="C1566" s="540">
        <f t="shared" si="91"/>
        <v>652368</v>
      </c>
      <c r="D1566" s="540"/>
      <c r="E1566" s="636"/>
      <c r="F1566" s="636"/>
      <c r="G1566" s="636"/>
      <c r="H1566" s="636"/>
      <c r="I1566" s="636"/>
      <c r="J1566" s="540"/>
      <c r="K1566" s="540"/>
      <c r="L1566" s="540"/>
      <c r="M1566" s="540"/>
      <c r="N1566" s="636"/>
      <c r="O1566" s="540"/>
      <c r="P1566" s="540"/>
      <c r="Q1566" s="540">
        <v>533</v>
      </c>
      <c r="R1566" s="636">
        <v>652368</v>
      </c>
      <c r="S1566" s="512"/>
      <c r="T1566" s="512"/>
      <c r="U1566" s="537"/>
      <c r="V1566" s="512"/>
      <c r="W1566" s="512"/>
      <c r="X1566" s="512"/>
      <c r="Y1566" s="302"/>
      <c r="Z1566" s="558"/>
      <c r="AA1566" s="515"/>
      <c r="AB1566" s="516"/>
    </row>
    <row r="1567" spans="1:29" ht="24.9" hidden="1" customHeight="1">
      <c r="A1567" s="302" t="s">
        <v>2866</v>
      </c>
      <c r="B1567" s="557" t="s">
        <v>1605</v>
      </c>
      <c r="C1567" s="540">
        <f t="shared" si="91"/>
        <v>990180</v>
      </c>
      <c r="D1567" s="540"/>
      <c r="E1567" s="636"/>
      <c r="F1567" s="636"/>
      <c r="G1567" s="636"/>
      <c r="H1567" s="636"/>
      <c r="I1567" s="636"/>
      <c r="J1567" s="540"/>
      <c r="K1567" s="540"/>
      <c r="L1567" s="540"/>
      <c r="M1567" s="540"/>
      <c r="N1567" s="636"/>
      <c r="O1567" s="540"/>
      <c r="P1567" s="540"/>
      <c r="Q1567" s="540">
        <v>809</v>
      </c>
      <c r="R1567" s="636">
        <v>990180</v>
      </c>
      <c r="S1567" s="512"/>
      <c r="T1567" s="512"/>
      <c r="U1567" s="537"/>
      <c r="V1567" s="512"/>
      <c r="W1567" s="512"/>
      <c r="X1567" s="512"/>
      <c r="Y1567" s="302"/>
      <c r="Z1567" s="558"/>
      <c r="AA1567" s="515"/>
      <c r="AB1567" s="516"/>
    </row>
    <row r="1568" spans="1:29" ht="24.9" hidden="1" customHeight="1">
      <c r="A1568" s="302" t="s">
        <v>2867</v>
      </c>
      <c r="B1568" s="557" t="s">
        <v>1606</v>
      </c>
      <c r="C1568" s="540">
        <f t="shared" si="91"/>
        <v>1390413</v>
      </c>
      <c r="D1568" s="540"/>
      <c r="E1568" s="636"/>
      <c r="F1568" s="636"/>
      <c r="G1568" s="636"/>
      <c r="H1568" s="636"/>
      <c r="I1568" s="636"/>
      <c r="J1568" s="540"/>
      <c r="K1568" s="540"/>
      <c r="L1568" s="540"/>
      <c r="M1568" s="540"/>
      <c r="N1568" s="636"/>
      <c r="O1568" s="540"/>
      <c r="P1568" s="540"/>
      <c r="Q1568" s="540">
        <v>1136</v>
      </c>
      <c r="R1568" s="636">
        <v>1390413</v>
      </c>
      <c r="S1568" s="512"/>
      <c r="T1568" s="512"/>
      <c r="U1568" s="537"/>
      <c r="V1568" s="512"/>
      <c r="W1568" s="512"/>
      <c r="X1568" s="512"/>
      <c r="Y1568" s="302"/>
      <c r="Z1568" s="558"/>
      <c r="AA1568" s="515"/>
      <c r="AB1568" s="516"/>
    </row>
    <row r="1569" spans="1:29" ht="24.9" hidden="1" customHeight="1">
      <c r="A1569" s="302" t="s">
        <v>2868</v>
      </c>
      <c r="B1569" s="557" t="s">
        <v>2261</v>
      </c>
      <c r="C1569" s="540">
        <f t="shared" si="91"/>
        <v>1584855</v>
      </c>
      <c r="D1569" s="540">
        <f>E1569+F1569+G1569+H1569+I1569+J1569</f>
        <v>1158414</v>
      </c>
      <c r="E1569" s="636"/>
      <c r="F1569" s="636">
        <v>217942</v>
      </c>
      <c r="G1569" s="636">
        <v>177111</v>
      </c>
      <c r="H1569" s="636">
        <v>763361</v>
      </c>
      <c r="I1569" s="636"/>
      <c r="J1569" s="540"/>
      <c r="K1569" s="540"/>
      <c r="L1569" s="540"/>
      <c r="M1569" s="540"/>
      <c r="N1569" s="636"/>
      <c r="O1569" s="540"/>
      <c r="P1569" s="540"/>
      <c r="Q1569" s="540"/>
      <c r="R1569" s="636"/>
      <c r="S1569" s="512"/>
      <c r="T1569" s="512"/>
      <c r="U1569" s="512">
        <v>426441</v>
      </c>
      <c r="V1569" s="512"/>
      <c r="W1569" s="512"/>
      <c r="X1569" s="512"/>
      <c r="Y1569" s="302"/>
      <c r="Z1569" s="558"/>
      <c r="AA1569" s="515"/>
      <c r="AB1569" s="516"/>
    </row>
    <row r="1570" spans="1:29" ht="24.9" hidden="1" customHeight="1">
      <c r="A1570" s="302" t="s">
        <v>2869</v>
      </c>
      <c r="B1570" s="557" t="s">
        <v>2262</v>
      </c>
      <c r="C1570" s="540">
        <f t="shared" si="91"/>
        <v>1584856</v>
      </c>
      <c r="D1570" s="540">
        <f>E1570+F1570+G1570+H1570+I1570+J1570</f>
        <v>1499928</v>
      </c>
      <c r="E1570" s="636"/>
      <c r="F1570" s="636">
        <v>299011</v>
      </c>
      <c r="G1570" s="636">
        <v>241823</v>
      </c>
      <c r="H1570" s="636">
        <v>959094</v>
      </c>
      <c r="I1570" s="636"/>
      <c r="J1570" s="512"/>
      <c r="K1570" s="514"/>
      <c r="L1570" s="512"/>
      <c r="M1570" s="512"/>
      <c r="N1570" s="639"/>
      <c r="O1570" s="512"/>
      <c r="P1570" s="512"/>
      <c r="Q1570" s="512"/>
      <c r="R1570" s="639"/>
      <c r="S1570" s="512"/>
      <c r="T1570" s="512"/>
      <c r="U1570" s="512">
        <v>84928</v>
      </c>
      <c r="V1570" s="512"/>
      <c r="W1570" s="512"/>
      <c r="X1570" s="512"/>
      <c r="Y1570" s="302"/>
      <c r="Z1570" s="558"/>
      <c r="AA1570" s="515"/>
      <c r="AB1570" s="516"/>
    </row>
    <row r="1571" spans="1:29" ht="24.9" hidden="1" customHeight="1">
      <c r="A1571" s="302" t="s">
        <v>2870</v>
      </c>
      <c r="B1571" s="621" t="s">
        <v>1607</v>
      </c>
      <c r="C1571" s="540">
        <f t="shared" si="91"/>
        <v>2473877</v>
      </c>
      <c r="D1571" s="540">
        <f>E1571+F1571+G1571+H1571+I1571+J1571</f>
        <v>853515</v>
      </c>
      <c r="E1571" s="540">
        <v>51934</v>
      </c>
      <c r="F1571" s="540">
        <v>141770</v>
      </c>
      <c r="G1571" s="540">
        <v>118335</v>
      </c>
      <c r="H1571" s="540">
        <v>541476</v>
      </c>
      <c r="I1571" s="540"/>
      <c r="J1571" s="512"/>
      <c r="K1571" s="514"/>
      <c r="L1571" s="512"/>
      <c r="M1571" s="512">
        <v>318</v>
      </c>
      <c r="N1571" s="512">
        <v>429923</v>
      </c>
      <c r="O1571" s="512"/>
      <c r="P1571" s="512"/>
      <c r="Q1571" s="512">
        <v>554</v>
      </c>
      <c r="R1571" s="512">
        <v>659313</v>
      </c>
      <c r="S1571" s="512"/>
      <c r="T1571" s="512"/>
      <c r="U1571" s="512">
        <v>531126</v>
      </c>
      <c r="V1571" s="512"/>
      <c r="W1571" s="512"/>
      <c r="X1571" s="512"/>
      <c r="Y1571" s="302"/>
      <c r="Z1571" s="601"/>
      <c r="AA1571" s="515"/>
      <c r="AB1571" s="516"/>
    </row>
    <row r="1572" spans="1:29" ht="24.9" hidden="1" customHeight="1">
      <c r="A1572" s="302" t="s">
        <v>2871</v>
      </c>
      <c r="B1572" s="621" t="s">
        <v>1608</v>
      </c>
      <c r="C1572" s="540">
        <f t="shared" si="91"/>
        <v>1802120</v>
      </c>
      <c r="D1572" s="540">
        <f>E1572+F1572+G1572+H1572+I1572+J1572</f>
        <v>1270994</v>
      </c>
      <c r="E1572" s="540">
        <v>47652</v>
      </c>
      <c r="F1572" s="540">
        <v>210310</v>
      </c>
      <c r="G1572" s="540">
        <v>136711</v>
      </c>
      <c r="H1572" s="540">
        <v>876321</v>
      </c>
      <c r="I1572" s="540"/>
      <c r="J1572" s="512"/>
      <c r="K1572" s="514"/>
      <c r="L1572" s="512"/>
      <c r="M1572" s="512"/>
      <c r="N1572" s="537"/>
      <c r="O1572" s="512"/>
      <c r="P1572" s="512"/>
      <c r="Q1572" s="512"/>
      <c r="R1572" s="537"/>
      <c r="S1572" s="512"/>
      <c r="T1572" s="512"/>
      <c r="U1572" s="512">
        <v>531126</v>
      </c>
      <c r="V1572" s="512"/>
      <c r="W1572" s="512"/>
      <c r="X1572" s="512"/>
      <c r="Y1572" s="302"/>
      <c r="Z1572" s="601"/>
      <c r="AA1572" s="515"/>
      <c r="AB1572" s="516"/>
    </row>
    <row r="1573" spans="1:29" ht="24.9" hidden="1" customHeight="1">
      <c r="A1573" s="302" t="s">
        <v>2872</v>
      </c>
      <c r="B1573" s="621" t="s">
        <v>2263</v>
      </c>
      <c r="C1573" s="540">
        <f t="shared" si="91"/>
        <v>991404</v>
      </c>
      <c r="D1573" s="540"/>
      <c r="E1573" s="540"/>
      <c r="F1573" s="540"/>
      <c r="G1573" s="540"/>
      <c r="H1573" s="540"/>
      <c r="I1573" s="540"/>
      <c r="J1573" s="512"/>
      <c r="K1573" s="514"/>
      <c r="L1573" s="512"/>
      <c r="M1573" s="512"/>
      <c r="N1573" s="537"/>
      <c r="O1573" s="512"/>
      <c r="P1573" s="512"/>
      <c r="Q1573" s="512">
        <v>810</v>
      </c>
      <c r="R1573" s="512">
        <v>991404</v>
      </c>
      <c r="S1573" s="512"/>
      <c r="T1573" s="512"/>
      <c r="U1573" s="537"/>
      <c r="V1573" s="512"/>
      <c r="W1573" s="512"/>
      <c r="X1573" s="512"/>
      <c r="Y1573" s="302"/>
      <c r="Z1573" s="601"/>
      <c r="AA1573" s="515"/>
      <c r="AB1573" s="516"/>
    </row>
    <row r="1574" spans="1:29" ht="24.9" hidden="1" customHeight="1">
      <c r="A1574" s="302" t="s">
        <v>3177</v>
      </c>
      <c r="B1574" s="621" t="s">
        <v>2264</v>
      </c>
      <c r="C1574" s="540">
        <f t="shared" si="91"/>
        <v>4255132</v>
      </c>
      <c r="D1574" s="540">
        <f>E1574+F1574+G1574+H1574+I1574+J1574</f>
        <v>3724006</v>
      </c>
      <c r="E1574" s="540">
        <v>470377</v>
      </c>
      <c r="F1574" s="540">
        <v>776547</v>
      </c>
      <c r="G1574" s="540">
        <v>629642</v>
      </c>
      <c r="H1574" s="540">
        <v>1847440</v>
      </c>
      <c r="I1574" s="540"/>
      <c r="J1574" s="512"/>
      <c r="K1574" s="514"/>
      <c r="L1574" s="512"/>
      <c r="M1574" s="512"/>
      <c r="N1574" s="537"/>
      <c r="O1574" s="512"/>
      <c r="P1574" s="512"/>
      <c r="Q1574" s="512"/>
      <c r="R1574" s="537"/>
      <c r="S1574" s="512"/>
      <c r="T1574" s="512"/>
      <c r="U1574" s="512">
        <v>531126</v>
      </c>
      <c r="V1574" s="512"/>
      <c r="W1574" s="512"/>
      <c r="X1574" s="512"/>
      <c r="Y1574" s="302"/>
      <c r="Z1574" s="601"/>
      <c r="AA1574" s="515"/>
      <c r="AB1574" s="516"/>
    </row>
    <row r="1575" spans="1:29" ht="24.9" hidden="1" customHeight="1">
      <c r="A1575" s="302" t="s">
        <v>3178</v>
      </c>
      <c r="B1575" s="621" t="s">
        <v>2265</v>
      </c>
      <c r="C1575" s="540">
        <f t="shared" si="91"/>
        <v>2537560</v>
      </c>
      <c r="D1575" s="540">
        <f>E1575+F1575+G1575+H1575+I1575+J1575</f>
        <v>920141</v>
      </c>
      <c r="E1575" s="540">
        <v>50873</v>
      </c>
      <c r="F1575" s="540">
        <v>137720</v>
      </c>
      <c r="G1575" s="540">
        <v>113173</v>
      </c>
      <c r="H1575" s="540">
        <v>539375</v>
      </c>
      <c r="I1575" s="540">
        <v>79000</v>
      </c>
      <c r="J1575" s="512"/>
      <c r="K1575" s="514"/>
      <c r="L1575" s="512"/>
      <c r="M1575" s="512">
        <v>318</v>
      </c>
      <c r="N1575" s="537">
        <v>428983</v>
      </c>
      <c r="O1575" s="512"/>
      <c r="P1575" s="512"/>
      <c r="Q1575" s="512">
        <v>553</v>
      </c>
      <c r="R1575" s="537">
        <v>657310</v>
      </c>
      <c r="S1575" s="512"/>
      <c r="T1575" s="512"/>
      <c r="U1575" s="512">
        <v>531126</v>
      </c>
      <c r="V1575" s="512"/>
      <c r="W1575" s="512"/>
      <c r="X1575" s="512"/>
      <c r="Y1575" s="302"/>
      <c r="Z1575" s="601"/>
      <c r="AA1575" s="515"/>
      <c r="AB1575" s="516"/>
    </row>
    <row r="1576" spans="1:29" ht="24.9" hidden="1" customHeight="1">
      <c r="A1576" s="302" t="s">
        <v>3179</v>
      </c>
      <c r="B1576" s="557" t="s">
        <v>3144</v>
      </c>
      <c r="C1576" s="540">
        <f t="shared" si="91"/>
        <v>9417335</v>
      </c>
      <c r="D1576" s="540"/>
      <c r="E1576" s="540"/>
      <c r="F1576" s="540"/>
      <c r="G1576" s="540"/>
      <c r="H1576" s="540"/>
      <c r="I1576" s="540"/>
      <c r="J1576" s="512"/>
      <c r="K1576" s="514">
        <v>5</v>
      </c>
      <c r="L1576" s="512">
        <v>9417335</v>
      </c>
      <c r="M1576" s="512"/>
      <c r="N1576" s="537"/>
      <c r="O1576" s="512"/>
      <c r="P1576" s="512"/>
      <c r="Q1576" s="512"/>
      <c r="R1576" s="537"/>
      <c r="S1576" s="512"/>
      <c r="T1576" s="512"/>
      <c r="U1576" s="512"/>
      <c r="V1576" s="512"/>
      <c r="W1576" s="512"/>
      <c r="X1576" s="512"/>
      <c r="Y1576" s="302"/>
      <c r="Z1576" s="558"/>
      <c r="AA1576" s="515"/>
      <c r="AB1576" s="516"/>
    </row>
    <row r="1577" spans="1:29" ht="24.9" hidden="1" customHeight="1">
      <c r="A1577" s="302" t="s">
        <v>3180</v>
      </c>
      <c r="B1577" s="557" t="s">
        <v>3145</v>
      </c>
      <c r="C1577" s="540">
        <f t="shared" si="91"/>
        <v>9417335</v>
      </c>
      <c r="D1577" s="540"/>
      <c r="E1577" s="540"/>
      <c r="F1577" s="540"/>
      <c r="G1577" s="540"/>
      <c r="H1577" s="540"/>
      <c r="I1577" s="540"/>
      <c r="J1577" s="512"/>
      <c r="K1577" s="514">
        <v>5</v>
      </c>
      <c r="L1577" s="512">
        <v>9417335</v>
      </c>
      <c r="M1577" s="512"/>
      <c r="N1577" s="537"/>
      <c r="O1577" s="512"/>
      <c r="P1577" s="512"/>
      <c r="Q1577" s="512"/>
      <c r="R1577" s="537"/>
      <c r="S1577" s="512"/>
      <c r="T1577" s="512"/>
      <c r="U1577" s="512"/>
      <c r="V1577" s="512"/>
      <c r="W1577" s="512"/>
      <c r="X1577" s="512"/>
      <c r="Y1577" s="302"/>
      <c r="Z1577" s="558"/>
      <c r="AA1577" s="515"/>
      <c r="AB1577" s="516"/>
    </row>
    <row r="1578" spans="1:29" ht="24.9" hidden="1" customHeight="1">
      <c r="A1578" s="302" t="s">
        <v>3497</v>
      </c>
      <c r="B1578" s="557" t="s">
        <v>3146</v>
      </c>
      <c r="C1578" s="540">
        <f t="shared" si="91"/>
        <v>1883467</v>
      </c>
      <c r="D1578" s="540"/>
      <c r="E1578" s="540"/>
      <c r="F1578" s="540"/>
      <c r="G1578" s="540"/>
      <c r="H1578" s="540"/>
      <c r="I1578" s="540"/>
      <c r="J1578" s="512"/>
      <c r="K1578" s="514">
        <v>1</v>
      </c>
      <c r="L1578" s="512">
        <v>1883467</v>
      </c>
      <c r="M1578" s="512"/>
      <c r="N1578" s="537"/>
      <c r="O1578" s="512"/>
      <c r="P1578" s="512"/>
      <c r="Q1578" s="512"/>
      <c r="R1578" s="537"/>
      <c r="S1578" s="512"/>
      <c r="T1578" s="512"/>
      <c r="U1578" s="512"/>
      <c r="V1578" s="512"/>
      <c r="W1578" s="512"/>
      <c r="X1578" s="512"/>
      <c r="Y1578" s="302"/>
      <c r="Z1578" s="558"/>
      <c r="AA1578" s="515"/>
      <c r="AB1578" s="516"/>
    </row>
    <row r="1579" spans="1:29" ht="24.9" hidden="1" customHeight="1">
      <c r="A1579" s="551" t="s">
        <v>997</v>
      </c>
      <c r="B1579" s="633"/>
      <c r="C1579" s="512">
        <f>SUM(C1564:C1578)</f>
        <v>53166661</v>
      </c>
      <c r="D1579" s="512">
        <f t="shared" ref="D1579:U1579" si="92">SUM(D1564:D1575)</f>
        <v>19684767</v>
      </c>
      <c r="E1579" s="512">
        <f t="shared" si="92"/>
        <v>3385499</v>
      </c>
      <c r="F1579" s="512">
        <f t="shared" si="92"/>
        <v>3452527</v>
      </c>
      <c r="G1579" s="512">
        <f t="shared" si="92"/>
        <v>2506079</v>
      </c>
      <c r="H1579" s="512">
        <f t="shared" si="92"/>
        <v>10109774</v>
      </c>
      <c r="I1579" s="512">
        <f t="shared" si="92"/>
        <v>230888</v>
      </c>
      <c r="J1579" s="512">
        <f t="shared" si="92"/>
        <v>0</v>
      </c>
      <c r="K1579" s="514">
        <f>SUM(K1564:K1578)</f>
        <v>11</v>
      </c>
      <c r="L1579" s="512">
        <f>SUM(L1564:L1578)</f>
        <v>20718137</v>
      </c>
      <c r="M1579" s="512">
        <f t="shared" si="92"/>
        <v>636</v>
      </c>
      <c r="N1579" s="512">
        <f t="shared" si="92"/>
        <v>858906</v>
      </c>
      <c r="O1579" s="512">
        <f t="shared" si="92"/>
        <v>0</v>
      </c>
      <c r="P1579" s="512">
        <f t="shared" si="92"/>
        <v>0</v>
      </c>
      <c r="Q1579" s="512">
        <f t="shared" si="92"/>
        <v>5204</v>
      </c>
      <c r="R1579" s="512">
        <f t="shared" si="92"/>
        <v>6331168</v>
      </c>
      <c r="S1579" s="512">
        <f t="shared" si="92"/>
        <v>0</v>
      </c>
      <c r="T1579" s="512">
        <f t="shared" si="92"/>
        <v>0</v>
      </c>
      <c r="U1579" s="512">
        <f t="shared" si="92"/>
        <v>5573683</v>
      </c>
      <c r="V1579" s="512"/>
      <c r="W1579" s="512"/>
      <c r="X1579" s="512"/>
      <c r="Y1579" s="551"/>
      <c r="Z1579" s="634"/>
      <c r="AA1579" s="515"/>
      <c r="AB1579" s="516"/>
      <c r="AC1579" s="517">
        <f>D1579+L1579+N1579+R1579+U1579</f>
        <v>53166661</v>
      </c>
    </row>
    <row r="1580" spans="1:29" ht="24.9" hidden="1" customHeight="1">
      <c r="A1580" s="529" t="s">
        <v>42</v>
      </c>
      <c r="B1580" s="529"/>
      <c r="C1580" s="552"/>
      <c r="D1580" s="552"/>
      <c r="E1580" s="552"/>
      <c r="F1580" s="552"/>
      <c r="G1580" s="552"/>
      <c r="H1580" s="552"/>
      <c r="I1580" s="552"/>
      <c r="J1580" s="553"/>
      <c r="K1580" s="554"/>
      <c r="L1580" s="552"/>
      <c r="M1580" s="552"/>
      <c r="N1580" s="552"/>
      <c r="O1580" s="552"/>
      <c r="P1580" s="552"/>
      <c r="Q1580" s="552"/>
      <c r="R1580" s="552"/>
      <c r="S1580" s="552"/>
      <c r="T1580" s="552"/>
      <c r="U1580" s="552"/>
      <c r="V1580" s="552"/>
      <c r="W1580" s="552"/>
      <c r="X1580" s="555"/>
      <c r="Y1580" s="529"/>
      <c r="Z1580" s="556"/>
      <c r="AA1580" s="515"/>
      <c r="AB1580" s="516"/>
    </row>
    <row r="1581" spans="1:29" ht="24.9" hidden="1" customHeight="1">
      <c r="A1581" s="302" t="s">
        <v>3498</v>
      </c>
      <c r="B1581" s="551" t="s">
        <v>1787</v>
      </c>
      <c r="C1581" s="513">
        <f>D1581+L1581+N1581+P1581+R1581+T1581+U1581</f>
        <v>2468506</v>
      </c>
      <c r="D1581" s="513">
        <v>984422</v>
      </c>
      <c r="E1581" s="513">
        <v>150000</v>
      </c>
      <c r="F1581" s="513"/>
      <c r="G1581" s="513">
        <v>194779</v>
      </c>
      <c r="H1581" s="513">
        <v>639643</v>
      </c>
      <c r="I1581" s="513"/>
      <c r="J1581" s="513"/>
      <c r="K1581" s="546"/>
      <c r="L1581" s="513"/>
      <c r="M1581" s="512">
        <v>632</v>
      </c>
      <c r="N1581" s="512">
        <v>1216088</v>
      </c>
      <c r="O1581" s="512"/>
      <c r="P1581" s="512"/>
      <c r="Q1581" s="512">
        <v>135</v>
      </c>
      <c r="R1581" s="512">
        <v>200000</v>
      </c>
      <c r="S1581" s="512">
        <v>65</v>
      </c>
      <c r="T1581" s="512">
        <v>67996</v>
      </c>
      <c r="U1581" s="513"/>
      <c r="V1581" s="513"/>
      <c r="W1581" s="513"/>
      <c r="X1581" s="521"/>
      <c r="Y1581" s="302"/>
      <c r="Z1581" s="595"/>
      <c r="AA1581" s="515"/>
      <c r="AB1581" s="516"/>
    </row>
    <row r="1582" spans="1:29" ht="24.9" hidden="1" customHeight="1">
      <c r="A1582" s="302" t="s">
        <v>3499</v>
      </c>
      <c r="B1582" s="551" t="s">
        <v>1786</v>
      </c>
      <c r="C1582" s="513">
        <f>D1582+L1582+N1582+P1582+R1582+T1582+U1582</f>
        <v>2235130</v>
      </c>
      <c r="D1582" s="513">
        <v>480212</v>
      </c>
      <c r="E1582" s="513">
        <v>100000</v>
      </c>
      <c r="F1582" s="513"/>
      <c r="G1582" s="513">
        <v>179127</v>
      </c>
      <c r="H1582" s="513">
        <v>201085</v>
      </c>
      <c r="I1582" s="513"/>
      <c r="J1582" s="513"/>
      <c r="K1582" s="546"/>
      <c r="L1582" s="513"/>
      <c r="M1582" s="512">
        <v>630</v>
      </c>
      <c r="N1582" s="512">
        <v>1200000</v>
      </c>
      <c r="O1582" s="512"/>
      <c r="P1582" s="512"/>
      <c r="Q1582" s="512">
        <v>366.4</v>
      </c>
      <c r="R1582" s="512">
        <v>469138</v>
      </c>
      <c r="S1582" s="512">
        <v>82</v>
      </c>
      <c r="T1582" s="512">
        <v>85780</v>
      </c>
      <c r="U1582" s="513"/>
      <c r="V1582" s="513"/>
      <c r="W1582" s="513"/>
      <c r="X1582" s="521"/>
      <c r="Y1582" s="302"/>
      <c r="Z1582" s="595"/>
      <c r="AA1582" s="515"/>
      <c r="AB1582" s="516"/>
    </row>
    <row r="1583" spans="1:29" ht="24.9" hidden="1" customHeight="1">
      <c r="A1583" s="302" t="s">
        <v>3181</v>
      </c>
      <c r="B1583" s="551" t="s">
        <v>2710</v>
      </c>
      <c r="C1583" s="513">
        <f>D1583+L1583+N1583+P1583+R1583+T1583+U1583</f>
        <v>923130</v>
      </c>
      <c r="D1583" s="513">
        <v>923130</v>
      </c>
      <c r="E1583" s="513">
        <v>9750</v>
      </c>
      <c r="F1583" s="513"/>
      <c r="G1583" s="513">
        <v>229680</v>
      </c>
      <c r="H1583" s="513">
        <v>420500</v>
      </c>
      <c r="I1583" s="513">
        <v>263200</v>
      </c>
      <c r="J1583" s="513"/>
      <c r="K1583" s="546"/>
      <c r="L1583" s="513"/>
      <c r="M1583" s="512"/>
      <c r="N1583" s="512"/>
      <c r="O1583" s="512"/>
      <c r="P1583" s="512"/>
      <c r="Q1583" s="512"/>
      <c r="R1583" s="512"/>
      <c r="S1583" s="512"/>
      <c r="T1583" s="512"/>
      <c r="U1583" s="513"/>
      <c r="V1583" s="513"/>
      <c r="W1583" s="513"/>
      <c r="X1583" s="521"/>
      <c r="Y1583" s="302"/>
      <c r="Z1583" s="595"/>
      <c r="AA1583" s="515"/>
      <c r="AB1583" s="516"/>
    </row>
    <row r="1584" spans="1:29" ht="24.9" hidden="1" customHeight="1">
      <c r="A1584" s="302" t="s">
        <v>3182</v>
      </c>
      <c r="B1584" s="551" t="s">
        <v>2711</v>
      </c>
      <c r="C1584" s="513">
        <f>D1584+L1584+N1584+P1584+R1584+T1584+U1584</f>
        <v>749744</v>
      </c>
      <c r="D1584" s="513">
        <v>749744</v>
      </c>
      <c r="E1584" s="513">
        <v>100000</v>
      </c>
      <c r="F1584" s="513"/>
      <c r="G1584" s="513">
        <v>302603</v>
      </c>
      <c r="H1584" s="513"/>
      <c r="I1584" s="513">
        <v>347141</v>
      </c>
      <c r="J1584" s="513"/>
      <c r="K1584" s="546"/>
      <c r="L1584" s="513"/>
      <c r="M1584" s="512"/>
      <c r="N1584" s="512"/>
      <c r="O1584" s="512"/>
      <c r="P1584" s="512"/>
      <c r="Q1584" s="512"/>
      <c r="R1584" s="512"/>
      <c r="S1584" s="512"/>
      <c r="T1584" s="512"/>
      <c r="U1584" s="513"/>
      <c r="V1584" s="513"/>
      <c r="W1584" s="513"/>
      <c r="X1584" s="521"/>
      <c r="Y1584" s="302"/>
      <c r="Z1584" s="595"/>
      <c r="AA1584" s="515"/>
      <c r="AB1584" s="516"/>
    </row>
    <row r="1585" spans="1:29" ht="24.9" hidden="1" customHeight="1">
      <c r="A1585" s="551" t="s">
        <v>71</v>
      </c>
      <c r="B1585" s="595"/>
      <c r="C1585" s="512">
        <f>SUM(C1581:C1584)</f>
        <v>6376510</v>
      </c>
      <c r="D1585" s="512">
        <f t="shared" ref="D1585:T1585" si="93">SUM(D1581:D1584)</f>
        <v>3137508</v>
      </c>
      <c r="E1585" s="512">
        <f t="shared" si="93"/>
        <v>359750</v>
      </c>
      <c r="F1585" s="512"/>
      <c r="G1585" s="512">
        <f t="shared" si="93"/>
        <v>906189</v>
      </c>
      <c r="H1585" s="512">
        <f t="shared" si="93"/>
        <v>1261228</v>
      </c>
      <c r="I1585" s="512">
        <f t="shared" si="93"/>
        <v>610341</v>
      </c>
      <c r="J1585" s="512"/>
      <c r="K1585" s="514"/>
      <c r="L1585" s="512"/>
      <c r="M1585" s="512">
        <f t="shared" si="93"/>
        <v>1262</v>
      </c>
      <c r="N1585" s="512">
        <f t="shared" si="93"/>
        <v>2416088</v>
      </c>
      <c r="O1585" s="512">
        <f t="shared" si="93"/>
        <v>0</v>
      </c>
      <c r="P1585" s="512">
        <f t="shared" si="93"/>
        <v>0</v>
      </c>
      <c r="Q1585" s="512">
        <f t="shared" si="93"/>
        <v>501.4</v>
      </c>
      <c r="R1585" s="512">
        <f t="shared" si="93"/>
        <v>669138</v>
      </c>
      <c r="S1585" s="512">
        <f t="shared" si="93"/>
        <v>147</v>
      </c>
      <c r="T1585" s="512">
        <f t="shared" si="93"/>
        <v>153776</v>
      </c>
      <c r="U1585" s="512"/>
      <c r="V1585" s="512"/>
      <c r="W1585" s="512"/>
      <c r="X1585" s="559"/>
      <c r="Y1585" s="551"/>
      <c r="Z1585" s="531"/>
      <c r="AA1585" s="515"/>
      <c r="AB1585" s="516"/>
      <c r="AC1585" s="517">
        <f>D1585+N1585+R1585+T1585</f>
        <v>6376510</v>
      </c>
    </row>
    <row r="1586" spans="1:29" ht="24.9" hidden="1" customHeight="1">
      <c r="A1586" s="529" t="s">
        <v>43</v>
      </c>
      <c r="B1586" s="633"/>
      <c r="C1586" s="552"/>
      <c r="D1586" s="552"/>
      <c r="E1586" s="552"/>
      <c r="F1586" s="552"/>
      <c r="G1586" s="552"/>
      <c r="H1586" s="552"/>
      <c r="I1586" s="552"/>
      <c r="J1586" s="553"/>
      <c r="K1586" s="554"/>
      <c r="L1586" s="552"/>
      <c r="M1586" s="552"/>
      <c r="N1586" s="552"/>
      <c r="O1586" s="552"/>
      <c r="P1586" s="552"/>
      <c r="Q1586" s="552"/>
      <c r="R1586" s="552"/>
      <c r="S1586" s="552"/>
      <c r="T1586" s="552"/>
      <c r="U1586" s="552"/>
      <c r="V1586" s="552"/>
      <c r="W1586" s="552"/>
      <c r="X1586" s="555"/>
      <c r="Y1586" s="529"/>
      <c r="Z1586" s="634"/>
      <c r="AA1586" s="515"/>
      <c r="AB1586" s="516"/>
    </row>
    <row r="1587" spans="1:29" ht="24.9" hidden="1" customHeight="1">
      <c r="A1587" s="302" t="s">
        <v>3183</v>
      </c>
      <c r="B1587" s="551" t="s">
        <v>1788</v>
      </c>
      <c r="C1587" s="513">
        <f t="shared" ref="C1587:C1592" si="94">D1587+L1587+N1587+P1587+R1587+T1587+U1587</f>
        <v>995354</v>
      </c>
      <c r="D1587" s="513"/>
      <c r="E1587" s="513"/>
      <c r="F1587" s="513"/>
      <c r="G1587" s="513"/>
      <c r="H1587" s="513"/>
      <c r="I1587" s="513"/>
      <c r="J1587" s="513"/>
      <c r="K1587" s="546"/>
      <c r="L1587" s="513"/>
      <c r="M1587" s="513">
        <v>800</v>
      </c>
      <c r="N1587" s="513">
        <v>995354</v>
      </c>
      <c r="O1587" s="513"/>
      <c r="P1587" s="513"/>
      <c r="Q1587" s="513"/>
      <c r="R1587" s="513"/>
      <c r="S1587" s="512"/>
      <c r="T1587" s="512"/>
      <c r="U1587" s="513"/>
      <c r="V1587" s="513"/>
      <c r="W1587" s="513"/>
      <c r="X1587" s="521"/>
      <c r="Y1587" s="302"/>
      <c r="Z1587" s="595"/>
      <c r="AA1587" s="515"/>
      <c r="AB1587" s="516"/>
    </row>
    <row r="1588" spans="1:29" ht="24.9" hidden="1" customHeight="1">
      <c r="A1588" s="302" t="s">
        <v>3184</v>
      </c>
      <c r="B1588" s="551" t="s">
        <v>1789</v>
      </c>
      <c r="C1588" s="513">
        <f t="shared" si="94"/>
        <v>746516</v>
      </c>
      <c r="D1588" s="513"/>
      <c r="E1588" s="513"/>
      <c r="F1588" s="513"/>
      <c r="G1588" s="513"/>
      <c r="H1588" s="513"/>
      <c r="I1588" s="513"/>
      <c r="J1588" s="513"/>
      <c r="K1588" s="546"/>
      <c r="L1588" s="513"/>
      <c r="M1588" s="513">
        <v>600</v>
      </c>
      <c r="N1588" s="513">
        <v>746516</v>
      </c>
      <c r="O1588" s="513"/>
      <c r="P1588" s="513"/>
      <c r="Q1588" s="513"/>
      <c r="R1588" s="513"/>
      <c r="S1588" s="512"/>
      <c r="T1588" s="512"/>
      <c r="U1588" s="513"/>
      <c r="V1588" s="513"/>
      <c r="W1588" s="513"/>
      <c r="X1588" s="521"/>
      <c r="Y1588" s="302"/>
      <c r="Z1588" s="595"/>
      <c r="AA1588" s="515"/>
      <c r="AB1588" s="516"/>
    </row>
    <row r="1589" spans="1:29" ht="24.9" hidden="1" customHeight="1">
      <c r="A1589" s="302" t="s">
        <v>3185</v>
      </c>
      <c r="B1589" s="551" t="s">
        <v>2712</v>
      </c>
      <c r="C1589" s="513">
        <f t="shared" si="94"/>
        <v>127936</v>
      </c>
      <c r="D1589" s="513"/>
      <c r="E1589" s="513"/>
      <c r="F1589" s="513"/>
      <c r="G1589" s="513"/>
      <c r="H1589" s="513"/>
      <c r="I1589" s="513"/>
      <c r="J1589" s="513"/>
      <c r="K1589" s="546"/>
      <c r="L1589" s="513"/>
      <c r="M1589" s="513"/>
      <c r="N1589" s="513"/>
      <c r="O1589" s="513"/>
      <c r="P1589" s="513"/>
      <c r="Q1589" s="513">
        <v>324</v>
      </c>
      <c r="R1589" s="513">
        <v>127936</v>
      </c>
      <c r="S1589" s="512"/>
      <c r="T1589" s="512"/>
      <c r="U1589" s="513"/>
      <c r="V1589" s="513"/>
      <c r="W1589" s="513"/>
      <c r="X1589" s="521"/>
      <c r="Y1589" s="302"/>
      <c r="Z1589" s="595"/>
      <c r="AA1589" s="515"/>
      <c r="AB1589" s="516"/>
    </row>
    <row r="1590" spans="1:29" ht="24.9" hidden="1" customHeight="1">
      <c r="A1590" s="302" t="s">
        <v>3186</v>
      </c>
      <c r="B1590" s="551" t="s">
        <v>1790</v>
      </c>
      <c r="C1590" s="513">
        <f t="shared" si="94"/>
        <v>857249</v>
      </c>
      <c r="D1590" s="513"/>
      <c r="E1590" s="513"/>
      <c r="F1590" s="513"/>
      <c r="G1590" s="513"/>
      <c r="H1590" s="513"/>
      <c r="I1590" s="513"/>
      <c r="J1590" s="513"/>
      <c r="K1590" s="546"/>
      <c r="L1590" s="513"/>
      <c r="M1590" s="513">
        <v>689</v>
      </c>
      <c r="N1590" s="513">
        <v>857249</v>
      </c>
      <c r="O1590" s="513"/>
      <c r="P1590" s="513"/>
      <c r="Q1590" s="513"/>
      <c r="R1590" s="513"/>
      <c r="S1590" s="512"/>
      <c r="T1590" s="512"/>
      <c r="U1590" s="513"/>
      <c r="V1590" s="513"/>
      <c r="W1590" s="513"/>
      <c r="X1590" s="521"/>
      <c r="Y1590" s="302"/>
      <c r="Z1590" s="595"/>
      <c r="AA1590" s="515"/>
      <c r="AB1590" s="516"/>
    </row>
    <row r="1591" spans="1:29" ht="24.9" hidden="1" customHeight="1">
      <c r="A1591" s="302" t="s">
        <v>3187</v>
      </c>
      <c r="B1591" s="551" t="s">
        <v>1791</v>
      </c>
      <c r="C1591" s="513">
        <f t="shared" si="94"/>
        <v>597212</v>
      </c>
      <c r="D1591" s="513"/>
      <c r="E1591" s="513"/>
      <c r="F1591" s="513"/>
      <c r="G1591" s="513"/>
      <c r="H1591" s="513"/>
      <c r="I1591" s="513"/>
      <c r="J1591" s="513"/>
      <c r="K1591" s="546"/>
      <c r="L1591" s="513"/>
      <c r="M1591" s="513">
        <v>480</v>
      </c>
      <c r="N1591" s="513">
        <v>597212</v>
      </c>
      <c r="O1591" s="513"/>
      <c r="P1591" s="513"/>
      <c r="Q1591" s="513"/>
      <c r="R1591" s="513"/>
      <c r="S1591" s="512"/>
      <c r="T1591" s="512"/>
      <c r="U1591" s="513"/>
      <c r="V1591" s="513"/>
      <c r="W1591" s="513"/>
      <c r="X1591" s="521"/>
      <c r="Y1591" s="302"/>
      <c r="Z1591" s="595"/>
      <c r="AA1591" s="515"/>
      <c r="AB1591" s="516"/>
    </row>
    <row r="1592" spans="1:29" ht="24.9" hidden="1" customHeight="1">
      <c r="A1592" s="302" t="s">
        <v>3188</v>
      </c>
      <c r="B1592" s="551" t="s">
        <v>1792</v>
      </c>
      <c r="C1592" s="513">
        <f t="shared" si="94"/>
        <v>721632</v>
      </c>
      <c r="D1592" s="513"/>
      <c r="E1592" s="513"/>
      <c r="F1592" s="513"/>
      <c r="G1592" s="513"/>
      <c r="H1592" s="513"/>
      <c r="I1592" s="513"/>
      <c r="J1592" s="513"/>
      <c r="K1592" s="546"/>
      <c r="L1592" s="513"/>
      <c r="M1592" s="513">
        <v>590</v>
      </c>
      <c r="N1592" s="513">
        <v>721632</v>
      </c>
      <c r="O1592" s="513"/>
      <c r="P1592" s="513"/>
      <c r="Q1592" s="513"/>
      <c r="R1592" s="513"/>
      <c r="S1592" s="512"/>
      <c r="T1592" s="512"/>
      <c r="U1592" s="513"/>
      <c r="V1592" s="513"/>
      <c r="W1592" s="513"/>
      <c r="X1592" s="521"/>
      <c r="Y1592" s="302"/>
      <c r="Z1592" s="595"/>
      <c r="AA1592" s="515"/>
      <c r="AB1592" s="516"/>
    </row>
    <row r="1593" spans="1:29" ht="24.9" hidden="1" customHeight="1">
      <c r="A1593" s="551" t="s">
        <v>1625</v>
      </c>
      <c r="B1593" s="595"/>
      <c r="C1593" s="512">
        <f>SUM(C1587:C1592)</f>
        <v>4045899</v>
      </c>
      <c r="D1593" s="512">
        <f t="shared" ref="D1593:U1593" si="95">SUM(D1587:D1592)</f>
        <v>0</v>
      </c>
      <c r="E1593" s="512">
        <f t="shared" si="95"/>
        <v>0</v>
      </c>
      <c r="F1593" s="512">
        <f t="shared" si="95"/>
        <v>0</v>
      </c>
      <c r="G1593" s="512">
        <f t="shared" si="95"/>
        <v>0</v>
      </c>
      <c r="H1593" s="512">
        <f t="shared" si="95"/>
        <v>0</v>
      </c>
      <c r="I1593" s="512">
        <f t="shared" si="95"/>
        <v>0</v>
      </c>
      <c r="J1593" s="512">
        <f t="shared" si="95"/>
        <v>0</v>
      </c>
      <c r="K1593" s="512">
        <f t="shared" si="95"/>
        <v>0</v>
      </c>
      <c r="L1593" s="512">
        <f t="shared" si="95"/>
        <v>0</v>
      </c>
      <c r="M1593" s="512">
        <f t="shared" si="95"/>
        <v>3159</v>
      </c>
      <c r="N1593" s="512">
        <f t="shared" si="95"/>
        <v>3917963</v>
      </c>
      <c r="O1593" s="512">
        <f t="shared" si="95"/>
        <v>0</v>
      </c>
      <c r="P1593" s="512">
        <f t="shared" si="95"/>
        <v>0</v>
      </c>
      <c r="Q1593" s="512">
        <f t="shared" si="95"/>
        <v>324</v>
      </c>
      <c r="R1593" s="512">
        <f t="shared" si="95"/>
        <v>127936</v>
      </c>
      <c r="S1593" s="512">
        <f t="shared" si="95"/>
        <v>0</v>
      </c>
      <c r="T1593" s="512">
        <f t="shared" si="95"/>
        <v>0</v>
      </c>
      <c r="U1593" s="512">
        <f t="shared" si="95"/>
        <v>0</v>
      </c>
      <c r="V1593" s="512"/>
      <c r="W1593" s="512"/>
      <c r="X1593" s="559"/>
      <c r="Y1593" s="551"/>
      <c r="Z1593" s="531"/>
      <c r="AA1593" s="515"/>
      <c r="AB1593" s="516"/>
      <c r="AC1593" s="517">
        <f>N1593+R1593</f>
        <v>4045899</v>
      </c>
    </row>
    <row r="1594" spans="1:29" ht="24.9" hidden="1" customHeight="1">
      <c r="A1594" s="529" t="s">
        <v>44</v>
      </c>
      <c r="B1594" s="633"/>
      <c r="C1594" s="552"/>
      <c r="D1594" s="552"/>
      <c r="E1594" s="552"/>
      <c r="F1594" s="552"/>
      <c r="G1594" s="552"/>
      <c r="H1594" s="552"/>
      <c r="I1594" s="552"/>
      <c r="J1594" s="553"/>
      <c r="K1594" s="554"/>
      <c r="L1594" s="552"/>
      <c r="M1594" s="552"/>
      <c r="N1594" s="552"/>
      <c r="O1594" s="552"/>
      <c r="P1594" s="552"/>
      <c r="Q1594" s="552"/>
      <c r="R1594" s="552"/>
      <c r="S1594" s="552"/>
      <c r="T1594" s="552"/>
      <c r="U1594" s="552"/>
      <c r="V1594" s="552"/>
      <c r="W1594" s="552"/>
      <c r="X1594" s="555"/>
      <c r="Y1594" s="529"/>
      <c r="Z1594" s="634"/>
      <c r="AA1594" s="515"/>
      <c r="AB1594" s="516"/>
    </row>
    <row r="1595" spans="1:29" ht="24.9" hidden="1" customHeight="1">
      <c r="A1595" s="302" t="s">
        <v>3189</v>
      </c>
      <c r="B1595" s="564" t="s">
        <v>2266</v>
      </c>
      <c r="C1595" s="513">
        <f t="shared" ref="C1595:C1644" si="96">D1595+L1595+N1595+P1595+R1595+T1595+U1595</f>
        <v>2456031</v>
      </c>
      <c r="D1595" s="512">
        <v>227510</v>
      </c>
      <c r="E1595" s="512">
        <v>227510</v>
      </c>
      <c r="F1595" s="512"/>
      <c r="G1595" s="512"/>
      <c r="H1595" s="512"/>
      <c r="I1595" s="512"/>
      <c r="J1595" s="512"/>
      <c r="K1595" s="514"/>
      <c r="L1595" s="512"/>
      <c r="M1595" s="512">
        <v>1163.5</v>
      </c>
      <c r="N1595" s="512">
        <v>2228521</v>
      </c>
      <c r="O1595" s="512"/>
      <c r="P1595" s="512"/>
      <c r="Q1595" s="512"/>
      <c r="R1595" s="512"/>
      <c r="S1595" s="512"/>
      <c r="T1595" s="512"/>
      <c r="U1595" s="640"/>
      <c r="V1595" s="512"/>
      <c r="W1595" s="512"/>
      <c r="X1595" s="559"/>
      <c r="Y1595" s="302"/>
      <c r="Z1595" s="641"/>
      <c r="AA1595" s="515"/>
      <c r="AB1595" s="516"/>
    </row>
    <row r="1596" spans="1:29" ht="24.9" hidden="1" customHeight="1">
      <c r="A1596" s="302" t="s">
        <v>3190</v>
      </c>
      <c r="B1596" s="564" t="s">
        <v>2267</v>
      </c>
      <c r="C1596" s="513">
        <f t="shared" si="96"/>
        <v>3420710</v>
      </c>
      <c r="D1596" s="512">
        <f>E1596+F1596+G1596+H1596+I1596</f>
        <v>1522593</v>
      </c>
      <c r="E1596" s="512">
        <v>129950</v>
      </c>
      <c r="F1596" s="512">
        <v>340197</v>
      </c>
      <c r="G1596" s="512">
        <v>118844</v>
      </c>
      <c r="H1596" s="512">
        <v>669506</v>
      </c>
      <c r="I1596" s="512">
        <v>264096</v>
      </c>
      <c r="J1596" s="512"/>
      <c r="K1596" s="514"/>
      <c r="L1596" s="512"/>
      <c r="M1596" s="512">
        <v>570.4</v>
      </c>
      <c r="N1596" s="512">
        <v>1092521</v>
      </c>
      <c r="O1596" s="512">
        <v>438.8</v>
      </c>
      <c r="P1596" s="512">
        <v>260647</v>
      </c>
      <c r="Q1596" s="512">
        <v>1134</v>
      </c>
      <c r="R1596" s="512">
        <v>461538</v>
      </c>
      <c r="S1596" s="512">
        <v>85.2</v>
      </c>
      <c r="T1596" s="512">
        <v>83411</v>
      </c>
      <c r="U1596" s="640"/>
      <c r="V1596" s="512"/>
      <c r="W1596" s="512"/>
      <c r="X1596" s="559"/>
      <c r="Y1596" s="302"/>
      <c r="Z1596" s="641"/>
      <c r="AA1596" s="515"/>
      <c r="AB1596" s="516"/>
    </row>
    <row r="1597" spans="1:29" ht="24.9" hidden="1" customHeight="1">
      <c r="A1597" s="302" t="s">
        <v>3191</v>
      </c>
      <c r="B1597" s="564" t="s">
        <v>2268</v>
      </c>
      <c r="C1597" s="513">
        <f t="shared" si="96"/>
        <v>448533</v>
      </c>
      <c r="D1597" s="512">
        <v>448533</v>
      </c>
      <c r="E1597" s="512"/>
      <c r="F1597" s="512"/>
      <c r="G1597" s="512">
        <v>90428</v>
      </c>
      <c r="H1597" s="512">
        <v>358105</v>
      </c>
      <c r="I1597" s="512"/>
      <c r="J1597" s="512"/>
      <c r="K1597" s="514"/>
      <c r="L1597" s="512"/>
      <c r="M1597" s="512"/>
      <c r="N1597" s="512"/>
      <c r="O1597" s="512"/>
      <c r="P1597" s="512"/>
      <c r="Q1597" s="512"/>
      <c r="R1597" s="512"/>
      <c r="S1597" s="512"/>
      <c r="T1597" s="512"/>
      <c r="U1597" s="640"/>
      <c r="V1597" s="512"/>
      <c r="W1597" s="512"/>
      <c r="X1597" s="559"/>
      <c r="Y1597" s="302"/>
      <c r="Z1597" s="641"/>
      <c r="AA1597" s="515"/>
      <c r="AB1597" s="516"/>
    </row>
    <row r="1598" spans="1:29" ht="24.9" hidden="1" customHeight="1">
      <c r="A1598" s="302" t="s">
        <v>3192</v>
      </c>
      <c r="B1598" s="564" t="s">
        <v>2269</v>
      </c>
      <c r="C1598" s="513">
        <f t="shared" si="96"/>
        <v>1859163</v>
      </c>
      <c r="D1598" s="512">
        <v>155100</v>
      </c>
      <c r="E1598" s="512">
        <v>155100</v>
      </c>
      <c r="F1598" s="512"/>
      <c r="G1598" s="512"/>
      <c r="H1598" s="512"/>
      <c r="I1598" s="512"/>
      <c r="J1598" s="512"/>
      <c r="K1598" s="514"/>
      <c r="L1598" s="512"/>
      <c r="M1598" s="512">
        <v>889.85</v>
      </c>
      <c r="N1598" s="512">
        <v>1704063</v>
      </c>
      <c r="O1598" s="512"/>
      <c r="P1598" s="512"/>
      <c r="Q1598" s="512"/>
      <c r="R1598" s="512"/>
      <c r="S1598" s="512"/>
      <c r="T1598" s="512"/>
      <c r="U1598" s="640"/>
      <c r="V1598" s="512"/>
      <c r="W1598" s="512"/>
      <c r="X1598" s="559"/>
      <c r="Y1598" s="302"/>
      <c r="Z1598" s="641"/>
      <c r="AA1598" s="515"/>
      <c r="AB1598" s="516"/>
    </row>
    <row r="1599" spans="1:29" ht="24.9" hidden="1" customHeight="1">
      <c r="A1599" s="302" t="s">
        <v>3193</v>
      </c>
      <c r="B1599" s="564" t="s">
        <v>2271</v>
      </c>
      <c r="C1599" s="513">
        <f t="shared" si="96"/>
        <v>77550</v>
      </c>
      <c r="D1599" s="512">
        <v>77550</v>
      </c>
      <c r="E1599" s="512">
        <v>77550</v>
      </c>
      <c r="F1599" s="512"/>
      <c r="G1599" s="512"/>
      <c r="H1599" s="512"/>
      <c r="I1599" s="512"/>
      <c r="J1599" s="512"/>
      <c r="K1599" s="514"/>
      <c r="L1599" s="512"/>
      <c r="M1599" s="512"/>
      <c r="N1599" s="512"/>
      <c r="O1599" s="512"/>
      <c r="P1599" s="512"/>
      <c r="Q1599" s="512"/>
      <c r="R1599" s="512"/>
      <c r="S1599" s="512"/>
      <c r="T1599" s="512"/>
      <c r="U1599" s="640"/>
      <c r="V1599" s="512"/>
      <c r="W1599" s="512"/>
      <c r="X1599" s="559"/>
      <c r="Y1599" s="302"/>
      <c r="Z1599" s="641"/>
      <c r="AA1599" s="515"/>
      <c r="AB1599" s="516"/>
    </row>
    <row r="1600" spans="1:29" ht="24.9" hidden="1" customHeight="1">
      <c r="A1600" s="302" t="s">
        <v>3194</v>
      </c>
      <c r="B1600" s="564" t="s">
        <v>2270</v>
      </c>
      <c r="C1600" s="513">
        <f t="shared" si="96"/>
        <v>1372082</v>
      </c>
      <c r="D1600" s="512">
        <v>473330</v>
      </c>
      <c r="E1600" s="512"/>
      <c r="F1600" s="512">
        <v>261690</v>
      </c>
      <c r="G1600" s="512">
        <v>211640</v>
      </c>
      <c r="H1600" s="512"/>
      <c r="I1600" s="512"/>
      <c r="J1600" s="512"/>
      <c r="K1600" s="514"/>
      <c r="L1600" s="512"/>
      <c r="M1600" s="512"/>
      <c r="N1600" s="512"/>
      <c r="O1600" s="512">
        <v>681.8</v>
      </c>
      <c r="P1600" s="512">
        <v>404989</v>
      </c>
      <c r="Q1600" s="512">
        <v>957</v>
      </c>
      <c r="R1600" s="512">
        <v>389499</v>
      </c>
      <c r="S1600" s="512">
        <v>106.5</v>
      </c>
      <c r="T1600" s="512">
        <v>104264</v>
      </c>
      <c r="U1600" s="640"/>
      <c r="V1600" s="512"/>
      <c r="W1600" s="512"/>
      <c r="X1600" s="559"/>
      <c r="Y1600" s="302"/>
      <c r="Z1600" s="641"/>
      <c r="AA1600" s="515"/>
      <c r="AB1600" s="516"/>
    </row>
    <row r="1601" spans="1:28" ht="24.9" hidden="1" customHeight="1">
      <c r="A1601" s="302" t="s">
        <v>3195</v>
      </c>
      <c r="B1601" s="564" t="s">
        <v>2272</v>
      </c>
      <c r="C1601" s="513">
        <f t="shared" si="96"/>
        <v>2152569</v>
      </c>
      <c r="D1601" s="512">
        <v>2152569</v>
      </c>
      <c r="E1601" s="512">
        <v>160270</v>
      </c>
      <c r="F1601" s="512"/>
      <c r="G1601" s="512">
        <v>314759</v>
      </c>
      <c r="H1601" s="512">
        <v>1677540</v>
      </c>
      <c r="I1601" s="512"/>
      <c r="J1601" s="512"/>
      <c r="K1601" s="514"/>
      <c r="L1601" s="512"/>
      <c r="M1601" s="512"/>
      <c r="N1601" s="512"/>
      <c r="O1601" s="512"/>
      <c r="P1601" s="512"/>
      <c r="Q1601" s="512"/>
      <c r="R1601" s="512"/>
      <c r="S1601" s="512"/>
      <c r="T1601" s="512"/>
      <c r="U1601" s="640"/>
      <c r="V1601" s="512"/>
      <c r="W1601" s="512"/>
      <c r="X1601" s="559"/>
      <c r="Y1601" s="302"/>
      <c r="Z1601" s="641"/>
      <c r="AA1601" s="515"/>
      <c r="AB1601" s="516"/>
    </row>
    <row r="1602" spans="1:28" ht="24.9" hidden="1" customHeight="1">
      <c r="A1602" s="302" t="s">
        <v>3196</v>
      </c>
      <c r="B1602" s="564" t="s">
        <v>2276</v>
      </c>
      <c r="C1602" s="513">
        <f t="shared" si="96"/>
        <v>1804461</v>
      </c>
      <c r="D1602" s="512">
        <v>618230</v>
      </c>
      <c r="E1602" s="512">
        <v>28850</v>
      </c>
      <c r="F1602" s="512"/>
      <c r="G1602" s="512"/>
      <c r="H1602" s="512"/>
      <c r="I1602" s="512">
        <v>589380</v>
      </c>
      <c r="J1602" s="512"/>
      <c r="K1602" s="514"/>
      <c r="L1602" s="512"/>
      <c r="M1602" s="512"/>
      <c r="N1602" s="512"/>
      <c r="O1602" s="512"/>
      <c r="P1602" s="512"/>
      <c r="Q1602" s="512">
        <v>852</v>
      </c>
      <c r="R1602" s="512">
        <v>1091045</v>
      </c>
      <c r="S1602" s="512">
        <v>91</v>
      </c>
      <c r="T1602" s="512">
        <v>95186</v>
      </c>
      <c r="U1602" s="640"/>
      <c r="V1602" s="512"/>
      <c r="W1602" s="512"/>
      <c r="X1602" s="559"/>
      <c r="Y1602" s="302"/>
      <c r="Z1602" s="641"/>
      <c r="AA1602" s="515"/>
      <c r="AB1602" s="516"/>
    </row>
    <row r="1603" spans="1:28" ht="24.9" hidden="1" customHeight="1">
      <c r="A1603" s="302" t="s">
        <v>3197</v>
      </c>
      <c r="B1603" s="564" t="s">
        <v>2277</v>
      </c>
      <c r="C1603" s="513">
        <f t="shared" si="96"/>
        <v>538770</v>
      </c>
      <c r="D1603" s="512">
        <v>538770</v>
      </c>
      <c r="E1603" s="512">
        <v>211970</v>
      </c>
      <c r="F1603" s="512">
        <v>326800</v>
      </c>
      <c r="G1603" s="512"/>
      <c r="H1603" s="512"/>
      <c r="I1603" s="512"/>
      <c r="J1603" s="512"/>
      <c r="K1603" s="514"/>
      <c r="L1603" s="512"/>
      <c r="M1603" s="512"/>
      <c r="N1603" s="512"/>
      <c r="O1603" s="512"/>
      <c r="P1603" s="512"/>
      <c r="Q1603" s="512"/>
      <c r="R1603" s="512"/>
      <c r="S1603" s="512"/>
      <c r="T1603" s="512"/>
      <c r="U1603" s="640"/>
      <c r="V1603" s="512"/>
      <c r="W1603" s="512"/>
      <c r="X1603" s="559"/>
      <c r="Y1603" s="302"/>
      <c r="Z1603" s="641"/>
      <c r="AA1603" s="515"/>
      <c r="AB1603" s="516"/>
    </row>
    <row r="1604" spans="1:28" ht="24.9" hidden="1" customHeight="1">
      <c r="A1604" s="302" t="s">
        <v>3198</v>
      </c>
      <c r="B1604" s="564" t="s">
        <v>2278</v>
      </c>
      <c r="C1604" s="513">
        <f t="shared" si="96"/>
        <v>1584061</v>
      </c>
      <c r="D1604" s="512"/>
      <c r="E1604" s="512"/>
      <c r="F1604" s="512"/>
      <c r="G1604" s="512"/>
      <c r="H1604" s="512"/>
      <c r="I1604" s="512"/>
      <c r="J1604" s="512"/>
      <c r="K1604" s="514"/>
      <c r="L1604" s="512"/>
      <c r="M1604" s="512"/>
      <c r="N1604" s="512"/>
      <c r="O1604" s="512"/>
      <c r="P1604" s="512"/>
      <c r="Q1604" s="512">
        <v>1244.4000000000001</v>
      </c>
      <c r="R1604" s="512">
        <v>1584061</v>
      </c>
      <c r="S1604" s="512"/>
      <c r="T1604" s="512"/>
      <c r="U1604" s="640"/>
      <c r="V1604" s="512"/>
      <c r="W1604" s="512"/>
      <c r="X1604" s="559"/>
      <c r="Y1604" s="302"/>
      <c r="Z1604" s="641"/>
      <c r="AA1604" s="515"/>
      <c r="AB1604" s="516"/>
    </row>
    <row r="1605" spans="1:28" ht="24.9" hidden="1" customHeight="1">
      <c r="A1605" s="302" t="s">
        <v>3500</v>
      </c>
      <c r="B1605" s="564" t="s">
        <v>2279</v>
      </c>
      <c r="C1605" s="513">
        <f t="shared" si="96"/>
        <v>1481150</v>
      </c>
      <c r="D1605" s="512"/>
      <c r="E1605" s="512"/>
      <c r="F1605" s="512"/>
      <c r="G1605" s="512"/>
      <c r="H1605" s="512"/>
      <c r="I1605" s="512"/>
      <c r="J1605" s="512"/>
      <c r="K1605" s="514"/>
      <c r="L1605" s="512"/>
      <c r="M1605" s="512"/>
      <c r="N1605" s="512"/>
      <c r="O1605" s="512"/>
      <c r="P1605" s="512"/>
      <c r="Q1605" s="512">
        <v>1170</v>
      </c>
      <c r="R1605" s="512">
        <v>1402830</v>
      </c>
      <c r="S1605" s="512">
        <v>80</v>
      </c>
      <c r="T1605" s="512">
        <v>78320</v>
      </c>
      <c r="U1605" s="640"/>
      <c r="V1605" s="512"/>
      <c r="W1605" s="512"/>
      <c r="X1605" s="559"/>
      <c r="Y1605" s="302"/>
      <c r="Z1605" s="641"/>
      <c r="AA1605" s="515"/>
      <c r="AB1605" s="516"/>
    </row>
    <row r="1606" spans="1:28" ht="24.9" hidden="1" customHeight="1">
      <c r="A1606" s="302" t="s">
        <v>3501</v>
      </c>
      <c r="B1606" s="564" t="s">
        <v>2273</v>
      </c>
      <c r="C1606" s="513">
        <f t="shared" si="96"/>
        <v>207458</v>
      </c>
      <c r="D1606" s="512">
        <v>207458</v>
      </c>
      <c r="E1606" s="512">
        <v>38775</v>
      </c>
      <c r="F1606" s="512"/>
      <c r="G1606" s="512">
        <v>168683</v>
      </c>
      <c r="H1606" s="512"/>
      <c r="I1606" s="512"/>
      <c r="J1606" s="512"/>
      <c r="K1606" s="514"/>
      <c r="L1606" s="512"/>
      <c r="M1606" s="512"/>
      <c r="N1606" s="512"/>
      <c r="O1606" s="512"/>
      <c r="P1606" s="512"/>
      <c r="Q1606" s="512"/>
      <c r="R1606" s="512"/>
      <c r="S1606" s="512"/>
      <c r="T1606" s="512"/>
      <c r="U1606" s="640"/>
      <c r="V1606" s="512"/>
      <c r="W1606" s="512"/>
      <c r="X1606" s="559"/>
      <c r="Y1606" s="302"/>
      <c r="Z1606" s="641"/>
      <c r="AA1606" s="515"/>
      <c r="AB1606" s="516"/>
    </row>
    <row r="1607" spans="1:28" ht="24.9" hidden="1" customHeight="1">
      <c r="A1607" s="302" t="s">
        <v>3502</v>
      </c>
      <c r="B1607" s="564" t="s">
        <v>2280</v>
      </c>
      <c r="C1607" s="513">
        <f t="shared" si="96"/>
        <v>1499861</v>
      </c>
      <c r="D1607" s="512">
        <v>98230</v>
      </c>
      <c r="E1607" s="512">
        <v>98230</v>
      </c>
      <c r="F1607" s="512"/>
      <c r="G1607" s="512"/>
      <c r="H1607" s="512"/>
      <c r="I1607" s="512"/>
      <c r="J1607" s="512"/>
      <c r="K1607" s="514"/>
      <c r="L1607" s="512"/>
      <c r="M1607" s="512"/>
      <c r="N1607" s="512"/>
      <c r="O1607" s="512"/>
      <c r="P1607" s="512"/>
      <c r="Q1607" s="512">
        <v>1169</v>
      </c>
      <c r="R1607" s="512">
        <v>1401631</v>
      </c>
      <c r="S1607" s="512"/>
      <c r="T1607" s="512"/>
      <c r="U1607" s="640"/>
      <c r="V1607" s="512"/>
      <c r="W1607" s="512"/>
      <c r="X1607" s="559"/>
      <c r="Y1607" s="302"/>
      <c r="Z1607" s="641"/>
      <c r="AA1607" s="515"/>
      <c r="AB1607" s="516"/>
    </row>
    <row r="1608" spans="1:28" ht="24.9" hidden="1" customHeight="1">
      <c r="A1608" s="302" t="s">
        <v>3503</v>
      </c>
      <c r="B1608" s="564" t="s">
        <v>2274</v>
      </c>
      <c r="C1608" s="513">
        <f t="shared" si="96"/>
        <v>234295</v>
      </c>
      <c r="D1608" s="512">
        <v>234295</v>
      </c>
      <c r="E1608" s="512">
        <v>51700</v>
      </c>
      <c r="F1608" s="512"/>
      <c r="G1608" s="512">
        <v>182595</v>
      </c>
      <c r="H1608" s="512"/>
      <c r="I1608" s="512"/>
      <c r="J1608" s="512"/>
      <c r="K1608" s="514"/>
      <c r="L1608" s="512"/>
      <c r="M1608" s="512"/>
      <c r="N1608" s="512"/>
      <c r="O1608" s="512"/>
      <c r="P1608" s="512"/>
      <c r="Q1608" s="512"/>
      <c r="R1608" s="512"/>
      <c r="S1608" s="512"/>
      <c r="T1608" s="512"/>
      <c r="U1608" s="640"/>
      <c r="V1608" s="512"/>
      <c r="W1608" s="512"/>
      <c r="X1608" s="559"/>
      <c r="Y1608" s="302"/>
      <c r="Z1608" s="641"/>
      <c r="AA1608" s="515"/>
      <c r="AB1608" s="516"/>
    </row>
    <row r="1609" spans="1:28" ht="24.9" hidden="1" customHeight="1">
      <c r="A1609" s="302" t="s">
        <v>3504</v>
      </c>
      <c r="B1609" s="564" t="s">
        <v>2275</v>
      </c>
      <c r="C1609" s="513">
        <f t="shared" si="96"/>
        <v>193358</v>
      </c>
      <c r="D1609" s="512">
        <v>193358</v>
      </c>
      <c r="E1609" s="512">
        <v>41360</v>
      </c>
      <c r="F1609" s="512"/>
      <c r="G1609" s="512"/>
      <c r="H1609" s="512"/>
      <c r="I1609" s="512">
        <v>151998</v>
      </c>
      <c r="J1609" s="512"/>
      <c r="K1609" s="514"/>
      <c r="L1609" s="512"/>
      <c r="M1609" s="512"/>
      <c r="N1609" s="512"/>
      <c r="O1609" s="512"/>
      <c r="P1609" s="512"/>
      <c r="Q1609" s="512"/>
      <c r="R1609" s="512"/>
      <c r="S1609" s="512"/>
      <c r="T1609" s="512"/>
      <c r="U1609" s="640"/>
      <c r="V1609" s="512"/>
      <c r="W1609" s="512"/>
      <c r="X1609" s="559"/>
      <c r="Y1609" s="302"/>
      <c r="Z1609" s="641"/>
      <c r="AA1609" s="515"/>
      <c r="AB1609" s="516"/>
    </row>
    <row r="1610" spans="1:28" ht="24.9" hidden="1" customHeight="1">
      <c r="A1610" s="302" t="s">
        <v>3505</v>
      </c>
      <c r="B1610" s="564" t="s">
        <v>2281</v>
      </c>
      <c r="C1610" s="513">
        <f t="shared" si="96"/>
        <v>700252</v>
      </c>
      <c r="D1610" s="512">
        <v>10340</v>
      </c>
      <c r="E1610" s="512">
        <v>10340</v>
      </c>
      <c r="F1610" s="512"/>
      <c r="G1610" s="512"/>
      <c r="H1610" s="512"/>
      <c r="I1610" s="512"/>
      <c r="J1610" s="512"/>
      <c r="K1610" s="514"/>
      <c r="L1610" s="512"/>
      <c r="M1610" s="512">
        <v>360.2</v>
      </c>
      <c r="N1610" s="512">
        <v>689912</v>
      </c>
      <c r="O1610" s="512"/>
      <c r="P1610" s="512"/>
      <c r="Q1610" s="512"/>
      <c r="R1610" s="512"/>
      <c r="S1610" s="512"/>
      <c r="T1610" s="512"/>
      <c r="U1610" s="640"/>
      <c r="V1610" s="512"/>
      <c r="W1610" s="512"/>
      <c r="X1610" s="559"/>
      <c r="Y1610" s="302"/>
      <c r="Z1610" s="641"/>
      <c r="AA1610" s="515"/>
      <c r="AB1610" s="516"/>
    </row>
    <row r="1611" spans="1:28" ht="24.9" hidden="1" customHeight="1">
      <c r="A1611" s="302" t="s">
        <v>3199</v>
      </c>
      <c r="B1611" s="564" t="s">
        <v>2282</v>
      </c>
      <c r="C1611" s="513">
        <f t="shared" si="96"/>
        <v>751584</v>
      </c>
      <c r="D1611" s="512">
        <v>10340</v>
      </c>
      <c r="E1611" s="512">
        <v>10340</v>
      </c>
      <c r="F1611" s="512"/>
      <c r="G1611" s="512"/>
      <c r="H1611" s="512"/>
      <c r="I1611" s="512"/>
      <c r="J1611" s="512"/>
      <c r="K1611" s="514"/>
      <c r="L1611" s="512"/>
      <c r="M1611" s="512">
        <v>387</v>
      </c>
      <c r="N1611" s="512">
        <v>741244</v>
      </c>
      <c r="O1611" s="512"/>
      <c r="P1611" s="512"/>
      <c r="Q1611" s="512"/>
      <c r="R1611" s="512"/>
      <c r="S1611" s="512"/>
      <c r="T1611" s="512"/>
      <c r="U1611" s="640"/>
      <c r="V1611" s="512"/>
      <c r="W1611" s="512"/>
      <c r="X1611" s="559"/>
      <c r="Y1611" s="302"/>
      <c r="Z1611" s="641"/>
      <c r="AA1611" s="515"/>
      <c r="AB1611" s="516"/>
    </row>
    <row r="1612" spans="1:28" ht="24.9" hidden="1" customHeight="1">
      <c r="A1612" s="302" t="s">
        <v>3506</v>
      </c>
      <c r="B1612" s="564" t="s">
        <v>2283</v>
      </c>
      <c r="C1612" s="513">
        <f t="shared" si="96"/>
        <v>772653</v>
      </c>
      <c r="D1612" s="512">
        <v>10340</v>
      </c>
      <c r="E1612" s="512">
        <v>10340</v>
      </c>
      <c r="F1612" s="512"/>
      <c r="G1612" s="512"/>
      <c r="H1612" s="512"/>
      <c r="I1612" s="512"/>
      <c r="J1612" s="512"/>
      <c r="K1612" s="514"/>
      <c r="L1612" s="512"/>
      <c r="M1612" s="512">
        <v>398</v>
      </c>
      <c r="N1612" s="512">
        <v>762313</v>
      </c>
      <c r="O1612" s="512"/>
      <c r="P1612" s="512"/>
      <c r="Q1612" s="512"/>
      <c r="R1612" s="512"/>
      <c r="S1612" s="512"/>
      <c r="T1612" s="512"/>
      <c r="U1612" s="640"/>
      <c r="V1612" s="512"/>
      <c r="W1612" s="512"/>
      <c r="X1612" s="559"/>
      <c r="Y1612" s="302"/>
      <c r="Z1612" s="641"/>
      <c r="AA1612" s="515"/>
      <c r="AB1612" s="516"/>
    </row>
    <row r="1613" spans="1:28" ht="24.9" hidden="1" customHeight="1">
      <c r="A1613" s="302" t="s">
        <v>3200</v>
      </c>
      <c r="B1613" s="564" t="s">
        <v>1793</v>
      </c>
      <c r="C1613" s="513">
        <f t="shared" si="96"/>
        <v>794898</v>
      </c>
      <c r="D1613" s="512">
        <v>534837</v>
      </c>
      <c r="E1613" s="512">
        <v>51700</v>
      </c>
      <c r="F1613" s="512">
        <v>95618</v>
      </c>
      <c r="G1613" s="512">
        <v>77330</v>
      </c>
      <c r="H1613" s="512">
        <v>310189</v>
      </c>
      <c r="I1613" s="512"/>
      <c r="J1613" s="512"/>
      <c r="K1613" s="514"/>
      <c r="L1613" s="512"/>
      <c r="M1613" s="512"/>
      <c r="N1613" s="512"/>
      <c r="O1613" s="512"/>
      <c r="P1613" s="512"/>
      <c r="Q1613" s="512">
        <v>483.1</v>
      </c>
      <c r="R1613" s="512">
        <v>196622</v>
      </c>
      <c r="S1613" s="512">
        <v>64.8</v>
      </c>
      <c r="T1613" s="512">
        <v>63439</v>
      </c>
      <c r="U1613" s="640"/>
      <c r="V1613" s="512"/>
      <c r="W1613" s="512"/>
      <c r="X1613" s="559"/>
      <c r="Y1613" s="302"/>
      <c r="Z1613" s="641"/>
      <c r="AA1613" s="515"/>
      <c r="AB1613" s="516"/>
    </row>
    <row r="1614" spans="1:28" ht="24.9" hidden="1" customHeight="1">
      <c r="A1614" s="302" t="s">
        <v>3201</v>
      </c>
      <c r="B1614" s="564" t="s">
        <v>1794</v>
      </c>
      <c r="C1614" s="513">
        <f t="shared" si="96"/>
        <v>802165</v>
      </c>
      <c r="D1614" s="512">
        <v>532315</v>
      </c>
      <c r="E1614" s="512">
        <v>51700</v>
      </c>
      <c r="F1614" s="512">
        <v>95215</v>
      </c>
      <c r="G1614" s="512">
        <v>77004</v>
      </c>
      <c r="H1614" s="512">
        <v>308396</v>
      </c>
      <c r="I1614" s="512"/>
      <c r="J1614" s="512"/>
      <c r="K1614" s="514"/>
      <c r="L1614" s="512"/>
      <c r="M1614" s="512"/>
      <c r="N1614" s="512"/>
      <c r="O1614" s="512"/>
      <c r="P1614" s="512"/>
      <c r="Q1614" s="512">
        <v>484.3</v>
      </c>
      <c r="R1614" s="512">
        <v>197110</v>
      </c>
      <c r="S1614" s="512">
        <v>74.3</v>
      </c>
      <c r="T1614" s="512">
        <v>72740</v>
      </c>
      <c r="U1614" s="640"/>
      <c r="V1614" s="512"/>
      <c r="W1614" s="512"/>
      <c r="X1614" s="559"/>
      <c r="Y1614" s="302"/>
      <c r="Z1614" s="641"/>
      <c r="AA1614" s="515"/>
      <c r="AB1614" s="516"/>
    </row>
    <row r="1615" spans="1:28" ht="24.9" hidden="1" customHeight="1">
      <c r="A1615" s="302" t="s">
        <v>3202</v>
      </c>
      <c r="B1615" s="564" t="s">
        <v>1795</v>
      </c>
      <c r="C1615" s="513">
        <f t="shared" si="96"/>
        <v>683458</v>
      </c>
      <c r="D1615" s="512">
        <v>62040</v>
      </c>
      <c r="E1615" s="512">
        <v>62040</v>
      </c>
      <c r="F1615" s="512"/>
      <c r="G1615" s="512"/>
      <c r="H1615" s="512"/>
      <c r="I1615" s="512"/>
      <c r="J1615" s="512"/>
      <c r="K1615" s="514"/>
      <c r="L1615" s="512"/>
      <c r="M1615" s="512">
        <v>324.5</v>
      </c>
      <c r="N1615" s="512">
        <v>621418</v>
      </c>
      <c r="O1615" s="512"/>
      <c r="P1615" s="512"/>
      <c r="Q1615" s="512"/>
      <c r="R1615" s="512"/>
      <c r="S1615" s="512"/>
      <c r="T1615" s="512"/>
      <c r="U1615" s="640"/>
      <c r="V1615" s="512"/>
      <c r="W1615" s="512"/>
      <c r="X1615" s="559"/>
      <c r="Y1615" s="302"/>
      <c r="Z1615" s="641"/>
      <c r="AA1615" s="515"/>
      <c r="AB1615" s="516"/>
    </row>
    <row r="1616" spans="1:28" ht="24.9" hidden="1" customHeight="1">
      <c r="A1616" s="302" t="s">
        <v>3203</v>
      </c>
      <c r="B1616" s="564" t="s">
        <v>1796</v>
      </c>
      <c r="C1616" s="513">
        <f t="shared" si="96"/>
        <v>1260226</v>
      </c>
      <c r="D1616" s="512">
        <v>144760</v>
      </c>
      <c r="E1616" s="512">
        <v>144760</v>
      </c>
      <c r="F1616" s="512"/>
      <c r="G1616" s="512"/>
      <c r="H1616" s="512"/>
      <c r="I1616" s="512"/>
      <c r="J1616" s="512"/>
      <c r="K1616" s="514"/>
      <c r="L1616" s="512"/>
      <c r="M1616" s="512"/>
      <c r="N1616" s="512"/>
      <c r="O1616" s="512"/>
      <c r="P1616" s="512"/>
      <c r="Q1616" s="512">
        <v>778.4</v>
      </c>
      <c r="R1616" s="512">
        <v>996745</v>
      </c>
      <c r="S1616" s="512">
        <v>113.5</v>
      </c>
      <c r="T1616" s="512">
        <v>118721</v>
      </c>
      <c r="U1616" s="640"/>
      <c r="V1616" s="512"/>
      <c r="W1616" s="512"/>
      <c r="X1616" s="559"/>
      <c r="Y1616" s="302"/>
      <c r="Z1616" s="641"/>
      <c r="AA1616" s="515"/>
      <c r="AB1616" s="516"/>
    </row>
    <row r="1617" spans="1:28" ht="24.9" hidden="1" customHeight="1">
      <c r="A1617" s="302" t="s">
        <v>3204</v>
      </c>
      <c r="B1617" s="564" t="s">
        <v>1797</v>
      </c>
      <c r="C1617" s="513">
        <f t="shared" si="96"/>
        <v>1339788</v>
      </c>
      <c r="D1617" s="512">
        <v>35673</v>
      </c>
      <c r="E1617" s="512">
        <v>35673</v>
      </c>
      <c r="F1617" s="512"/>
      <c r="G1617" s="512"/>
      <c r="H1617" s="512"/>
      <c r="I1617" s="512"/>
      <c r="J1617" s="512"/>
      <c r="K1617" s="514"/>
      <c r="L1617" s="512"/>
      <c r="M1617" s="512">
        <v>681</v>
      </c>
      <c r="N1617" s="512">
        <v>1304115</v>
      </c>
      <c r="O1617" s="512"/>
      <c r="P1617" s="512"/>
      <c r="Q1617" s="512"/>
      <c r="R1617" s="512"/>
      <c r="S1617" s="512"/>
      <c r="T1617" s="512"/>
      <c r="U1617" s="640"/>
      <c r="V1617" s="512"/>
      <c r="W1617" s="512"/>
      <c r="X1617" s="559"/>
      <c r="Y1617" s="302"/>
      <c r="Z1617" s="641"/>
      <c r="AA1617" s="515"/>
      <c r="AB1617" s="516"/>
    </row>
    <row r="1618" spans="1:28" ht="24.9" hidden="1" customHeight="1">
      <c r="A1618" s="302" t="s">
        <v>3205</v>
      </c>
      <c r="B1618" s="564" t="s">
        <v>1798</v>
      </c>
      <c r="C1618" s="513">
        <f t="shared" si="96"/>
        <v>1341167</v>
      </c>
      <c r="D1618" s="512">
        <v>38775</v>
      </c>
      <c r="E1618" s="512">
        <v>38775</v>
      </c>
      <c r="F1618" s="512"/>
      <c r="G1618" s="512"/>
      <c r="H1618" s="512"/>
      <c r="I1618" s="512"/>
      <c r="J1618" s="512"/>
      <c r="K1618" s="514"/>
      <c r="L1618" s="512"/>
      <c r="M1618" s="512">
        <v>680.1</v>
      </c>
      <c r="N1618" s="512">
        <v>1302392</v>
      </c>
      <c r="O1618" s="512"/>
      <c r="P1618" s="512"/>
      <c r="Q1618" s="512"/>
      <c r="R1618" s="512"/>
      <c r="S1618" s="512"/>
      <c r="T1618" s="512"/>
      <c r="U1618" s="640"/>
      <c r="V1618" s="512"/>
      <c r="W1618" s="512"/>
      <c r="X1618" s="559"/>
      <c r="Y1618" s="302"/>
      <c r="Z1618" s="641"/>
      <c r="AA1618" s="515"/>
      <c r="AB1618" s="516"/>
    </row>
    <row r="1619" spans="1:28" ht="24.9" hidden="1" customHeight="1">
      <c r="A1619" s="302" t="s">
        <v>3206</v>
      </c>
      <c r="B1619" s="557" t="s">
        <v>3147</v>
      </c>
      <c r="C1619" s="513">
        <f t="shared" si="96"/>
        <v>3766934</v>
      </c>
      <c r="D1619" s="512"/>
      <c r="E1619" s="512"/>
      <c r="F1619" s="512"/>
      <c r="G1619" s="512"/>
      <c r="H1619" s="512"/>
      <c r="I1619" s="512"/>
      <c r="J1619" s="512"/>
      <c r="K1619" s="514">
        <v>2</v>
      </c>
      <c r="L1619" s="512">
        <v>3766934</v>
      </c>
      <c r="M1619" s="512"/>
      <c r="N1619" s="512"/>
      <c r="O1619" s="512"/>
      <c r="P1619" s="512"/>
      <c r="Q1619" s="512"/>
      <c r="R1619" s="512"/>
      <c r="S1619" s="512"/>
      <c r="T1619" s="512"/>
      <c r="U1619" s="640"/>
      <c r="V1619" s="512"/>
      <c r="W1619" s="512"/>
      <c r="X1619" s="559"/>
      <c r="Y1619" s="302"/>
      <c r="Z1619" s="558"/>
      <c r="AA1619" s="515"/>
      <c r="AB1619" s="516"/>
    </row>
    <row r="1620" spans="1:28" ht="24.9" hidden="1" customHeight="1">
      <c r="A1620" s="302" t="s">
        <v>3207</v>
      </c>
      <c r="B1620" s="557" t="s">
        <v>3148</v>
      </c>
      <c r="C1620" s="513">
        <f t="shared" si="96"/>
        <v>5650401</v>
      </c>
      <c r="D1620" s="512"/>
      <c r="E1620" s="512"/>
      <c r="F1620" s="512"/>
      <c r="G1620" s="512"/>
      <c r="H1620" s="512"/>
      <c r="I1620" s="512"/>
      <c r="J1620" s="512"/>
      <c r="K1620" s="514">
        <v>3</v>
      </c>
      <c r="L1620" s="512">
        <v>5650401</v>
      </c>
      <c r="M1620" s="512"/>
      <c r="N1620" s="512"/>
      <c r="O1620" s="512"/>
      <c r="P1620" s="512"/>
      <c r="Q1620" s="512"/>
      <c r="R1620" s="512"/>
      <c r="S1620" s="512"/>
      <c r="T1620" s="512"/>
      <c r="U1620" s="640"/>
      <c r="V1620" s="512"/>
      <c r="W1620" s="512"/>
      <c r="X1620" s="559"/>
      <c r="Y1620" s="302"/>
      <c r="Z1620" s="558"/>
      <c r="AA1620" s="515"/>
      <c r="AB1620" s="516"/>
    </row>
    <row r="1621" spans="1:28" ht="24.9" hidden="1" customHeight="1">
      <c r="A1621" s="302" t="s">
        <v>3208</v>
      </c>
      <c r="B1621" s="557" t="s">
        <v>3149</v>
      </c>
      <c r="C1621" s="513">
        <f t="shared" si="96"/>
        <v>3766934</v>
      </c>
      <c r="D1621" s="512"/>
      <c r="E1621" s="512"/>
      <c r="F1621" s="512"/>
      <c r="G1621" s="512"/>
      <c r="H1621" s="512"/>
      <c r="I1621" s="512"/>
      <c r="J1621" s="512"/>
      <c r="K1621" s="514">
        <v>2</v>
      </c>
      <c r="L1621" s="512">
        <v>3766934</v>
      </c>
      <c r="M1621" s="512"/>
      <c r="N1621" s="512"/>
      <c r="O1621" s="512"/>
      <c r="P1621" s="512"/>
      <c r="Q1621" s="512"/>
      <c r="R1621" s="512"/>
      <c r="S1621" s="512"/>
      <c r="T1621" s="512"/>
      <c r="U1621" s="640"/>
      <c r="V1621" s="512"/>
      <c r="W1621" s="512"/>
      <c r="X1621" s="559"/>
      <c r="Y1621" s="302"/>
      <c r="Z1621" s="558"/>
      <c r="AA1621" s="515"/>
      <c r="AB1621" s="516"/>
    </row>
    <row r="1622" spans="1:28" ht="24.9" hidden="1" customHeight="1">
      <c r="A1622" s="302" t="s">
        <v>3209</v>
      </c>
      <c r="B1622" s="564" t="s">
        <v>1799</v>
      </c>
      <c r="C1622" s="513">
        <f t="shared" si="96"/>
        <v>844860</v>
      </c>
      <c r="D1622" s="512">
        <v>15510</v>
      </c>
      <c r="E1622" s="512">
        <v>15510</v>
      </c>
      <c r="F1622" s="512"/>
      <c r="G1622" s="512"/>
      <c r="H1622" s="512"/>
      <c r="I1622" s="512"/>
      <c r="J1622" s="512"/>
      <c r="K1622" s="514"/>
      <c r="L1622" s="512"/>
      <c r="M1622" s="512">
        <v>433</v>
      </c>
      <c r="N1622" s="512">
        <v>829350</v>
      </c>
      <c r="O1622" s="512"/>
      <c r="P1622" s="512"/>
      <c r="Q1622" s="512"/>
      <c r="R1622" s="512"/>
      <c r="S1622" s="512"/>
      <c r="T1622" s="512"/>
      <c r="U1622" s="640"/>
      <c r="V1622" s="512"/>
      <c r="W1622" s="512"/>
      <c r="X1622" s="559"/>
      <c r="Y1622" s="302"/>
      <c r="Z1622" s="641"/>
      <c r="AA1622" s="515"/>
      <c r="AB1622" s="516"/>
    </row>
    <row r="1623" spans="1:28" ht="24.9" hidden="1" customHeight="1">
      <c r="A1623" s="302" t="s">
        <v>3210</v>
      </c>
      <c r="B1623" s="564" t="s">
        <v>1800</v>
      </c>
      <c r="C1623" s="513">
        <f t="shared" si="96"/>
        <v>1422723</v>
      </c>
      <c r="D1623" s="512">
        <v>20680</v>
      </c>
      <c r="E1623" s="512">
        <v>20680</v>
      </c>
      <c r="F1623" s="512"/>
      <c r="G1623" s="512"/>
      <c r="H1623" s="512"/>
      <c r="I1623" s="512"/>
      <c r="J1623" s="512"/>
      <c r="K1623" s="514"/>
      <c r="L1623" s="512"/>
      <c r="M1623" s="512">
        <v>732</v>
      </c>
      <c r="N1623" s="512">
        <v>1402043</v>
      </c>
      <c r="O1623" s="512"/>
      <c r="P1623" s="512"/>
      <c r="Q1623" s="512"/>
      <c r="R1623" s="512"/>
      <c r="S1623" s="512"/>
      <c r="T1623" s="512"/>
      <c r="U1623" s="640"/>
      <c r="V1623" s="512"/>
      <c r="W1623" s="512"/>
      <c r="X1623" s="559"/>
      <c r="Y1623" s="302"/>
      <c r="Z1623" s="641"/>
      <c r="AA1623" s="515"/>
      <c r="AB1623" s="516"/>
    </row>
    <row r="1624" spans="1:28" ht="24.9" hidden="1" customHeight="1">
      <c r="A1624" s="302" t="s">
        <v>3211</v>
      </c>
      <c r="B1624" s="564" t="s">
        <v>1801</v>
      </c>
      <c r="C1624" s="513">
        <f t="shared" si="96"/>
        <v>103400</v>
      </c>
      <c r="D1624" s="512">
        <v>103400</v>
      </c>
      <c r="E1624" s="512">
        <v>103400</v>
      </c>
      <c r="F1624" s="512"/>
      <c r="G1624" s="512"/>
      <c r="H1624" s="512"/>
      <c r="I1624" s="512"/>
      <c r="J1624" s="512"/>
      <c r="K1624" s="514"/>
      <c r="L1624" s="512"/>
      <c r="M1624" s="512"/>
      <c r="N1624" s="512"/>
      <c r="O1624" s="512"/>
      <c r="P1624" s="512"/>
      <c r="Q1624" s="512"/>
      <c r="R1624" s="512"/>
      <c r="S1624" s="512"/>
      <c r="T1624" s="512"/>
      <c r="U1624" s="640"/>
      <c r="V1624" s="512"/>
      <c r="W1624" s="512"/>
      <c r="X1624" s="559"/>
      <c r="Y1624" s="302"/>
      <c r="Z1624" s="641"/>
      <c r="AA1624" s="515"/>
      <c r="AB1624" s="516"/>
    </row>
    <row r="1625" spans="1:28" ht="24.9" hidden="1" customHeight="1">
      <c r="A1625" s="302" t="s">
        <v>3212</v>
      </c>
      <c r="B1625" s="564" t="s">
        <v>1802</v>
      </c>
      <c r="C1625" s="513">
        <f t="shared" si="96"/>
        <v>118910</v>
      </c>
      <c r="D1625" s="512">
        <v>118910</v>
      </c>
      <c r="E1625" s="512">
        <v>118910</v>
      </c>
      <c r="F1625" s="512"/>
      <c r="G1625" s="512"/>
      <c r="H1625" s="512"/>
      <c r="I1625" s="512"/>
      <c r="J1625" s="512"/>
      <c r="K1625" s="514"/>
      <c r="L1625" s="512"/>
      <c r="M1625" s="512"/>
      <c r="N1625" s="512"/>
      <c r="O1625" s="512"/>
      <c r="P1625" s="512"/>
      <c r="Q1625" s="512"/>
      <c r="R1625" s="512"/>
      <c r="S1625" s="512"/>
      <c r="T1625" s="512"/>
      <c r="U1625" s="640"/>
      <c r="V1625" s="512"/>
      <c r="W1625" s="512"/>
      <c r="X1625" s="559"/>
      <c r="Y1625" s="302"/>
      <c r="Z1625" s="641"/>
      <c r="AA1625" s="515"/>
      <c r="AB1625" s="516"/>
    </row>
    <row r="1626" spans="1:28" ht="24.9" hidden="1" customHeight="1">
      <c r="A1626" s="302" t="s">
        <v>3213</v>
      </c>
      <c r="B1626" s="564" t="s">
        <v>1803</v>
      </c>
      <c r="C1626" s="513">
        <f t="shared" si="96"/>
        <v>1725948</v>
      </c>
      <c r="D1626" s="512">
        <v>98230</v>
      </c>
      <c r="E1626" s="512">
        <v>98230</v>
      </c>
      <c r="F1626" s="512"/>
      <c r="G1626" s="512"/>
      <c r="H1626" s="512"/>
      <c r="I1626" s="512"/>
      <c r="J1626" s="512"/>
      <c r="K1626" s="514"/>
      <c r="L1626" s="512"/>
      <c r="M1626" s="512">
        <v>849.7</v>
      </c>
      <c r="N1626" s="512">
        <v>1627718</v>
      </c>
      <c r="O1626" s="512"/>
      <c r="P1626" s="512"/>
      <c r="Q1626" s="512"/>
      <c r="R1626" s="512"/>
      <c r="S1626" s="512"/>
      <c r="T1626" s="512"/>
      <c r="U1626" s="640"/>
      <c r="V1626" s="512"/>
      <c r="W1626" s="512"/>
      <c r="X1626" s="559"/>
      <c r="Y1626" s="302"/>
      <c r="Z1626" s="641"/>
      <c r="AA1626" s="515"/>
      <c r="AB1626" s="516"/>
    </row>
    <row r="1627" spans="1:28" ht="24.9" hidden="1" customHeight="1">
      <c r="A1627" s="302" t="s">
        <v>3214</v>
      </c>
      <c r="B1627" s="519" t="s">
        <v>385</v>
      </c>
      <c r="C1627" s="513">
        <f t="shared" si="96"/>
        <v>849992</v>
      </c>
      <c r="D1627" s="512"/>
      <c r="E1627" s="512"/>
      <c r="F1627" s="512"/>
      <c r="G1627" s="512"/>
      <c r="H1627" s="512"/>
      <c r="I1627" s="512"/>
      <c r="J1627" s="512"/>
      <c r="K1627" s="514"/>
      <c r="L1627" s="512"/>
      <c r="M1627" s="512"/>
      <c r="N1627" s="512"/>
      <c r="O1627" s="512">
        <v>151</v>
      </c>
      <c r="P1627" s="512">
        <v>95885</v>
      </c>
      <c r="Q1627" s="512">
        <v>1400</v>
      </c>
      <c r="R1627" s="512">
        <v>609000</v>
      </c>
      <c r="S1627" s="512">
        <v>93.3</v>
      </c>
      <c r="T1627" s="512">
        <v>97592</v>
      </c>
      <c r="U1627" s="512">
        <v>47515</v>
      </c>
      <c r="V1627" s="512"/>
      <c r="W1627" s="512"/>
      <c r="X1627" s="559"/>
      <c r="Y1627" s="302"/>
      <c r="Z1627" s="522"/>
      <c r="AA1627" s="515"/>
      <c r="AB1627" s="516"/>
    </row>
    <row r="1628" spans="1:28" ht="24.9" hidden="1" customHeight="1">
      <c r="A1628" s="302" t="s">
        <v>3215</v>
      </c>
      <c r="B1628" s="519" t="s">
        <v>1808</v>
      </c>
      <c r="C1628" s="513">
        <f t="shared" si="96"/>
        <v>2328400</v>
      </c>
      <c r="D1628" s="512">
        <v>2328400</v>
      </c>
      <c r="E1628" s="512">
        <v>46536</v>
      </c>
      <c r="F1628" s="512"/>
      <c r="G1628" s="512">
        <v>182630</v>
      </c>
      <c r="H1628" s="512">
        <v>2099234</v>
      </c>
      <c r="I1628" s="512"/>
      <c r="J1628" s="512"/>
      <c r="K1628" s="514"/>
      <c r="L1628" s="512"/>
      <c r="M1628" s="512"/>
      <c r="N1628" s="512"/>
      <c r="O1628" s="512"/>
      <c r="P1628" s="512"/>
      <c r="Q1628" s="512"/>
      <c r="R1628" s="512"/>
      <c r="S1628" s="512"/>
      <c r="T1628" s="512"/>
      <c r="U1628" s="512"/>
      <c r="V1628" s="512"/>
      <c r="W1628" s="512"/>
      <c r="X1628" s="559"/>
      <c r="Y1628" s="302"/>
      <c r="Z1628" s="522"/>
      <c r="AA1628" s="515"/>
      <c r="AB1628" s="516"/>
    </row>
    <row r="1629" spans="1:28" ht="24.9" hidden="1" customHeight="1">
      <c r="A1629" s="302" t="s">
        <v>3216</v>
      </c>
      <c r="B1629" s="519" t="s">
        <v>1809</v>
      </c>
      <c r="C1629" s="513">
        <f t="shared" si="96"/>
        <v>598708</v>
      </c>
      <c r="D1629" s="512">
        <v>598708</v>
      </c>
      <c r="E1629" s="512">
        <v>21780</v>
      </c>
      <c r="F1629" s="512"/>
      <c r="G1629" s="512">
        <v>74888</v>
      </c>
      <c r="H1629" s="512">
        <v>502040</v>
      </c>
      <c r="I1629" s="512"/>
      <c r="J1629" s="512"/>
      <c r="K1629" s="514"/>
      <c r="L1629" s="512"/>
      <c r="M1629" s="512"/>
      <c r="N1629" s="512"/>
      <c r="O1629" s="512"/>
      <c r="P1629" s="512"/>
      <c r="Q1629" s="512"/>
      <c r="R1629" s="512"/>
      <c r="S1629" s="512"/>
      <c r="T1629" s="512"/>
      <c r="U1629" s="512"/>
      <c r="V1629" s="512"/>
      <c r="W1629" s="512"/>
      <c r="X1629" s="559"/>
      <c r="Y1629" s="302"/>
      <c r="Z1629" s="522"/>
      <c r="AA1629" s="515"/>
      <c r="AB1629" s="516"/>
    </row>
    <row r="1630" spans="1:28" ht="24.9" hidden="1" customHeight="1">
      <c r="A1630" s="302" t="s">
        <v>3217</v>
      </c>
      <c r="B1630" s="519" t="s">
        <v>2714</v>
      </c>
      <c r="C1630" s="513">
        <f t="shared" si="96"/>
        <v>182178</v>
      </c>
      <c r="D1630" s="512">
        <v>182178</v>
      </c>
      <c r="E1630" s="512">
        <v>46536</v>
      </c>
      <c r="F1630" s="512"/>
      <c r="G1630" s="512">
        <v>135642</v>
      </c>
      <c r="H1630" s="512"/>
      <c r="I1630" s="512"/>
      <c r="J1630" s="512"/>
      <c r="K1630" s="514"/>
      <c r="L1630" s="512"/>
      <c r="M1630" s="512"/>
      <c r="N1630" s="512"/>
      <c r="O1630" s="512"/>
      <c r="P1630" s="512"/>
      <c r="Q1630" s="512"/>
      <c r="R1630" s="512"/>
      <c r="S1630" s="512"/>
      <c r="T1630" s="512"/>
      <c r="U1630" s="512"/>
      <c r="V1630" s="512"/>
      <c r="W1630" s="512"/>
      <c r="X1630" s="559"/>
      <c r="Y1630" s="302"/>
      <c r="Z1630" s="522"/>
      <c r="AA1630" s="515"/>
      <c r="AB1630" s="516"/>
    </row>
    <row r="1631" spans="1:28" ht="24.9" hidden="1" customHeight="1">
      <c r="A1631" s="302" t="s">
        <v>3218</v>
      </c>
      <c r="B1631" s="519" t="s">
        <v>2715</v>
      </c>
      <c r="C1631" s="513">
        <f t="shared" si="96"/>
        <v>182178</v>
      </c>
      <c r="D1631" s="512">
        <v>182178</v>
      </c>
      <c r="E1631" s="512">
        <v>46536</v>
      </c>
      <c r="F1631" s="512"/>
      <c r="G1631" s="512">
        <v>135642</v>
      </c>
      <c r="H1631" s="512"/>
      <c r="I1631" s="512"/>
      <c r="J1631" s="512"/>
      <c r="K1631" s="514"/>
      <c r="L1631" s="512"/>
      <c r="M1631" s="512"/>
      <c r="N1631" s="512"/>
      <c r="O1631" s="512"/>
      <c r="P1631" s="512"/>
      <c r="Q1631" s="512"/>
      <c r="R1631" s="512"/>
      <c r="S1631" s="512"/>
      <c r="T1631" s="512"/>
      <c r="U1631" s="512"/>
      <c r="V1631" s="512"/>
      <c r="W1631" s="512"/>
      <c r="X1631" s="559"/>
      <c r="Y1631" s="302"/>
      <c r="Z1631" s="522"/>
      <c r="AA1631" s="515"/>
      <c r="AB1631" s="516"/>
    </row>
    <row r="1632" spans="1:28" ht="24.9" hidden="1" customHeight="1">
      <c r="A1632" s="302" t="s">
        <v>3219</v>
      </c>
      <c r="B1632" s="519" t="s">
        <v>2716</v>
      </c>
      <c r="C1632" s="513">
        <f t="shared" si="96"/>
        <v>2490814</v>
      </c>
      <c r="D1632" s="512">
        <v>1201629</v>
      </c>
      <c r="E1632" s="512">
        <v>54208</v>
      </c>
      <c r="F1632" s="512"/>
      <c r="G1632" s="512">
        <v>213268</v>
      </c>
      <c r="H1632" s="512">
        <v>934153</v>
      </c>
      <c r="I1632" s="512"/>
      <c r="J1632" s="512"/>
      <c r="K1632" s="514"/>
      <c r="L1632" s="512"/>
      <c r="M1632" s="512"/>
      <c r="N1632" s="512"/>
      <c r="O1632" s="512">
        <v>235.8</v>
      </c>
      <c r="P1632" s="512">
        <v>140065</v>
      </c>
      <c r="Q1632" s="512">
        <v>1490</v>
      </c>
      <c r="R1632" s="512">
        <v>999152</v>
      </c>
      <c r="S1632" s="512">
        <v>107.7</v>
      </c>
      <c r="T1632" s="512">
        <v>105484</v>
      </c>
      <c r="U1632" s="512">
        <v>44484</v>
      </c>
      <c r="V1632" s="512"/>
      <c r="W1632" s="512"/>
      <c r="X1632" s="559"/>
      <c r="Y1632" s="302"/>
      <c r="Z1632" s="522"/>
      <c r="AA1632" s="515"/>
      <c r="AB1632" s="516"/>
    </row>
    <row r="1633" spans="1:29" ht="24.9" hidden="1" customHeight="1">
      <c r="A1633" s="302" t="s">
        <v>3220</v>
      </c>
      <c r="B1633" s="519" t="s">
        <v>2717</v>
      </c>
      <c r="C1633" s="513">
        <f t="shared" si="96"/>
        <v>4778343</v>
      </c>
      <c r="D1633" s="512">
        <v>4523132</v>
      </c>
      <c r="E1633" s="512">
        <v>82731</v>
      </c>
      <c r="F1633" s="512"/>
      <c r="G1633" s="512">
        <v>410484</v>
      </c>
      <c r="H1633" s="512">
        <v>4029917</v>
      </c>
      <c r="I1633" s="512"/>
      <c r="J1633" s="512"/>
      <c r="K1633" s="514"/>
      <c r="L1633" s="512"/>
      <c r="M1633" s="512"/>
      <c r="N1633" s="512"/>
      <c r="O1633" s="512">
        <v>136</v>
      </c>
      <c r="P1633" s="512">
        <v>86360</v>
      </c>
      <c r="Q1633" s="512"/>
      <c r="R1633" s="512"/>
      <c r="S1633" s="512">
        <v>116</v>
      </c>
      <c r="T1633" s="512">
        <v>121336</v>
      </c>
      <c r="U1633" s="512">
        <v>47515</v>
      </c>
      <c r="V1633" s="512"/>
      <c r="W1633" s="512"/>
      <c r="X1633" s="559"/>
      <c r="Y1633" s="302"/>
      <c r="Z1633" s="522"/>
      <c r="AA1633" s="515"/>
      <c r="AB1633" s="516"/>
    </row>
    <row r="1634" spans="1:29" ht="24.9" hidden="1" customHeight="1">
      <c r="A1634" s="302" t="s">
        <v>3221</v>
      </c>
      <c r="B1634" s="564" t="s">
        <v>2718</v>
      </c>
      <c r="C1634" s="513">
        <f t="shared" si="96"/>
        <v>1660726</v>
      </c>
      <c r="D1634" s="512">
        <v>69804</v>
      </c>
      <c r="E1634" s="512">
        <v>69804</v>
      </c>
      <c r="F1634" s="512"/>
      <c r="G1634" s="512"/>
      <c r="H1634" s="512"/>
      <c r="I1634" s="512"/>
      <c r="J1634" s="512"/>
      <c r="K1634" s="514"/>
      <c r="L1634" s="512"/>
      <c r="M1634" s="512"/>
      <c r="N1634" s="512"/>
      <c r="O1634" s="512"/>
      <c r="P1634" s="512"/>
      <c r="Q1634" s="512">
        <v>1128</v>
      </c>
      <c r="R1634" s="512">
        <v>1444482</v>
      </c>
      <c r="S1634" s="512">
        <v>140</v>
      </c>
      <c r="T1634" s="512">
        <v>146440</v>
      </c>
      <c r="U1634" s="512"/>
      <c r="V1634" s="512"/>
      <c r="W1634" s="512"/>
      <c r="X1634" s="559"/>
      <c r="Y1634" s="302"/>
      <c r="Z1634" s="641"/>
      <c r="AA1634" s="515"/>
      <c r="AB1634" s="516"/>
    </row>
    <row r="1635" spans="1:29" ht="24.9" hidden="1" customHeight="1">
      <c r="A1635" s="302" t="s">
        <v>3222</v>
      </c>
      <c r="B1635" s="642" t="s">
        <v>1804</v>
      </c>
      <c r="C1635" s="513">
        <f t="shared" si="96"/>
        <v>5541686</v>
      </c>
      <c r="D1635" s="513">
        <v>2893389</v>
      </c>
      <c r="E1635" s="512"/>
      <c r="F1635" s="512">
        <v>260150</v>
      </c>
      <c r="G1635" s="512">
        <v>210419</v>
      </c>
      <c r="H1635" s="512">
        <v>2422820</v>
      </c>
      <c r="I1635" s="512"/>
      <c r="J1635" s="512"/>
      <c r="K1635" s="546"/>
      <c r="L1635" s="513"/>
      <c r="M1635" s="512">
        <v>893.65</v>
      </c>
      <c r="N1635" s="512">
        <v>1711661</v>
      </c>
      <c r="O1635" s="512">
        <v>442.1</v>
      </c>
      <c r="P1635" s="512">
        <v>280639</v>
      </c>
      <c r="Q1635" s="512">
        <v>1213.33</v>
      </c>
      <c r="R1635" s="512">
        <v>527799</v>
      </c>
      <c r="S1635" s="512">
        <v>122.56</v>
      </c>
      <c r="T1635" s="512">
        <v>128198</v>
      </c>
      <c r="U1635" s="537"/>
      <c r="V1635" s="513"/>
      <c r="W1635" s="513"/>
      <c r="X1635" s="521"/>
      <c r="Y1635" s="302"/>
      <c r="Z1635" s="643"/>
      <c r="AA1635" s="515"/>
      <c r="AB1635" s="516"/>
    </row>
    <row r="1636" spans="1:29" ht="24.9" hidden="1" customHeight="1">
      <c r="A1636" s="302" t="s">
        <v>3223</v>
      </c>
      <c r="B1636" s="564" t="s">
        <v>973</v>
      </c>
      <c r="C1636" s="513">
        <f t="shared" si="96"/>
        <v>3016531</v>
      </c>
      <c r="D1636" s="512">
        <v>2465879</v>
      </c>
      <c r="E1636" s="512">
        <v>61600</v>
      </c>
      <c r="F1636" s="512">
        <v>261214</v>
      </c>
      <c r="G1636" s="512">
        <v>211255</v>
      </c>
      <c r="H1636" s="512">
        <v>1859830</v>
      </c>
      <c r="I1636" s="512"/>
      <c r="J1636" s="512">
        <v>71980</v>
      </c>
      <c r="K1636" s="514"/>
      <c r="L1636" s="512"/>
      <c r="M1636" s="512"/>
      <c r="N1636" s="512"/>
      <c r="O1636" s="512">
        <v>37.200000000000003</v>
      </c>
      <c r="P1636" s="512">
        <v>20088</v>
      </c>
      <c r="Q1636" s="512">
        <v>1158.1500000000001</v>
      </c>
      <c r="R1636" s="512">
        <v>428516</v>
      </c>
      <c r="S1636" s="512">
        <v>107</v>
      </c>
      <c r="T1636" s="512">
        <v>102048</v>
      </c>
      <c r="U1636" s="537"/>
      <c r="V1636" s="512"/>
      <c r="W1636" s="512"/>
      <c r="X1636" s="559"/>
      <c r="Y1636" s="302"/>
      <c r="Z1636" s="641"/>
      <c r="AA1636" s="515"/>
      <c r="AB1636" s="516"/>
    </row>
    <row r="1637" spans="1:29" ht="24.9" hidden="1" customHeight="1">
      <c r="A1637" s="302" t="s">
        <v>3224</v>
      </c>
      <c r="B1637" s="642" t="s">
        <v>1805</v>
      </c>
      <c r="C1637" s="513">
        <f t="shared" si="96"/>
        <v>2154099</v>
      </c>
      <c r="D1637" s="512">
        <v>1278177</v>
      </c>
      <c r="E1637" s="512">
        <v>9306</v>
      </c>
      <c r="F1637" s="512">
        <v>284296</v>
      </c>
      <c r="G1637" s="512">
        <v>92185</v>
      </c>
      <c r="H1637" s="512">
        <v>892390</v>
      </c>
      <c r="I1637" s="512"/>
      <c r="J1637" s="512"/>
      <c r="K1637" s="514"/>
      <c r="L1637" s="512"/>
      <c r="M1637" s="512"/>
      <c r="N1637" s="512"/>
      <c r="O1637" s="512"/>
      <c r="P1637" s="512"/>
      <c r="Q1637" s="512">
        <v>599.34</v>
      </c>
      <c r="R1637" s="512">
        <v>767755</v>
      </c>
      <c r="S1637" s="512">
        <v>103.41</v>
      </c>
      <c r="T1637" s="512">
        <v>108167</v>
      </c>
      <c r="U1637" s="537"/>
      <c r="V1637" s="512"/>
      <c r="W1637" s="512"/>
      <c r="X1637" s="559"/>
      <c r="Y1637" s="302"/>
      <c r="Z1637" s="643"/>
      <c r="AA1637" s="515"/>
      <c r="AB1637" s="516"/>
    </row>
    <row r="1638" spans="1:29" ht="24.9" hidden="1" customHeight="1">
      <c r="A1638" s="302" t="s">
        <v>3225</v>
      </c>
      <c r="B1638" s="642" t="s">
        <v>2713</v>
      </c>
      <c r="C1638" s="513">
        <f t="shared" si="96"/>
        <v>1503045</v>
      </c>
      <c r="D1638" s="512">
        <v>1503045</v>
      </c>
      <c r="E1638" s="512"/>
      <c r="F1638" s="512">
        <v>271008</v>
      </c>
      <c r="G1638" s="512">
        <v>62355</v>
      </c>
      <c r="H1638" s="512">
        <v>1169682</v>
      </c>
      <c r="I1638" s="512"/>
      <c r="J1638" s="512"/>
      <c r="K1638" s="514"/>
      <c r="L1638" s="512"/>
      <c r="M1638" s="512"/>
      <c r="N1638" s="512"/>
      <c r="O1638" s="512"/>
      <c r="P1638" s="512"/>
      <c r="Q1638" s="512"/>
      <c r="R1638" s="512"/>
      <c r="S1638" s="512"/>
      <c r="T1638" s="512"/>
      <c r="U1638" s="537"/>
      <c r="V1638" s="512"/>
      <c r="W1638" s="512"/>
      <c r="X1638" s="559"/>
      <c r="Y1638" s="302"/>
      <c r="Z1638" s="643"/>
      <c r="AA1638" s="515"/>
      <c r="AB1638" s="516"/>
    </row>
    <row r="1639" spans="1:29" ht="24.9" hidden="1" customHeight="1">
      <c r="A1639" s="302" t="s">
        <v>3226</v>
      </c>
      <c r="B1639" s="642" t="s">
        <v>1806</v>
      </c>
      <c r="C1639" s="513">
        <f t="shared" si="96"/>
        <v>3512270</v>
      </c>
      <c r="D1639" s="512">
        <v>3326019</v>
      </c>
      <c r="E1639" s="512"/>
      <c r="F1639" s="512">
        <v>558305</v>
      </c>
      <c r="G1639" s="512">
        <v>451526</v>
      </c>
      <c r="H1639" s="512">
        <v>2316188</v>
      </c>
      <c r="I1639" s="512"/>
      <c r="J1639" s="512"/>
      <c r="K1639" s="514"/>
      <c r="L1639" s="512"/>
      <c r="M1639" s="512"/>
      <c r="N1639" s="512"/>
      <c r="O1639" s="512"/>
      <c r="P1639" s="512"/>
      <c r="Q1639" s="512"/>
      <c r="R1639" s="512"/>
      <c r="S1639" s="512">
        <v>178.06</v>
      </c>
      <c r="T1639" s="512">
        <v>186251</v>
      </c>
      <c r="U1639" s="537"/>
      <c r="V1639" s="512"/>
      <c r="W1639" s="512"/>
      <c r="X1639" s="559"/>
      <c r="Y1639" s="302"/>
      <c r="Z1639" s="643"/>
      <c r="AA1639" s="515"/>
      <c r="AB1639" s="516"/>
    </row>
    <row r="1640" spans="1:29" ht="24.9" hidden="1" customHeight="1">
      <c r="A1640" s="302" t="s">
        <v>3227</v>
      </c>
      <c r="B1640" s="642" t="s">
        <v>1807</v>
      </c>
      <c r="C1640" s="513">
        <f t="shared" si="96"/>
        <v>770750</v>
      </c>
      <c r="D1640" s="512"/>
      <c r="E1640" s="512"/>
      <c r="F1640" s="512"/>
      <c r="G1640" s="512"/>
      <c r="H1640" s="512"/>
      <c r="I1640" s="512"/>
      <c r="J1640" s="512"/>
      <c r="K1640" s="514"/>
      <c r="L1640" s="512"/>
      <c r="M1640" s="512"/>
      <c r="N1640" s="512"/>
      <c r="O1640" s="512"/>
      <c r="P1640" s="512"/>
      <c r="Q1640" s="512">
        <v>707</v>
      </c>
      <c r="R1640" s="512">
        <v>770750</v>
      </c>
      <c r="S1640" s="512"/>
      <c r="T1640" s="512"/>
      <c r="U1640" s="537"/>
      <c r="V1640" s="512"/>
      <c r="W1640" s="512"/>
      <c r="X1640" s="559"/>
      <c r="Y1640" s="302"/>
      <c r="Z1640" s="643"/>
      <c r="AA1640" s="515"/>
      <c r="AB1640" s="516"/>
    </row>
    <row r="1641" spans="1:29" ht="24.9" hidden="1" customHeight="1">
      <c r="A1641" s="302" t="s">
        <v>3228</v>
      </c>
      <c r="B1641" s="564" t="s">
        <v>1611</v>
      </c>
      <c r="C1641" s="513">
        <f t="shared" si="96"/>
        <v>550638</v>
      </c>
      <c r="D1641" s="512"/>
      <c r="E1641" s="512"/>
      <c r="F1641" s="512"/>
      <c r="G1641" s="512"/>
      <c r="H1641" s="512"/>
      <c r="I1641" s="512"/>
      <c r="J1641" s="512"/>
      <c r="K1641" s="514"/>
      <c r="L1641" s="512"/>
      <c r="M1641" s="512"/>
      <c r="N1641" s="512"/>
      <c r="O1641" s="512"/>
      <c r="P1641" s="512"/>
      <c r="Q1641" s="512">
        <v>826.65</v>
      </c>
      <c r="R1641" s="512">
        <v>475324</v>
      </c>
      <c r="S1641" s="512">
        <v>76.930000000000007</v>
      </c>
      <c r="T1641" s="512">
        <v>75314</v>
      </c>
      <c r="U1641" s="644"/>
      <c r="V1641" s="512"/>
      <c r="W1641" s="512"/>
      <c r="X1641" s="559"/>
      <c r="Y1641" s="302"/>
      <c r="Z1641" s="641"/>
      <c r="AA1641" s="515"/>
      <c r="AB1641" s="516"/>
    </row>
    <row r="1642" spans="1:29" ht="24.9" hidden="1" customHeight="1">
      <c r="A1642" s="302" t="s">
        <v>3229</v>
      </c>
      <c r="B1642" s="635" t="s">
        <v>1612</v>
      </c>
      <c r="C1642" s="513">
        <f t="shared" si="96"/>
        <v>1829356</v>
      </c>
      <c r="D1642" s="512">
        <v>758670</v>
      </c>
      <c r="E1642" s="512">
        <v>19360</v>
      </c>
      <c r="F1642" s="512"/>
      <c r="G1642" s="512">
        <v>153032</v>
      </c>
      <c r="H1642" s="512">
        <v>441078</v>
      </c>
      <c r="I1642" s="512">
        <v>145200</v>
      </c>
      <c r="J1642" s="512"/>
      <c r="K1642" s="514"/>
      <c r="L1642" s="512"/>
      <c r="M1642" s="512">
        <v>559</v>
      </c>
      <c r="N1642" s="512">
        <v>1070686</v>
      </c>
      <c r="O1642" s="512"/>
      <c r="P1642" s="512"/>
      <c r="Q1642" s="512"/>
      <c r="R1642" s="512"/>
      <c r="S1642" s="512"/>
      <c r="T1642" s="512"/>
      <c r="U1642" s="645"/>
      <c r="V1642" s="512"/>
      <c r="W1642" s="512"/>
      <c r="X1642" s="559"/>
      <c r="Y1642" s="302"/>
      <c r="Z1642" s="638"/>
      <c r="AA1642" s="515"/>
      <c r="AB1642" s="516"/>
    </row>
    <row r="1643" spans="1:29" ht="24.9" hidden="1" customHeight="1">
      <c r="A1643" s="302" t="s">
        <v>3507</v>
      </c>
      <c r="B1643" s="564" t="s">
        <v>1810</v>
      </c>
      <c r="C1643" s="513">
        <f t="shared" si="96"/>
        <v>1494092</v>
      </c>
      <c r="D1643" s="512"/>
      <c r="E1643" s="512"/>
      <c r="F1643" s="512"/>
      <c r="G1643" s="512"/>
      <c r="H1643" s="512"/>
      <c r="I1643" s="512"/>
      <c r="J1643" s="512"/>
      <c r="K1643" s="514"/>
      <c r="L1643" s="512"/>
      <c r="M1643" s="512">
        <v>559</v>
      </c>
      <c r="N1643" s="512">
        <v>1070686</v>
      </c>
      <c r="O1643" s="512"/>
      <c r="P1643" s="512"/>
      <c r="Q1643" s="512">
        <v>785.54</v>
      </c>
      <c r="R1643" s="512">
        <v>423406</v>
      </c>
      <c r="S1643" s="512"/>
      <c r="T1643" s="512"/>
      <c r="U1643" s="537"/>
      <c r="V1643" s="512"/>
      <c r="W1643" s="512"/>
      <c r="X1643" s="559"/>
      <c r="Y1643" s="302"/>
      <c r="Z1643" s="641"/>
      <c r="AA1643" s="515"/>
      <c r="AB1643" s="516"/>
    </row>
    <row r="1644" spans="1:29" ht="24.9" hidden="1" customHeight="1">
      <c r="A1644" s="302" t="s">
        <v>3230</v>
      </c>
      <c r="B1644" s="646" t="s">
        <v>1613</v>
      </c>
      <c r="C1644" s="513">
        <f t="shared" si="96"/>
        <v>58368</v>
      </c>
      <c r="D1644" s="548"/>
      <c r="E1644" s="512"/>
      <c r="F1644" s="512"/>
      <c r="G1644" s="512"/>
      <c r="H1644" s="512"/>
      <c r="I1644" s="512"/>
      <c r="J1644" s="512"/>
      <c r="K1644" s="549"/>
      <c r="L1644" s="548"/>
      <c r="M1644" s="512"/>
      <c r="N1644" s="512"/>
      <c r="O1644" s="512"/>
      <c r="P1644" s="512"/>
      <c r="Q1644" s="512"/>
      <c r="R1644" s="512"/>
      <c r="S1644" s="512">
        <v>59.62</v>
      </c>
      <c r="T1644" s="512">
        <v>58368</v>
      </c>
      <c r="U1644" s="537"/>
      <c r="V1644" s="548"/>
      <c r="W1644" s="548"/>
      <c r="X1644" s="550"/>
      <c r="Y1644" s="302"/>
      <c r="Z1644" s="647"/>
      <c r="AA1644" s="515"/>
      <c r="AB1644" s="516"/>
    </row>
    <row r="1645" spans="1:29" ht="24.9" hidden="1" customHeight="1">
      <c r="A1645" s="551" t="s">
        <v>86</v>
      </c>
      <c r="B1645" s="633"/>
      <c r="C1645" s="512">
        <f>SUM(C1595:C1644)</f>
        <v>78678527</v>
      </c>
      <c r="D1645" s="512">
        <f>SUM(D1595:D1644)</f>
        <v>29994884</v>
      </c>
      <c r="E1645" s="512">
        <f t="shared" ref="E1645:J1645" si="97">SUM(E1595:E1644)</f>
        <v>2452060</v>
      </c>
      <c r="F1645" s="512">
        <f t="shared" si="97"/>
        <v>2754493</v>
      </c>
      <c r="G1645" s="512">
        <f t="shared" si="97"/>
        <v>3574609</v>
      </c>
      <c r="H1645" s="512">
        <f t="shared" si="97"/>
        <v>19991068</v>
      </c>
      <c r="I1645" s="512">
        <f t="shared" si="97"/>
        <v>1150674</v>
      </c>
      <c r="J1645" s="512">
        <f t="shared" si="97"/>
        <v>71980</v>
      </c>
      <c r="K1645" s="514">
        <f>SUM(K1595:K1644)</f>
        <v>7</v>
      </c>
      <c r="L1645" s="512">
        <f>SUM(L1595:L1644)</f>
        <v>13184269</v>
      </c>
      <c r="M1645" s="512">
        <f t="shared" ref="M1645:U1645" si="98">SUM(M1595:M1644)</f>
        <v>9480.9</v>
      </c>
      <c r="N1645" s="512">
        <f t="shared" si="98"/>
        <v>18158643</v>
      </c>
      <c r="O1645" s="512">
        <f t="shared" si="98"/>
        <v>2122.6999999999998</v>
      </c>
      <c r="P1645" s="512">
        <f t="shared" si="98"/>
        <v>1288673</v>
      </c>
      <c r="Q1645" s="512">
        <f t="shared" si="98"/>
        <v>17580.210000000003</v>
      </c>
      <c r="R1645" s="512">
        <f t="shared" si="98"/>
        <v>14167265</v>
      </c>
      <c r="S1645" s="512">
        <f t="shared" si="98"/>
        <v>1719.8799999999999</v>
      </c>
      <c r="T1645" s="512">
        <f t="shared" si="98"/>
        <v>1745279</v>
      </c>
      <c r="U1645" s="512">
        <f t="shared" si="98"/>
        <v>139514</v>
      </c>
      <c r="V1645" s="512"/>
      <c r="W1645" s="512"/>
      <c r="X1645" s="512"/>
      <c r="Y1645" s="551"/>
      <c r="Z1645" s="634"/>
      <c r="AA1645" s="515"/>
      <c r="AB1645" s="516"/>
      <c r="AC1645" s="517">
        <f>D1645+L1645+N1645+P1645+R1645+T1645+U1645</f>
        <v>78678527</v>
      </c>
    </row>
    <row r="1646" spans="1:29" ht="24.9" hidden="1" customHeight="1">
      <c r="A1646" s="529" t="s">
        <v>45</v>
      </c>
      <c r="B1646" s="648"/>
      <c r="C1646" s="552"/>
      <c r="D1646" s="552"/>
      <c r="E1646" s="552"/>
      <c r="F1646" s="552"/>
      <c r="G1646" s="552"/>
      <c r="H1646" s="552"/>
      <c r="I1646" s="552"/>
      <c r="J1646" s="553"/>
      <c r="K1646" s="554"/>
      <c r="L1646" s="552"/>
      <c r="M1646" s="552"/>
      <c r="N1646" s="552"/>
      <c r="O1646" s="552"/>
      <c r="P1646" s="552"/>
      <c r="Q1646" s="552"/>
      <c r="R1646" s="552"/>
      <c r="S1646" s="552"/>
      <c r="T1646" s="552"/>
      <c r="U1646" s="552"/>
      <c r="V1646" s="552"/>
      <c r="W1646" s="552"/>
      <c r="X1646" s="555"/>
      <c r="Y1646" s="529"/>
      <c r="Z1646" s="649"/>
      <c r="AA1646" s="515"/>
      <c r="AB1646" s="516"/>
    </row>
    <row r="1647" spans="1:29" ht="24.9" hidden="1" customHeight="1">
      <c r="A1647" s="302" t="s">
        <v>3231</v>
      </c>
      <c r="B1647" s="650" t="s">
        <v>1888</v>
      </c>
      <c r="C1647" s="512">
        <f>D1647+L1647+N1647+P1647+R1647+T1647+U1647</f>
        <v>1671006.15</v>
      </c>
      <c r="D1647" s="512">
        <v>941292</v>
      </c>
      <c r="E1647" s="512">
        <v>17424</v>
      </c>
      <c r="F1647" s="512"/>
      <c r="G1647" s="512">
        <v>175824</v>
      </c>
      <c r="H1647" s="512">
        <v>451836</v>
      </c>
      <c r="I1647" s="512">
        <v>296208</v>
      </c>
      <c r="J1647" s="512"/>
      <c r="K1647" s="514"/>
      <c r="L1647" s="512"/>
      <c r="M1647" s="512">
        <v>315</v>
      </c>
      <c r="N1647" s="512">
        <v>564795</v>
      </c>
      <c r="O1647" s="512"/>
      <c r="P1647" s="512"/>
      <c r="Q1647" s="512">
        <v>242</v>
      </c>
      <c r="R1647" s="512">
        <v>98494</v>
      </c>
      <c r="S1647" s="512">
        <v>67.849999999999994</v>
      </c>
      <c r="T1647" s="512">
        <v>66425.149999999994</v>
      </c>
      <c r="U1647" s="651"/>
      <c r="V1647" s="651"/>
      <c r="W1647" s="651"/>
      <c r="X1647" s="652"/>
      <c r="Y1647" s="302"/>
      <c r="Z1647" s="653"/>
      <c r="AA1647" s="515"/>
      <c r="AB1647" s="516"/>
    </row>
    <row r="1648" spans="1:29" ht="24.9" hidden="1" customHeight="1">
      <c r="A1648" s="302" t="s">
        <v>3232</v>
      </c>
      <c r="B1648" s="653" t="s">
        <v>3532</v>
      </c>
      <c r="C1648" s="512">
        <f>D1648+L1648+N1648+P1648+R1648+T1648+U1648</f>
        <v>998265</v>
      </c>
      <c r="D1648" s="512"/>
      <c r="E1648" s="512"/>
      <c r="F1648" s="512"/>
      <c r="G1648" s="512"/>
      <c r="H1648" s="512"/>
      <c r="I1648" s="512"/>
      <c r="J1648" s="512"/>
      <c r="K1648" s="514"/>
      <c r="L1648" s="512"/>
      <c r="M1648" s="512">
        <v>500.58</v>
      </c>
      <c r="N1648" s="512">
        <v>849984</v>
      </c>
      <c r="O1648" s="512"/>
      <c r="P1648" s="512"/>
      <c r="Q1648" s="512">
        <v>384.15</v>
      </c>
      <c r="R1648" s="512">
        <v>148281</v>
      </c>
      <c r="S1648" s="512"/>
      <c r="T1648" s="512"/>
      <c r="U1648" s="651"/>
      <c r="V1648" s="651"/>
      <c r="W1648" s="651"/>
      <c r="X1648" s="652"/>
      <c r="Y1648" s="302"/>
      <c r="Z1648" s="653"/>
      <c r="AA1648" s="515"/>
      <c r="AB1648" s="516"/>
    </row>
    <row r="1649" spans="1:29" ht="24.9" hidden="1" customHeight="1">
      <c r="A1649" s="551" t="s">
        <v>87</v>
      </c>
      <c r="B1649" s="633"/>
      <c r="C1649" s="512">
        <f>SUM(C1647:C1648)</f>
        <v>2669271.15</v>
      </c>
      <c r="D1649" s="512">
        <f>SUM(D1647:D1648)</f>
        <v>941292</v>
      </c>
      <c r="E1649" s="512">
        <f t="shared" ref="E1649:T1649" si="99">SUM(E1647:E1648)</f>
        <v>17424</v>
      </c>
      <c r="F1649" s="512">
        <f t="shared" si="99"/>
        <v>0</v>
      </c>
      <c r="G1649" s="512">
        <f t="shared" si="99"/>
        <v>175824</v>
      </c>
      <c r="H1649" s="512">
        <f t="shared" si="99"/>
        <v>451836</v>
      </c>
      <c r="I1649" s="512">
        <f t="shared" si="99"/>
        <v>296208</v>
      </c>
      <c r="J1649" s="512">
        <f t="shared" si="99"/>
        <v>0</v>
      </c>
      <c r="K1649" s="512">
        <f t="shared" si="99"/>
        <v>0</v>
      </c>
      <c r="L1649" s="512">
        <f t="shared" si="99"/>
        <v>0</v>
      </c>
      <c r="M1649" s="512">
        <f t="shared" si="99"/>
        <v>815.57999999999993</v>
      </c>
      <c r="N1649" s="512">
        <f t="shared" si="99"/>
        <v>1414779</v>
      </c>
      <c r="O1649" s="512">
        <f t="shared" si="99"/>
        <v>0</v>
      </c>
      <c r="P1649" s="512">
        <f t="shared" si="99"/>
        <v>0</v>
      </c>
      <c r="Q1649" s="512">
        <f t="shared" si="99"/>
        <v>626.15</v>
      </c>
      <c r="R1649" s="512">
        <f t="shared" si="99"/>
        <v>246775</v>
      </c>
      <c r="S1649" s="512">
        <f t="shared" si="99"/>
        <v>67.849999999999994</v>
      </c>
      <c r="T1649" s="512">
        <f t="shared" si="99"/>
        <v>66425.149999999994</v>
      </c>
      <c r="U1649" s="512"/>
      <c r="V1649" s="512"/>
      <c r="W1649" s="512"/>
      <c r="X1649" s="559"/>
      <c r="Y1649" s="551"/>
      <c r="Z1649" s="634"/>
      <c r="AA1649" s="515"/>
      <c r="AB1649" s="516"/>
      <c r="AC1649" s="517">
        <f>D1649+N1649+R1649+T1649</f>
        <v>2669271.15</v>
      </c>
    </row>
    <row r="1650" spans="1:29" ht="24.9" hidden="1" customHeight="1">
      <c r="A1650" s="529" t="s">
        <v>46</v>
      </c>
      <c r="B1650" s="633"/>
      <c r="C1650" s="552"/>
      <c r="D1650" s="552"/>
      <c r="E1650" s="552"/>
      <c r="F1650" s="552"/>
      <c r="G1650" s="552"/>
      <c r="H1650" s="552"/>
      <c r="I1650" s="552"/>
      <c r="J1650" s="553"/>
      <c r="K1650" s="554"/>
      <c r="L1650" s="552"/>
      <c r="M1650" s="552"/>
      <c r="N1650" s="552"/>
      <c r="O1650" s="552"/>
      <c r="P1650" s="552"/>
      <c r="Q1650" s="552"/>
      <c r="R1650" s="552"/>
      <c r="S1650" s="552"/>
      <c r="T1650" s="552"/>
      <c r="U1650" s="552"/>
      <c r="V1650" s="552"/>
      <c r="W1650" s="552"/>
      <c r="X1650" s="555"/>
      <c r="Y1650" s="529"/>
      <c r="Z1650" s="634"/>
      <c r="AA1650" s="515"/>
      <c r="AB1650" s="516"/>
    </row>
    <row r="1651" spans="1:29" ht="24.9" hidden="1" customHeight="1">
      <c r="A1651" s="302" t="s">
        <v>3233</v>
      </c>
      <c r="B1651" s="650" t="s">
        <v>1317</v>
      </c>
      <c r="C1651" s="512">
        <f>D1651+L1651+N1651+P1651+R1651+T1651+U1651</f>
        <v>1683729</v>
      </c>
      <c r="D1651" s="636">
        <v>376629</v>
      </c>
      <c r="E1651" s="636">
        <v>50000</v>
      </c>
      <c r="F1651" s="651"/>
      <c r="G1651" s="636">
        <v>56629</v>
      </c>
      <c r="H1651" s="636">
        <v>270000</v>
      </c>
      <c r="I1651" s="512"/>
      <c r="J1651" s="512"/>
      <c r="K1651" s="512"/>
      <c r="L1651" s="512"/>
      <c r="M1651" s="636">
        <v>642</v>
      </c>
      <c r="N1651" s="636">
        <v>914900</v>
      </c>
      <c r="O1651" s="651">
        <v>20</v>
      </c>
      <c r="P1651" s="636">
        <v>82100</v>
      </c>
      <c r="Q1651" s="512">
        <v>564</v>
      </c>
      <c r="R1651" s="636">
        <v>130000</v>
      </c>
      <c r="S1651" s="512">
        <v>56.4</v>
      </c>
      <c r="T1651" s="636">
        <v>180100</v>
      </c>
      <c r="U1651" s="512"/>
      <c r="V1651" s="512"/>
      <c r="W1651" s="512"/>
      <c r="X1651" s="512"/>
      <c r="Y1651" s="302"/>
      <c r="Z1651" s="653"/>
      <c r="AA1651" s="515"/>
      <c r="AB1651" s="516"/>
    </row>
    <row r="1652" spans="1:29" ht="24.9" hidden="1" customHeight="1">
      <c r="A1652" s="551" t="s">
        <v>88</v>
      </c>
      <c r="B1652" s="633"/>
      <c r="C1652" s="512">
        <v>1683729</v>
      </c>
      <c r="D1652" s="636">
        <v>376629</v>
      </c>
      <c r="E1652" s="636">
        <v>50000</v>
      </c>
      <c r="F1652" s="512"/>
      <c r="G1652" s="636">
        <v>56629</v>
      </c>
      <c r="H1652" s="636">
        <v>270000</v>
      </c>
      <c r="I1652" s="512"/>
      <c r="J1652" s="512"/>
      <c r="K1652" s="512"/>
      <c r="L1652" s="512"/>
      <c r="M1652" s="636">
        <v>642</v>
      </c>
      <c r="N1652" s="636">
        <v>914900</v>
      </c>
      <c r="O1652" s="512">
        <v>20</v>
      </c>
      <c r="P1652" s="636">
        <v>82100</v>
      </c>
      <c r="Q1652" s="512">
        <v>564</v>
      </c>
      <c r="R1652" s="636">
        <v>130000</v>
      </c>
      <c r="S1652" s="512">
        <v>56.4</v>
      </c>
      <c r="T1652" s="636">
        <v>180100</v>
      </c>
      <c r="U1652" s="512"/>
      <c r="V1652" s="512"/>
      <c r="W1652" s="512"/>
      <c r="X1652" s="512"/>
      <c r="Y1652" s="551"/>
      <c r="Z1652" s="634"/>
      <c r="AA1652" s="515"/>
      <c r="AB1652" s="516"/>
    </row>
    <row r="1653" spans="1:29" ht="24.9" hidden="1" customHeight="1">
      <c r="A1653" s="529" t="s">
        <v>47</v>
      </c>
      <c r="B1653" s="633"/>
      <c r="C1653" s="552"/>
      <c r="D1653" s="552"/>
      <c r="E1653" s="552"/>
      <c r="F1653" s="552"/>
      <c r="G1653" s="552"/>
      <c r="H1653" s="552"/>
      <c r="I1653" s="552"/>
      <c r="J1653" s="553"/>
      <c r="K1653" s="554"/>
      <c r="L1653" s="552"/>
      <c r="M1653" s="552"/>
      <c r="N1653" s="552"/>
      <c r="O1653" s="552"/>
      <c r="P1653" s="552"/>
      <c r="Q1653" s="552"/>
      <c r="R1653" s="552"/>
      <c r="S1653" s="552"/>
      <c r="T1653" s="552"/>
      <c r="U1653" s="552"/>
      <c r="V1653" s="552"/>
      <c r="W1653" s="552"/>
      <c r="X1653" s="555"/>
      <c r="Y1653" s="529"/>
      <c r="Z1653" s="634"/>
      <c r="AA1653" s="515"/>
      <c r="AB1653" s="516"/>
    </row>
    <row r="1654" spans="1:29" ht="24.9" hidden="1" customHeight="1">
      <c r="A1654" s="302" t="s">
        <v>3234</v>
      </c>
      <c r="B1654" s="654" t="s">
        <v>2838</v>
      </c>
      <c r="C1654" s="512">
        <f t="shared" ref="C1654:C1667" si="100">D1654+L1654+N1654+P1654+R1654+T1654+U1654</f>
        <v>79918</v>
      </c>
      <c r="D1654" s="512"/>
      <c r="E1654" s="512"/>
      <c r="F1654" s="512"/>
      <c r="G1654" s="512"/>
      <c r="H1654" s="512"/>
      <c r="I1654" s="329"/>
      <c r="J1654" s="512"/>
      <c r="K1654" s="514"/>
      <c r="L1654" s="512"/>
      <c r="M1654" s="636"/>
      <c r="N1654" s="636"/>
      <c r="O1654" s="636"/>
      <c r="P1654" s="636"/>
      <c r="Q1654" s="512"/>
      <c r="R1654" s="636"/>
      <c r="S1654" s="512">
        <v>540</v>
      </c>
      <c r="T1654" s="636">
        <v>79918</v>
      </c>
      <c r="U1654" s="512"/>
      <c r="V1654" s="512"/>
      <c r="W1654" s="512"/>
      <c r="X1654" s="559"/>
      <c r="Y1654" s="302"/>
      <c r="Z1654" s="655"/>
      <c r="AA1654" s="515"/>
      <c r="AB1654" s="516"/>
    </row>
    <row r="1655" spans="1:29" ht="24.9" hidden="1" customHeight="1">
      <c r="A1655" s="302" t="s">
        <v>3235</v>
      </c>
      <c r="B1655" s="654" t="s">
        <v>2837</v>
      </c>
      <c r="C1655" s="512">
        <f t="shared" si="100"/>
        <v>912231</v>
      </c>
      <c r="D1655" s="512"/>
      <c r="E1655" s="512"/>
      <c r="F1655" s="512"/>
      <c r="G1655" s="512"/>
      <c r="H1655" s="512"/>
      <c r="I1655" s="329"/>
      <c r="J1655" s="512"/>
      <c r="K1655" s="514"/>
      <c r="L1655" s="512"/>
      <c r="M1655" s="636">
        <v>800</v>
      </c>
      <c r="N1655" s="636">
        <v>454785</v>
      </c>
      <c r="O1655" s="636"/>
      <c r="P1655" s="636"/>
      <c r="Q1655" s="512">
        <v>900</v>
      </c>
      <c r="R1655" s="636">
        <v>377528</v>
      </c>
      <c r="S1655" s="512">
        <v>540</v>
      </c>
      <c r="T1655" s="636">
        <v>79918</v>
      </c>
      <c r="U1655" s="512"/>
      <c r="V1655" s="512"/>
      <c r="W1655" s="512"/>
      <c r="X1655" s="559"/>
      <c r="Y1655" s="302"/>
      <c r="Z1655" s="655"/>
      <c r="AA1655" s="515"/>
      <c r="AB1655" s="516"/>
    </row>
    <row r="1656" spans="1:29" ht="24.9" hidden="1" customHeight="1">
      <c r="A1656" s="302" t="s">
        <v>3236</v>
      </c>
      <c r="B1656" s="654" t="s">
        <v>2840</v>
      </c>
      <c r="C1656" s="513">
        <f t="shared" si="100"/>
        <v>347831</v>
      </c>
      <c r="D1656" s="512"/>
      <c r="E1656" s="512"/>
      <c r="F1656" s="513"/>
      <c r="G1656" s="512"/>
      <c r="H1656" s="512"/>
      <c r="I1656" s="329"/>
      <c r="J1656" s="513"/>
      <c r="K1656" s="546"/>
      <c r="L1656" s="513"/>
      <c r="M1656" s="636"/>
      <c r="N1656" s="636"/>
      <c r="O1656" s="636">
        <v>270</v>
      </c>
      <c r="P1656" s="636">
        <v>222245</v>
      </c>
      <c r="Q1656" s="512"/>
      <c r="R1656" s="636"/>
      <c r="S1656" s="512">
        <v>550</v>
      </c>
      <c r="T1656" s="636">
        <v>125586</v>
      </c>
      <c r="U1656" s="512"/>
      <c r="V1656" s="513"/>
      <c r="W1656" s="513"/>
      <c r="X1656" s="521"/>
      <c r="Y1656" s="302"/>
      <c r="Z1656" s="655"/>
      <c r="AA1656" s="515"/>
      <c r="AB1656" s="516"/>
    </row>
    <row r="1657" spans="1:29" ht="24.9" hidden="1" customHeight="1">
      <c r="A1657" s="302" t="s">
        <v>3237</v>
      </c>
      <c r="B1657" s="654" t="s">
        <v>2841</v>
      </c>
      <c r="C1657" s="513">
        <f t="shared" si="100"/>
        <v>621324</v>
      </c>
      <c r="D1657" s="512"/>
      <c r="E1657" s="512"/>
      <c r="F1657" s="512"/>
      <c r="G1657" s="512"/>
      <c r="H1657" s="512"/>
      <c r="I1657" s="329"/>
      <c r="J1657" s="548"/>
      <c r="K1657" s="549"/>
      <c r="L1657" s="548"/>
      <c r="M1657" s="636"/>
      <c r="N1657" s="636"/>
      <c r="O1657" s="636">
        <v>270</v>
      </c>
      <c r="P1657" s="636">
        <v>222245</v>
      </c>
      <c r="Q1657" s="512">
        <v>940</v>
      </c>
      <c r="R1657" s="636">
        <v>336286</v>
      </c>
      <c r="S1657" s="512">
        <v>550</v>
      </c>
      <c r="T1657" s="636">
        <v>62793</v>
      </c>
      <c r="U1657" s="512"/>
      <c r="V1657" s="548"/>
      <c r="W1657" s="548"/>
      <c r="X1657" s="550"/>
      <c r="Y1657" s="302"/>
      <c r="Z1657" s="655"/>
      <c r="AA1657" s="515"/>
      <c r="AB1657" s="516"/>
    </row>
    <row r="1658" spans="1:29" ht="24.9" hidden="1" customHeight="1">
      <c r="A1658" s="302" t="s">
        <v>3238</v>
      </c>
      <c r="B1658" s="654" t="s">
        <v>2842</v>
      </c>
      <c r="C1658" s="513">
        <f t="shared" si="100"/>
        <v>346099</v>
      </c>
      <c r="D1658" s="512"/>
      <c r="E1658" s="512"/>
      <c r="F1658" s="512"/>
      <c r="G1658" s="512"/>
      <c r="H1658" s="512"/>
      <c r="I1658" s="329"/>
      <c r="J1658" s="548"/>
      <c r="K1658" s="549"/>
      <c r="L1658" s="548"/>
      <c r="M1658" s="636"/>
      <c r="N1658" s="636"/>
      <c r="O1658" s="636">
        <v>270</v>
      </c>
      <c r="P1658" s="636">
        <v>220513</v>
      </c>
      <c r="Q1658" s="512"/>
      <c r="R1658" s="636"/>
      <c r="S1658" s="512">
        <v>550</v>
      </c>
      <c r="T1658" s="636">
        <v>125586</v>
      </c>
      <c r="U1658" s="512"/>
      <c r="V1658" s="548"/>
      <c r="W1658" s="548"/>
      <c r="X1658" s="550"/>
      <c r="Y1658" s="302"/>
      <c r="Z1658" s="655"/>
      <c r="AA1658" s="515"/>
      <c r="AB1658" s="516"/>
    </row>
    <row r="1659" spans="1:29" ht="24.9" hidden="1" customHeight="1">
      <c r="A1659" s="302" t="s">
        <v>3239</v>
      </c>
      <c r="B1659" s="654" t="s">
        <v>2843</v>
      </c>
      <c r="C1659" s="513">
        <f t="shared" si="100"/>
        <v>283306</v>
      </c>
      <c r="D1659" s="512"/>
      <c r="E1659" s="512"/>
      <c r="F1659" s="512"/>
      <c r="G1659" s="512"/>
      <c r="H1659" s="512"/>
      <c r="I1659" s="329"/>
      <c r="J1659" s="548"/>
      <c r="K1659" s="549"/>
      <c r="L1659" s="548"/>
      <c r="M1659" s="636"/>
      <c r="N1659" s="636"/>
      <c r="O1659" s="636">
        <v>270</v>
      </c>
      <c r="P1659" s="636">
        <v>220513</v>
      </c>
      <c r="Q1659" s="512"/>
      <c r="R1659" s="636"/>
      <c r="S1659" s="512">
        <v>550</v>
      </c>
      <c r="T1659" s="636">
        <v>62793</v>
      </c>
      <c r="U1659" s="512"/>
      <c r="V1659" s="548"/>
      <c r="W1659" s="548"/>
      <c r="X1659" s="550"/>
      <c r="Y1659" s="302"/>
      <c r="Z1659" s="655"/>
      <c r="AA1659" s="515"/>
      <c r="AB1659" s="516"/>
    </row>
    <row r="1660" spans="1:29" ht="24.9" hidden="1" customHeight="1">
      <c r="A1660" s="302" t="s">
        <v>3240</v>
      </c>
      <c r="B1660" s="654" t="s">
        <v>2844</v>
      </c>
      <c r="C1660" s="513">
        <f t="shared" si="100"/>
        <v>62793</v>
      </c>
      <c r="D1660" s="512"/>
      <c r="E1660" s="512"/>
      <c r="F1660" s="512"/>
      <c r="G1660" s="512"/>
      <c r="H1660" s="512"/>
      <c r="I1660" s="329"/>
      <c r="J1660" s="548"/>
      <c r="K1660" s="549"/>
      <c r="L1660" s="548"/>
      <c r="M1660" s="636"/>
      <c r="N1660" s="636"/>
      <c r="O1660" s="636"/>
      <c r="P1660" s="636"/>
      <c r="Q1660" s="512"/>
      <c r="R1660" s="636"/>
      <c r="S1660" s="512">
        <v>550</v>
      </c>
      <c r="T1660" s="636">
        <v>62793</v>
      </c>
      <c r="U1660" s="512"/>
      <c r="V1660" s="548"/>
      <c r="W1660" s="548"/>
      <c r="X1660" s="550"/>
      <c r="Y1660" s="302"/>
      <c r="Z1660" s="655"/>
      <c r="AA1660" s="515"/>
      <c r="AB1660" s="516"/>
    </row>
    <row r="1661" spans="1:29" ht="24.9" hidden="1" customHeight="1">
      <c r="A1661" s="302" t="s">
        <v>3241</v>
      </c>
      <c r="B1661" s="654" t="s">
        <v>2845</v>
      </c>
      <c r="C1661" s="513">
        <f t="shared" si="100"/>
        <v>283306</v>
      </c>
      <c r="D1661" s="512"/>
      <c r="E1661" s="512"/>
      <c r="F1661" s="512"/>
      <c r="G1661" s="512"/>
      <c r="H1661" s="512"/>
      <c r="I1661" s="329"/>
      <c r="J1661" s="548"/>
      <c r="K1661" s="549"/>
      <c r="L1661" s="548"/>
      <c r="M1661" s="636"/>
      <c r="N1661" s="636"/>
      <c r="O1661" s="636">
        <v>270</v>
      </c>
      <c r="P1661" s="636">
        <v>220513</v>
      </c>
      <c r="Q1661" s="512"/>
      <c r="R1661" s="636"/>
      <c r="S1661" s="512">
        <v>550</v>
      </c>
      <c r="T1661" s="636">
        <v>62793</v>
      </c>
      <c r="U1661" s="512"/>
      <c r="V1661" s="548"/>
      <c r="W1661" s="548"/>
      <c r="X1661" s="550"/>
      <c r="Y1661" s="302"/>
      <c r="Z1661" s="655"/>
      <c r="AA1661" s="515"/>
      <c r="AB1661" s="516"/>
    </row>
    <row r="1662" spans="1:29" ht="24.9" hidden="1" customHeight="1">
      <c r="A1662" s="302" t="s">
        <v>3242</v>
      </c>
      <c r="B1662" s="654" t="s">
        <v>2839</v>
      </c>
      <c r="C1662" s="512">
        <f t="shared" si="100"/>
        <v>346099</v>
      </c>
      <c r="D1662" s="512"/>
      <c r="E1662" s="512"/>
      <c r="F1662" s="512"/>
      <c r="G1662" s="512"/>
      <c r="H1662" s="512"/>
      <c r="I1662" s="329"/>
      <c r="J1662" s="512"/>
      <c r="K1662" s="514"/>
      <c r="L1662" s="512"/>
      <c r="M1662" s="636"/>
      <c r="N1662" s="636"/>
      <c r="O1662" s="636">
        <v>270</v>
      </c>
      <c r="P1662" s="636">
        <v>220513</v>
      </c>
      <c r="Q1662" s="512"/>
      <c r="R1662" s="636"/>
      <c r="S1662" s="512">
        <v>550</v>
      </c>
      <c r="T1662" s="636">
        <v>125586</v>
      </c>
      <c r="U1662" s="512"/>
      <c r="V1662" s="512"/>
      <c r="W1662" s="512"/>
      <c r="X1662" s="559"/>
      <c r="Y1662" s="302"/>
      <c r="Z1662" s="655"/>
      <c r="AA1662" s="515"/>
      <c r="AB1662" s="516"/>
    </row>
    <row r="1663" spans="1:29" ht="24.9" hidden="1" customHeight="1">
      <c r="A1663" s="302" t="s">
        <v>3243</v>
      </c>
      <c r="B1663" s="654" t="s">
        <v>2846</v>
      </c>
      <c r="C1663" s="513">
        <f t="shared" si="100"/>
        <v>650416</v>
      </c>
      <c r="D1663" s="512"/>
      <c r="E1663" s="512"/>
      <c r="F1663" s="512"/>
      <c r="G1663" s="512"/>
      <c r="H1663" s="512"/>
      <c r="I1663" s="329"/>
      <c r="J1663" s="548"/>
      <c r="K1663" s="549"/>
      <c r="L1663" s="548"/>
      <c r="M1663" s="636"/>
      <c r="N1663" s="636"/>
      <c r="O1663" s="636"/>
      <c r="P1663" s="636"/>
      <c r="Q1663" s="512">
        <v>990</v>
      </c>
      <c r="R1663" s="636">
        <v>596471</v>
      </c>
      <c r="S1663" s="512">
        <v>550</v>
      </c>
      <c r="T1663" s="636">
        <v>53945</v>
      </c>
      <c r="U1663" s="512"/>
      <c r="V1663" s="548"/>
      <c r="W1663" s="548"/>
      <c r="X1663" s="550"/>
      <c r="Y1663" s="302"/>
      <c r="Z1663" s="655"/>
      <c r="AA1663" s="515"/>
      <c r="AB1663" s="516"/>
    </row>
    <row r="1664" spans="1:29" ht="24.9" hidden="1" customHeight="1">
      <c r="A1664" s="302" t="s">
        <v>3244</v>
      </c>
      <c r="B1664" s="654" t="s">
        <v>1573</v>
      </c>
      <c r="C1664" s="513">
        <f t="shared" si="100"/>
        <v>2577970</v>
      </c>
      <c r="D1664" s="512">
        <f>E1664+F1664+G1664+H1664+I1664+J1664</f>
        <v>1690957</v>
      </c>
      <c r="E1664" s="512">
        <v>150000</v>
      </c>
      <c r="F1664" s="512"/>
      <c r="G1664" s="512">
        <v>104346</v>
      </c>
      <c r="H1664" s="512">
        <v>785191</v>
      </c>
      <c r="I1664" s="512">
        <v>651420</v>
      </c>
      <c r="J1664" s="548"/>
      <c r="K1664" s="549"/>
      <c r="L1664" s="548"/>
      <c r="M1664" s="636">
        <v>800</v>
      </c>
      <c r="N1664" s="636">
        <v>256143</v>
      </c>
      <c r="O1664" s="636">
        <v>270</v>
      </c>
      <c r="P1664" s="636">
        <v>236099</v>
      </c>
      <c r="Q1664" s="512">
        <v>900</v>
      </c>
      <c r="R1664" s="636">
        <v>263476</v>
      </c>
      <c r="S1664" s="512">
        <v>540</v>
      </c>
      <c r="T1664" s="636">
        <v>131295</v>
      </c>
      <c r="U1664" s="656"/>
      <c r="V1664" s="548"/>
      <c r="W1664" s="548"/>
      <c r="X1664" s="550"/>
      <c r="Y1664" s="302"/>
      <c r="Z1664" s="655"/>
      <c r="AA1664" s="515"/>
      <c r="AB1664" s="516"/>
    </row>
    <row r="1665" spans="1:28" ht="24.9" hidden="1" customHeight="1">
      <c r="A1665" s="302" t="s">
        <v>3245</v>
      </c>
      <c r="B1665" s="654" t="s">
        <v>1574</v>
      </c>
      <c r="C1665" s="513">
        <f t="shared" si="100"/>
        <v>1862579</v>
      </c>
      <c r="D1665" s="512">
        <f>E1665+F1665+G1665+H1665+I1665+J1665</f>
        <v>982084</v>
      </c>
      <c r="E1665" s="512">
        <v>150000</v>
      </c>
      <c r="F1665" s="512"/>
      <c r="G1665" s="512">
        <v>104346</v>
      </c>
      <c r="H1665" s="512">
        <v>727738</v>
      </c>
      <c r="I1665" s="329"/>
      <c r="J1665" s="548"/>
      <c r="K1665" s="549"/>
      <c r="L1665" s="548"/>
      <c r="M1665" s="636">
        <v>800</v>
      </c>
      <c r="N1665" s="636">
        <v>327584</v>
      </c>
      <c r="O1665" s="636"/>
      <c r="P1665" s="636"/>
      <c r="Q1665" s="512">
        <v>900</v>
      </c>
      <c r="R1665" s="636">
        <v>338905</v>
      </c>
      <c r="S1665" s="512">
        <v>540</v>
      </c>
      <c r="T1665" s="636">
        <v>166497</v>
      </c>
      <c r="U1665" s="512">
        <v>47509</v>
      </c>
      <c r="V1665" s="548"/>
      <c r="W1665" s="548"/>
      <c r="X1665" s="550"/>
      <c r="Y1665" s="302"/>
      <c r="Z1665" s="655"/>
      <c r="AA1665" s="515"/>
      <c r="AB1665" s="516"/>
    </row>
    <row r="1666" spans="1:28" ht="24.9" hidden="1" customHeight="1">
      <c r="A1666" s="302" t="s">
        <v>3246</v>
      </c>
      <c r="B1666" s="654" t="s">
        <v>1572</v>
      </c>
      <c r="C1666" s="513">
        <f t="shared" si="100"/>
        <v>4480395</v>
      </c>
      <c r="D1666" s="512">
        <f>E1666+F1666+G1666+H1666+I1666+J1666</f>
        <v>1690957</v>
      </c>
      <c r="E1666" s="512">
        <v>150000</v>
      </c>
      <c r="F1666" s="512"/>
      <c r="G1666" s="512">
        <v>104346</v>
      </c>
      <c r="H1666" s="512">
        <v>785191</v>
      </c>
      <c r="I1666" s="512">
        <v>651420</v>
      </c>
      <c r="J1666" s="548"/>
      <c r="K1666" s="549"/>
      <c r="L1666" s="548"/>
      <c r="M1666" s="636">
        <v>800</v>
      </c>
      <c r="N1666" s="636">
        <v>1532080</v>
      </c>
      <c r="O1666" s="636"/>
      <c r="P1666" s="636"/>
      <c r="Q1666" s="512">
        <v>980</v>
      </c>
      <c r="R1666" s="636">
        <v>563794</v>
      </c>
      <c r="S1666" s="512">
        <v>663</v>
      </c>
      <c r="T1666" s="636">
        <v>693564</v>
      </c>
      <c r="U1666" s="329"/>
      <c r="V1666" s="548"/>
      <c r="W1666" s="548"/>
      <c r="X1666" s="550"/>
      <c r="Y1666" s="302"/>
      <c r="Z1666" s="655"/>
      <c r="AA1666" s="515"/>
      <c r="AB1666" s="516"/>
    </row>
    <row r="1667" spans="1:28" ht="24.9" hidden="1" customHeight="1">
      <c r="A1667" s="302" t="s">
        <v>3247</v>
      </c>
      <c r="B1667" s="654" t="s">
        <v>1571</v>
      </c>
      <c r="C1667" s="513">
        <f t="shared" si="100"/>
        <v>3933321</v>
      </c>
      <c r="D1667" s="512">
        <f>E1667+F1667+G1667+H1667+I1667+J1667</f>
        <v>1143883</v>
      </c>
      <c r="E1667" s="512">
        <v>150000</v>
      </c>
      <c r="F1667" s="512"/>
      <c r="G1667" s="512">
        <v>208692</v>
      </c>
      <c r="H1667" s="512">
        <v>785191</v>
      </c>
      <c r="I1667" s="329"/>
      <c r="J1667" s="548"/>
      <c r="K1667" s="549"/>
      <c r="L1667" s="548"/>
      <c r="M1667" s="636">
        <v>800</v>
      </c>
      <c r="N1667" s="636">
        <v>1532080</v>
      </c>
      <c r="O1667" s="636"/>
      <c r="P1667" s="636"/>
      <c r="Q1667" s="512">
        <v>980</v>
      </c>
      <c r="R1667" s="636">
        <v>563794</v>
      </c>
      <c r="S1667" s="512">
        <v>663</v>
      </c>
      <c r="T1667" s="636">
        <v>693564</v>
      </c>
      <c r="U1667" s="329"/>
      <c r="V1667" s="548"/>
      <c r="W1667" s="548"/>
      <c r="X1667" s="550"/>
      <c r="Y1667" s="302"/>
      <c r="Z1667" s="655"/>
      <c r="AA1667" s="515"/>
      <c r="AB1667" s="516"/>
    </row>
    <row r="1668" spans="1:28" ht="24.9" hidden="1" customHeight="1">
      <c r="A1668" s="551" t="s">
        <v>89</v>
      </c>
      <c r="B1668" s="633"/>
      <c r="C1668" s="512">
        <f>SUM(C1654:C1667)</f>
        <v>16787588</v>
      </c>
      <c r="D1668" s="512">
        <f t="shared" ref="D1668:U1668" si="101">SUM(D1654:D1667)</f>
        <v>5507881</v>
      </c>
      <c r="E1668" s="512">
        <f t="shared" si="101"/>
        <v>600000</v>
      </c>
      <c r="F1668" s="512">
        <f t="shared" si="101"/>
        <v>0</v>
      </c>
      <c r="G1668" s="512">
        <f t="shared" si="101"/>
        <v>521730</v>
      </c>
      <c r="H1668" s="512">
        <f t="shared" si="101"/>
        <v>3083311</v>
      </c>
      <c r="I1668" s="512">
        <f t="shared" si="101"/>
        <v>1302840</v>
      </c>
      <c r="J1668" s="512">
        <f t="shared" si="101"/>
        <v>0</v>
      </c>
      <c r="K1668" s="512">
        <f t="shared" si="101"/>
        <v>0</v>
      </c>
      <c r="L1668" s="512">
        <f t="shared" si="101"/>
        <v>0</v>
      </c>
      <c r="M1668" s="512">
        <f t="shared" si="101"/>
        <v>4000</v>
      </c>
      <c r="N1668" s="512">
        <f t="shared" si="101"/>
        <v>4102672</v>
      </c>
      <c r="O1668" s="512">
        <f t="shared" si="101"/>
        <v>1890</v>
      </c>
      <c r="P1668" s="512">
        <f t="shared" si="101"/>
        <v>1562641</v>
      </c>
      <c r="Q1668" s="512">
        <f t="shared" si="101"/>
        <v>6590</v>
      </c>
      <c r="R1668" s="512">
        <f t="shared" si="101"/>
        <v>3040254</v>
      </c>
      <c r="S1668" s="512">
        <f t="shared" si="101"/>
        <v>7886</v>
      </c>
      <c r="T1668" s="512">
        <f t="shared" si="101"/>
        <v>2526631</v>
      </c>
      <c r="U1668" s="512">
        <f t="shared" si="101"/>
        <v>47509</v>
      </c>
      <c r="V1668" s="512"/>
      <c r="W1668" s="512"/>
      <c r="X1668" s="559"/>
      <c r="Y1668" s="551"/>
      <c r="Z1668" s="634"/>
      <c r="AA1668" s="515"/>
      <c r="AB1668" s="516"/>
    </row>
    <row r="1669" spans="1:28" ht="24.9" hidden="1" customHeight="1">
      <c r="A1669" s="529" t="s">
        <v>48</v>
      </c>
      <c r="B1669" s="633"/>
      <c r="C1669" s="552"/>
      <c r="D1669" s="552"/>
      <c r="E1669" s="552"/>
      <c r="F1669" s="552"/>
      <c r="G1669" s="552"/>
      <c r="H1669" s="552"/>
      <c r="I1669" s="552"/>
      <c r="J1669" s="553"/>
      <c r="K1669" s="554"/>
      <c r="L1669" s="552"/>
      <c r="M1669" s="552"/>
      <c r="N1669" s="552"/>
      <c r="O1669" s="552"/>
      <c r="P1669" s="552"/>
      <c r="Q1669" s="552"/>
      <c r="R1669" s="552"/>
      <c r="S1669" s="552"/>
      <c r="T1669" s="552"/>
      <c r="U1669" s="552"/>
      <c r="V1669" s="552"/>
      <c r="W1669" s="552"/>
      <c r="X1669" s="657"/>
      <c r="Y1669" s="529"/>
      <c r="Z1669" s="634"/>
      <c r="AA1669" s="515"/>
      <c r="AB1669" s="516"/>
    </row>
    <row r="1670" spans="1:28" ht="24.9" hidden="1" customHeight="1">
      <c r="A1670" s="302" t="s">
        <v>3248</v>
      </c>
      <c r="B1670" s="658" t="s">
        <v>1286</v>
      </c>
      <c r="C1670" s="513">
        <f t="shared" ref="C1670:C1707" si="102">D1670+L1670+N1670+P1670+R1670+T1670+U1670</f>
        <v>2755917</v>
      </c>
      <c r="D1670" s="512">
        <f>E1670+F1670+G1670+H1670+I1670+J1670</f>
        <v>1434215</v>
      </c>
      <c r="E1670" s="512"/>
      <c r="F1670" s="512"/>
      <c r="G1670" s="512">
        <v>230340</v>
      </c>
      <c r="H1670" s="512">
        <v>874640</v>
      </c>
      <c r="I1670" s="512">
        <v>329235</v>
      </c>
      <c r="J1670" s="512"/>
      <c r="K1670" s="512"/>
      <c r="L1670" s="512"/>
      <c r="M1670" s="512">
        <v>392</v>
      </c>
      <c r="N1670" s="512">
        <v>750822</v>
      </c>
      <c r="O1670" s="512"/>
      <c r="P1670" s="512"/>
      <c r="Q1670" s="512">
        <v>445.8</v>
      </c>
      <c r="R1670" s="512">
        <v>570880</v>
      </c>
      <c r="S1670" s="512"/>
      <c r="T1670" s="512"/>
      <c r="U1670" s="512"/>
      <c r="V1670" s="512"/>
      <c r="W1670" s="512"/>
      <c r="X1670" s="559"/>
      <c r="Y1670" s="302"/>
      <c r="Z1670" s="659"/>
      <c r="AA1670" s="515"/>
      <c r="AB1670" s="516"/>
    </row>
    <row r="1671" spans="1:28" ht="24.9" hidden="1" customHeight="1">
      <c r="A1671" s="302" t="s">
        <v>3249</v>
      </c>
      <c r="B1671" s="658" t="s">
        <v>1287</v>
      </c>
      <c r="C1671" s="513">
        <f t="shared" si="102"/>
        <v>2081771</v>
      </c>
      <c r="D1671" s="512"/>
      <c r="E1671" s="512"/>
      <c r="F1671" s="512"/>
      <c r="G1671" s="512"/>
      <c r="H1671" s="512"/>
      <c r="I1671" s="512"/>
      <c r="J1671" s="512"/>
      <c r="K1671" s="512"/>
      <c r="L1671" s="512"/>
      <c r="M1671" s="512">
        <v>667</v>
      </c>
      <c r="N1671" s="512">
        <v>1277546</v>
      </c>
      <c r="O1671" s="512"/>
      <c r="P1671" s="512"/>
      <c r="Q1671" s="512">
        <v>659.9</v>
      </c>
      <c r="R1671" s="512">
        <v>804225</v>
      </c>
      <c r="S1671" s="512"/>
      <c r="T1671" s="512"/>
      <c r="U1671" s="512"/>
      <c r="V1671" s="512"/>
      <c r="W1671" s="512"/>
      <c r="X1671" s="559"/>
      <c r="Y1671" s="302"/>
      <c r="Z1671" s="659"/>
      <c r="AA1671" s="515"/>
      <c r="AB1671" s="516"/>
    </row>
    <row r="1672" spans="1:28" ht="24.9" hidden="1" customHeight="1">
      <c r="A1672" s="302" t="s">
        <v>3250</v>
      </c>
      <c r="B1672" s="658" t="s">
        <v>1288</v>
      </c>
      <c r="C1672" s="513">
        <f t="shared" si="102"/>
        <v>3323500</v>
      </c>
      <c r="D1672" s="512"/>
      <c r="E1672" s="512"/>
      <c r="F1672" s="512"/>
      <c r="G1672" s="512"/>
      <c r="H1672" s="512"/>
      <c r="I1672" s="512"/>
      <c r="J1672" s="512"/>
      <c r="K1672" s="512"/>
      <c r="L1672" s="512"/>
      <c r="M1672" s="512">
        <v>1152</v>
      </c>
      <c r="N1672" s="512">
        <v>2206496</v>
      </c>
      <c r="O1672" s="512"/>
      <c r="P1672" s="512"/>
      <c r="Q1672" s="512">
        <v>1139.8</v>
      </c>
      <c r="R1672" s="512">
        <v>1117004</v>
      </c>
      <c r="S1672" s="512"/>
      <c r="T1672" s="512"/>
      <c r="U1672" s="512"/>
      <c r="V1672" s="512"/>
      <c r="W1672" s="512"/>
      <c r="X1672" s="559"/>
      <c r="Y1672" s="302"/>
      <c r="Z1672" s="659"/>
      <c r="AA1672" s="515"/>
      <c r="AB1672" s="516"/>
    </row>
    <row r="1673" spans="1:28" ht="24.9" hidden="1" customHeight="1">
      <c r="A1673" s="302" t="s">
        <v>3251</v>
      </c>
      <c r="B1673" s="660" t="s">
        <v>1289</v>
      </c>
      <c r="C1673" s="513">
        <f t="shared" si="102"/>
        <v>2207093</v>
      </c>
      <c r="D1673" s="512">
        <f>E1673+F1673+G1673+H1673+I1673+J1673</f>
        <v>2207093</v>
      </c>
      <c r="E1673" s="512"/>
      <c r="F1673" s="512"/>
      <c r="G1673" s="512">
        <v>320386</v>
      </c>
      <c r="H1673" s="512">
        <v>1421964</v>
      </c>
      <c r="I1673" s="512">
        <v>464743</v>
      </c>
      <c r="J1673" s="512"/>
      <c r="K1673" s="512"/>
      <c r="L1673" s="512"/>
      <c r="M1673" s="512"/>
      <c r="N1673" s="512"/>
      <c r="O1673" s="512"/>
      <c r="P1673" s="512"/>
      <c r="Q1673" s="512"/>
      <c r="R1673" s="512"/>
      <c r="S1673" s="512"/>
      <c r="T1673" s="512"/>
      <c r="U1673" s="512"/>
      <c r="V1673" s="512"/>
      <c r="W1673" s="512"/>
      <c r="X1673" s="559"/>
      <c r="Y1673" s="302"/>
      <c r="Z1673" s="661"/>
      <c r="AA1673" s="515"/>
      <c r="AB1673" s="516"/>
    </row>
    <row r="1674" spans="1:28" ht="24.9" hidden="1" customHeight="1">
      <c r="A1674" s="302" t="s">
        <v>3252</v>
      </c>
      <c r="B1674" s="660" t="s">
        <v>1290</v>
      </c>
      <c r="C1674" s="513">
        <f t="shared" si="102"/>
        <v>1912157</v>
      </c>
      <c r="D1674" s="512">
        <f>E1674+F1674+G1674+H1674+I1674+J1674</f>
        <v>1912157</v>
      </c>
      <c r="E1674" s="512"/>
      <c r="F1674" s="512"/>
      <c r="G1674" s="512">
        <v>301934</v>
      </c>
      <c r="H1674" s="512">
        <v>1192218</v>
      </c>
      <c r="I1674" s="512">
        <v>418005</v>
      </c>
      <c r="J1674" s="512"/>
      <c r="K1674" s="512"/>
      <c r="L1674" s="512"/>
      <c r="M1674" s="512"/>
      <c r="N1674" s="512"/>
      <c r="O1674" s="512"/>
      <c r="P1674" s="512"/>
      <c r="Q1674" s="512"/>
      <c r="R1674" s="512"/>
      <c r="S1674" s="512"/>
      <c r="T1674" s="512"/>
      <c r="U1674" s="512"/>
      <c r="V1674" s="512"/>
      <c r="W1674" s="512"/>
      <c r="X1674" s="559"/>
      <c r="Y1674" s="302"/>
      <c r="Z1674" s="661"/>
      <c r="AA1674" s="515"/>
      <c r="AB1674" s="516"/>
    </row>
    <row r="1675" spans="1:28" ht="24.9" hidden="1" customHeight="1">
      <c r="A1675" s="302" t="s">
        <v>3253</v>
      </c>
      <c r="B1675" s="660" t="s">
        <v>390</v>
      </c>
      <c r="C1675" s="513">
        <f t="shared" si="102"/>
        <v>1493804</v>
      </c>
      <c r="D1675" s="512">
        <f>E1675+F1675+G1675+H1675+I1675+J1675</f>
        <v>1493804</v>
      </c>
      <c r="E1675" s="512"/>
      <c r="F1675" s="512"/>
      <c r="G1675" s="512">
        <v>254321</v>
      </c>
      <c r="H1675" s="512">
        <v>862260</v>
      </c>
      <c r="I1675" s="512">
        <v>377223</v>
      </c>
      <c r="J1675" s="512"/>
      <c r="K1675" s="512"/>
      <c r="L1675" s="512"/>
      <c r="M1675" s="512"/>
      <c r="N1675" s="512"/>
      <c r="O1675" s="512"/>
      <c r="P1675" s="512"/>
      <c r="Q1675" s="512"/>
      <c r="R1675" s="512"/>
      <c r="S1675" s="512"/>
      <c r="T1675" s="512"/>
      <c r="U1675" s="512"/>
      <c r="V1675" s="513"/>
      <c r="W1675" s="513"/>
      <c r="X1675" s="521"/>
      <c r="Y1675" s="302"/>
      <c r="Z1675" s="661"/>
      <c r="AA1675" s="515"/>
      <c r="AB1675" s="516"/>
    </row>
    <row r="1676" spans="1:28" ht="24.9" hidden="1" customHeight="1">
      <c r="A1676" s="302" t="s">
        <v>3254</v>
      </c>
      <c r="B1676" s="658" t="s">
        <v>1291</v>
      </c>
      <c r="C1676" s="513">
        <f t="shared" si="102"/>
        <v>2876871</v>
      </c>
      <c r="D1676" s="512">
        <f>E1676+F1676+G1676+H1676+I1676+J1676</f>
        <v>1543410</v>
      </c>
      <c r="E1676" s="512"/>
      <c r="F1676" s="512"/>
      <c r="G1676" s="512">
        <v>231000</v>
      </c>
      <c r="H1676" s="512">
        <v>982000</v>
      </c>
      <c r="I1676" s="512">
        <v>330410</v>
      </c>
      <c r="J1676" s="512"/>
      <c r="K1676" s="512"/>
      <c r="L1676" s="512"/>
      <c r="M1676" s="512">
        <v>396</v>
      </c>
      <c r="N1676" s="512">
        <v>758483</v>
      </c>
      <c r="O1676" s="512"/>
      <c r="P1676" s="512"/>
      <c r="Q1676" s="512">
        <v>449</v>
      </c>
      <c r="R1676" s="512">
        <v>574978</v>
      </c>
      <c r="S1676" s="512"/>
      <c r="T1676" s="512"/>
      <c r="U1676" s="512"/>
      <c r="V1676" s="513"/>
      <c r="W1676" s="513"/>
      <c r="X1676" s="521"/>
      <c r="Y1676" s="302"/>
      <c r="Z1676" s="659"/>
      <c r="AA1676" s="515"/>
      <c r="AB1676" s="516"/>
    </row>
    <row r="1677" spans="1:28" ht="24.9" hidden="1" customHeight="1">
      <c r="A1677" s="302" t="s">
        <v>3255</v>
      </c>
      <c r="B1677" s="658" t="s">
        <v>1292</v>
      </c>
      <c r="C1677" s="513">
        <f t="shared" si="102"/>
        <v>2065226</v>
      </c>
      <c r="D1677" s="512"/>
      <c r="E1677" s="512"/>
      <c r="F1677" s="512"/>
      <c r="G1677" s="512"/>
      <c r="H1677" s="512"/>
      <c r="I1677" s="512"/>
      <c r="J1677" s="512"/>
      <c r="K1677" s="512"/>
      <c r="L1677" s="512"/>
      <c r="M1677" s="512">
        <v>644</v>
      </c>
      <c r="N1677" s="512">
        <v>1233493</v>
      </c>
      <c r="O1677" s="512"/>
      <c r="P1677" s="512"/>
      <c r="Q1677" s="512">
        <v>649.5</v>
      </c>
      <c r="R1677" s="512">
        <v>831733</v>
      </c>
      <c r="S1677" s="512"/>
      <c r="T1677" s="512"/>
      <c r="U1677" s="512"/>
      <c r="V1677" s="513"/>
      <c r="W1677" s="513"/>
      <c r="X1677" s="521"/>
      <c r="Y1677" s="302"/>
      <c r="Z1677" s="659"/>
      <c r="AA1677" s="515"/>
      <c r="AB1677" s="516"/>
    </row>
    <row r="1678" spans="1:28" ht="24.9" hidden="1" customHeight="1">
      <c r="A1678" s="302" t="s">
        <v>3256</v>
      </c>
      <c r="B1678" s="658" t="s">
        <v>1293</v>
      </c>
      <c r="C1678" s="513">
        <f t="shared" si="102"/>
        <v>1321958</v>
      </c>
      <c r="D1678" s="512"/>
      <c r="E1678" s="512"/>
      <c r="F1678" s="512"/>
      <c r="G1678" s="512"/>
      <c r="H1678" s="512"/>
      <c r="I1678" s="512"/>
      <c r="J1678" s="512"/>
      <c r="K1678" s="512"/>
      <c r="L1678" s="512"/>
      <c r="M1678" s="512">
        <v>392</v>
      </c>
      <c r="N1678" s="512">
        <v>750822</v>
      </c>
      <c r="O1678" s="512"/>
      <c r="P1678" s="512"/>
      <c r="Q1678" s="512">
        <v>446</v>
      </c>
      <c r="R1678" s="512">
        <v>571136</v>
      </c>
      <c r="S1678" s="512"/>
      <c r="T1678" s="512"/>
      <c r="U1678" s="512"/>
      <c r="V1678" s="513"/>
      <c r="W1678" s="513"/>
      <c r="X1678" s="521"/>
      <c r="Y1678" s="302"/>
      <c r="Z1678" s="659"/>
      <c r="AA1678" s="515"/>
      <c r="AB1678" s="516"/>
    </row>
    <row r="1679" spans="1:28" ht="24.9" hidden="1" customHeight="1">
      <c r="A1679" s="302" t="s">
        <v>3257</v>
      </c>
      <c r="B1679" s="658" t="s">
        <v>1294</v>
      </c>
      <c r="C1679" s="513">
        <f t="shared" si="102"/>
        <v>1989710</v>
      </c>
      <c r="D1679" s="512"/>
      <c r="E1679" s="512"/>
      <c r="F1679" s="512"/>
      <c r="G1679" s="512"/>
      <c r="H1679" s="512"/>
      <c r="I1679" s="512"/>
      <c r="J1679" s="512"/>
      <c r="K1679" s="512"/>
      <c r="L1679" s="512"/>
      <c r="M1679" s="512">
        <v>637</v>
      </c>
      <c r="N1679" s="512">
        <v>1220085</v>
      </c>
      <c r="O1679" s="512"/>
      <c r="P1679" s="512"/>
      <c r="Q1679" s="512">
        <v>601</v>
      </c>
      <c r="R1679" s="512">
        <v>769625</v>
      </c>
      <c r="S1679" s="512"/>
      <c r="T1679" s="512"/>
      <c r="U1679" s="512"/>
      <c r="V1679" s="513"/>
      <c r="W1679" s="513"/>
      <c r="X1679" s="521"/>
      <c r="Y1679" s="302"/>
      <c r="Z1679" s="659"/>
      <c r="AA1679" s="515"/>
      <c r="AB1679" s="516"/>
    </row>
    <row r="1680" spans="1:28" ht="33" hidden="1" customHeight="1">
      <c r="A1680" s="302" t="s">
        <v>3258</v>
      </c>
      <c r="B1680" s="660" t="s">
        <v>1281</v>
      </c>
      <c r="C1680" s="513">
        <f t="shared" si="102"/>
        <v>2731952</v>
      </c>
      <c r="D1680" s="512">
        <f>E1680+F1680+G1680+H1680+I1680+J1680</f>
        <v>2731952</v>
      </c>
      <c r="E1680" s="512"/>
      <c r="F1680" s="512"/>
      <c r="G1680" s="512">
        <v>381904</v>
      </c>
      <c r="H1680" s="512">
        <v>1800402</v>
      </c>
      <c r="I1680" s="512">
        <v>549646</v>
      </c>
      <c r="J1680" s="512"/>
      <c r="K1680" s="512"/>
      <c r="L1680" s="512"/>
      <c r="M1680" s="512"/>
      <c r="N1680" s="512"/>
      <c r="O1680" s="512"/>
      <c r="P1680" s="512"/>
      <c r="Q1680" s="512"/>
      <c r="R1680" s="512"/>
      <c r="S1680" s="512"/>
      <c r="T1680" s="512"/>
      <c r="U1680" s="512"/>
      <c r="V1680" s="513"/>
      <c r="W1680" s="513"/>
      <c r="X1680" s="521"/>
      <c r="Y1680" s="302"/>
      <c r="Z1680" s="661"/>
      <c r="AA1680" s="515"/>
      <c r="AB1680" s="516"/>
    </row>
    <row r="1681" spans="1:28" ht="35.25" hidden="1" customHeight="1">
      <c r="A1681" s="302" t="s">
        <v>3259</v>
      </c>
      <c r="B1681" s="660" t="s">
        <v>1282</v>
      </c>
      <c r="C1681" s="513">
        <f t="shared" si="102"/>
        <v>1096868</v>
      </c>
      <c r="D1681" s="512">
        <f>E1681+F1681+G1681+H1681+I1681+J1681</f>
        <v>1096868</v>
      </c>
      <c r="E1681" s="512"/>
      <c r="F1681" s="512"/>
      <c r="G1681" s="512"/>
      <c r="H1681" s="512">
        <v>359740</v>
      </c>
      <c r="I1681" s="512">
        <v>737128</v>
      </c>
      <c r="J1681" s="512"/>
      <c r="K1681" s="512"/>
      <c r="L1681" s="512"/>
      <c r="M1681" s="512"/>
      <c r="N1681" s="512"/>
      <c r="O1681" s="512"/>
      <c r="P1681" s="512"/>
      <c r="Q1681" s="512"/>
      <c r="R1681" s="512"/>
      <c r="S1681" s="512"/>
      <c r="T1681" s="512"/>
      <c r="U1681" s="512"/>
      <c r="V1681" s="512"/>
      <c r="W1681" s="512"/>
      <c r="X1681" s="559"/>
      <c r="Y1681" s="302"/>
      <c r="Z1681" s="661"/>
      <c r="AA1681" s="515"/>
      <c r="AB1681" s="516"/>
    </row>
    <row r="1682" spans="1:28" ht="33" hidden="1" customHeight="1">
      <c r="A1682" s="302" t="s">
        <v>3260</v>
      </c>
      <c r="B1682" s="660" t="s">
        <v>391</v>
      </c>
      <c r="C1682" s="513">
        <f t="shared" si="102"/>
        <v>3112915</v>
      </c>
      <c r="D1682" s="512">
        <f>E1682+F1682+G1682+H1682+I1682+J1682</f>
        <v>3112915</v>
      </c>
      <c r="E1682" s="512"/>
      <c r="F1682" s="512"/>
      <c r="G1682" s="512">
        <v>410768</v>
      </c>
      <c r="H1682" s="512">
        <v>1820331</v>
      </c>
      <c r="I1682" s="512">
        <v>881816</v>
      </c>
      <c r="J1682" s="512"/>
      <c r="K1682" s="512"/>
      <c r="L1682" s="512"/>
      <c r="M1682" s="512"/>
      <c r="N1682" s="512"/>
      <c r="O1682" s="512"/>
      <c r="P1682" s="512"/>
      <c r="Q1682" s="512"/>
      <c r="R1682" s="512"/>
      <c r="S1682" s="512"/>
      <c r="T1682" s="512"/>
      <c r="U1682" s="512"/>
      <c r="V1682" s="512"/>
      <c r="W1682" s="512"/>
      <c r="X1682" s="559"/>
      <c r="Y1682" s="302"/>
      <c r="Z1682" s="661"/>
      <c r="AA1682" s="515"/>
      <c r="AB1682" s="516"/>
    </row>
    <row r="1683" spans="1:28" ht="31.5" hidden="1" customHeight="1">
      <c r="A1683" s="302" t="s">
        <v>3261</v>
      </c>
      <c r="B1683" s="660" t="s">
        <v>1283</v>
      </c>
      <c r="C1683" s="513">
        <f t="shared" si="102"/>
        <v>3970916</v>
      </c>
      <c r="D1683" s="512">
        <f>E1683+F1683+G1683+H1683+I1683+J1683</f>
        <v>3970916</v>
      </c>
      <c r="E1683" s="512"/>
      <c r="F1683" s="512"/>
      <c r="G1683" s="512">
        <v>632423</v>
      </c>
      <c r="H1683" s="512">
        <v>2463920</v>
      </c>
      <c r="I1683" s="512">
        <v>874573</v>
      </c>
      <c r="J1683" s="512"/>
      <c r="K1683" s="512"/>
      <c r="L1683" s="512"/>
      <c r="M1683" s="512"/>
      <c r="N1683" s="512"/>
      <c r="O1683" s="512"/>
      <c r="P1683" s="512"/>
      <c r="Q1683" s="512"/>
      <c r="R1683" s="512"/>
      <c r="S1683" s="512"/>
      <c r="T1683" s="512"/>
      <c r="U1683" s="512"/>
      <c r="V1683" s="512"/>
      <c r="W1683" s="512"/>
      <c r="X1683" s="559"/>
      <c r="Y1683" s="302"/>
      <c r="Z1683" s="661"/>
      <c r="AA1683" s="515"/>
      <c r="AB1683" s="516"/>
    </row>
    <row r="1684" spans="1:28" ht="24.9" hidden="1" customHeight="1">
      <c r="A1684" s="302" t="s">
        <v>3262</v>
      </c>
      <c r="B1684" s="658" t="s">
        <v>392</v>
      </c>
      <c r="C1684" s="513">
        <f t="shared" si="102"/>
        <v>2466996</v>
      </c>
      <c r="D1684" s="512">
        <f>E1684+F1684+G1684+H1684+I1684+J1684</f>
        <v>2466996</v>
      </c>
      <c r="E1684" s="512"/>
      <c r="F1684" s="512"/>
      <c r="G1684" s="512">
        <v>378239</v>
      </c>
      <c r="H1684" s="512">
        <v>1544883</v>
      </c>
      <c r="I1684" s="512">
        <v>543874</v>
      </c>
      <c r="J1684" s="512"/>
      <c r="K1684" s="512"/>
      <c r="L1684" s="512"/>
      <c r="M1684" s="512"/>
      <c r="N1684" s="512"/>
      <c r="O1684" s="512"/>
      <c r="P1684" s="512"/>
      <c r="Q1684" s="512"/>
      <c r="R1684" s="512"/>
      <c r="S1684" s="512"/>
      <c r="T1684" s="512"/>
      <c r="U1684" s="512"/>
      <c r="V1684" s="512"/>
      <c r="W1684" s="512"/>
      <c r="X1684" s="559"/>
      <c r="Y1684" s="302"/>
      <c r="Z1684" s="659"/>
      <c r="AA1684" s="515"/>
      <c r="AB1684" s="516"/>
    </row>
    <row r="1685" spans="1:28" ht="24.9" hidden="1" customHeight="1">
      <c r="A1685" s="302" t="s">
        <v>3263</v>
      </c>
      <c r="B1685" s="658" t="s">
        <v>1284</v>
      </c>
      <c r="C1685" s="513">
        <f t="shared" si="102"/>
        <v>2133107</v>
      </c>
      <c r="D1685" s="512"/>
      <c r="E1685" s="512"/>
      <c r="F1685" s="512"/>
      <c r="G1685" s="512"/>
      <c r="H1685" s="512"/>
      <c r="I1685" s="512"/>
      <c r="J1685" s="512"/>
      <c r="K1685" s="512"/>
      <c r="L1685" s="512"/>
      <c r="M1685" s="512">
        <v>642</v>
      </c>
      <c r="N1685" s="512">
        <v>1229662</v>
      </c>
      <c r="O1685" s="512"/>
      <c r="P1685" s="512"/>
      <c r="Q1685" s="512">
        <v>705.5</v>
      </c>
      <c r="R1685" s="512">
        <v>903445</v>
      </c>
      <c r="S1685" s="512"/>
      <c r="T1685" s="512"/>
      <c r="U1685" s="512"/>
      <c r="V1685" s="512"/>
      <c r="W1685" s="512"/>
      <c r="X1685" s="559"/>
      <c r="Y1685" s="302"/>
      <c r="Z1685" s="659"/>
      <c r="AA1685" s="515"/>
      <c r="AB1685" s="516"/>
    </row>
    <row r="1686" spans="1:28" ht="24.9" hidden="1" customHeight="1">
      <c r="A1686" s="302" t="s">
        <v>3264</v>
      </c>
      <c r="B1686" s="658" t="s">
        <v>1285</v>
      </c>
      <c r="C1686" s="513">
        <f t="shared" si="102"/>
        <v>2046941</v>
      </c>
      <c r="D1686" s="512"/>
      <c r="E1686" s="512"/>
      <c r="F1686" s="512"/>
      <c r="G1686" s="512"/>
      <c r="H1686" s="512"/>
      <c r="I1686" s="512"/>
      <c r="J1686" s="512"/>
      <c r="K1686" s="512"/>
      <c r="L1686" s="512"/>
      <c r="M1686" s="512">
        <v>639</v>
      </c>
      <c r="N1686" s="512">
        <v>1223916</v>
      </c>
      <c r="O1686" s="512"/>
      <c r="P1686" s="512"/>
      <c r="Q1686" s="512">
        <v>642.70000000000005</v>
      </c>
      <c r="R1686" s="512">
        <v>823025</v>
      </c>
      <c r="S1686" s="512"/>
      <c r="T1686" s="512"/>
      <c r="U1686" s="512"/>
      <c r="V1686" s="512"/>
      <c r="W1686" s="512"/>
      <c r="X1686" s="559"/>
      <c r="Y1686" s="302"/>
      <c r="Z1686" s="659"/>
      <c r="AA1686" s="515"/>
      <c r="AB1686" s="516"/>
    </row>
    <row r="1687" spans="1:28" ht="24.9" hidden="1" customHeight="1">
      <c r="A1687" s="302" t="s">
        <v>3265</v>
      </c>
      <c r="B1687" s="660" t="s">
        <v>393</v>
      </c>
      <c r="C1687" s="513">
        <f t="shared" si="102"/>
        <v>1431946</v>
      </c>
      <c r="D1687" s="512">
        <f>E1687+F1687+G1687+H1687+I1687+J1687</f>
        <v>1431946</v>
      </c>
      <c r="E1687" s="512"/>
      <c r="F1687" s="512"/>
      <c r="G1687" s="512">
        <v>201925</v>
      </c>
      <c r="H1687" s="512">
        <v>934116</v>
      </c>
      <c r="I1687" s="512">
        <v>295905</v>
      </c>
      <c r="J1687" s="512"/>
      <c r="K1687" s="512"/>
      <c r="L1687" s="512"/>
      <c r="M1687" s="512"/>
      <c r="N1687" s="512"/>
      <c r="O1687" s="512"/>
      <c r="P1687" s="512"/>
      <c r="Q1687" s="512"/>
      <c r="R1687" s="512"/>
      <c r="S1687" s="512"/>
      <c r="T1687" s="512"/>
      <c r="U1687" s="512"/>
      <c r="V1687" s="512"/>
      <c r="W1687" s="512"/>
      <c r="X1687" s="559"/>
      <c r="Y1687" s="302"/>
      <c r="Z1687" s="661"/>
      <c r="AA1687" s="515"/>
      <c r="AB1687" s="516"/>
    </row>
    <row r="1688" spans="1:28" ht="24.9" hidden="1" customHeight="1">
      <c r="A1688" s="302" t="s">
        <v>3266</v>
      </c>
      <c r="B1688" s="660" t="s">
        <v>1295</v>
      </c>
      <c r="C1688" s="513">
        <f t="shared" si="102"/>
        <v>1763802</v>
      </c>
      <c r="D1688" s="512">
        <f>E1688+F1688+G1688+H1688+I1688+J1688</f>
        <v>1763802</v>
      </c>
      <c r="E1688" s="512"/>
      <c r="F1688" s="512"/>
      <c r="G1688" s="512">
        <v>247334</v>
      </c>
      <c r="H1688" s="512">
        <v>1155346</v>
      </c>
      <c r="I1688" s="512">
        <v>361122</v>
      </c>
      <c r="J1688" s="512"/>
      <c r="K1688" s="512"/>
      <c r="L1688" s="512"/>
      <c r="M1688" s="512"/>
      <c r="N1688" s="512"/>
      <c r="O1688" s="512"/>
      <c r="P1688" s="512"/>
      <c r="Q1688" s="512"/>
      <c r="R1688" s="512"/>
      <c r="S1688" s="512"/>
      <c r="T1688" s="512"/>
      <c r="U1688" s="512"/>
      <c r="V1688" s="512"/>
      <c r="W1688" s="512"/>
      <c r="X1688" s="559"/>
      <c r="Y1688" s="302"/>
      <c r="Z1688" s="661"/>
      <c r="AA1688" s="515"/>
      <c r="AB1688" s="516"/>
    </row>
    <row r="1689" spans="1:28" ht="24.9" hidden="1" customHeight="1">
      <c r="A1689" s="302" t="s">
        <v>3267</v>
      </c>
      <c r="B1689" s="660" t="s">
        <v>1296</v>
      </c>
      <c r="C1689" s="513">
        <f t="shared" si="102"/>
        <v>1428710</v>
      </c>
      <c r="D1689" s="512">
        <f>E1689+F1689+G1689+H1689+I1689+J1689</f>
        <v>1428710</v>
      </c>
      <c r="E1689" s="512"/>
      <c r="F1689" s="512"/>
      <c r="G1689" s="512">
        <v>228360</v>
      </c>
      <c r="H1689" s="512">
        <v>874640</v>
      </c>
      <c r="I1689" s="512">
        <v>325710</v>
      </c>
      <c r="J1689" s="512"/>
      <c r="K1689" s="512"/>
      <c r="L1689" s="512"/>
      <c r="M1689" s="512"/>
      <c r="N1689" s="512"/>
      <c r="O1689" s="512"/>
      <c r="P1689" s="512"/>
      <c r="Q1689" s="512"/>
      <c r="R1689" s="512"/>
      <c r="S1689" s="512"/>
      <c r="T1689" s="512"/>
      <c r="U1689" s="512"/>
      <c r="V1689" s="512"/>
      <c r="W1689" s="512"/>
      <c r="X1689" s="559"/>
      <c r="Y1689" s="302"/>
      <c r="Z1689" s="661"/>
      <c r="AA1689" s="515"/>
      <c r="AB1689" s="516"/>
    </row>
    <row r="1690" spans="1:28" ht="30" hidden="1" customHeight="1">
      <c r="A1690" s="302" t="s">
        <v>3268</v>
      </c>
      <c r="B1690" s="658" t="s">
        <v>1297</v>
      </c>
      <c r="C1690" s="513">
        <f t="shared" si="102"/>
        <v>1496280</v>
      </c>
      <c r="D1690" s="512"/>
      <c r="E1690" s="512"/>
      <c r="F1690" s="512"/>
      <c r="G1690" s="512"/>
      <c r="H1690" s="512"/>
      <c r="I1690" s="512"/>
      <c r="J1690" s="512"/>
      <c r="K1690" s="512"/>
      <c r="L1690" s="512"/>
      <c r="M1690" s="512">
        <v>781.2</v>
      </c>
      <c r="N1690" s="512">
        <v>1496280</v>
      </c>
      <c r="O1690" s="512"/>
      <c r="P1690" s="512"/>
      <c r="Q1690" s="512"/>
      <c r="R1690" s="512"/>
      <c r="S1690" s="512"/>
      <c r="T1690" s="512"/>
      <c r="U1690" s="512"/>
      <c r="V1690" s="512"/>
      <c r="W1690" s="512"/>
      <c r="X1690" s="559"/>
      <c r="Y1690" s="302"/>
      <c r="Z1690" s="659"/>
      <c r="AA1690" s="515"/>
      <c r="AB1690" s="516"/>
    </row>
    <row r="1691" spans="1:28" ht="33.75" hidden="1" customHeight="1">
      <c r="A1691" s="302" t="s">
        <v>3269</v>
      </c>
      <c r="B1691" s="658" t="s">
        <v>1298</v>
      </c>
      <c r="C1691" s="513">
        <f t="shared" si="102"/>
        <v>797300</v>
      </c>
      <c r="D1691" s="512">
        <f>E1691+F1691+G1691+H1691+I1691+J1691</f>
        <v>797300</v>
      </c>
      <c r="E1691" s="512">
        <v>125400</v>
      </c>
      <c r="F1691" s="512"/>
      <c r="G1691" s="512">
        <v>79920</v>
      </c>
      <c r="H1691" s="512">
        <v>433580</v>
      </c>
      <c r="I1691" s="512">
        <v>158400</v>
      </c>
      <c r="J1691" s="512"/>
      <c r="K1691" s="512"/>
      <c r="L1691" s="512"/>
      <c r="M1691" s="512"/>
      <c r="N1691" s="512"/>
      <c r="O1691" s="512"/>
      <c r="P1691" s="512"/>
      <c r="Q1691" s="512"/>
      <c r="R1691" s="512"/>
      <c r="S1691" s="512"/>
      <c r="T1691" s="512"/>
      <c r="U1691" s="512"/>
      <c r="V1691" s="512"/>
      <c r="W1691" s="512"/>
      <c r="X1691" s="559"/>
      <c r="Y1691" s="302"/>
      <c r="Z1691" s="659"/>
      <c r="AA1691" s="515"/>
      <c r="AB1691" s="516"/>
    </row>
    <row r="1692" spans="1:28" ht="31.5" hidden="1" customHeight="1">
      <c r="A1692" s="302" t="s">
        <v>3270</v>
      </c>
      <c r="B1692" s="658" t="s">
        <v>1299</v>
      </c>
      <c r="C1692" s="513">
        <f t="shared" si="102"/>
        <v>1799761</v>
      </c>
      <c r="D1692" s="512"/>
      <c r="E1692" s="512"/>
      <c r="F1692" s="512"/>
      <c r="G1692" s="512"/>
      <c r="H1692" s="512"/>
      <c r="I1692" s="512"/>
      <c r="J1692" s="512"/>
      <c r="K1692" s="512"/>
      <c r="L1692" s="512"/>
      <c r="M1692" s="512">
        <v>612.6</v>
      </c>
      <c r="N1692" s="512">
        <v>1045808</v>
      </c>
      <c r="O1692" s="512"/>
      <c r="P1692" s="512"/>
      <c r="Q1692" s="512">
        <v>574.6</v>
      </c>
      <c r="R1692" s="512">
        <v>753953</v>
      </c>
      <c r="S1692" s="512"/>
      <c r="T1692" s="512"/>
      <c r="U1692" s="512"/>
      <c r="V1692" s="512"/>
      <c r="W1692" s="512"/>
      <c r="X1692" s="559"/>
      <c r="Y1692" s="302"/>
      <c r="Z1692" s="659"/>
      <c r="AA1692" s="515"/>
      <c r="AB1692" s="516"/>
    </row>
    <row r="1693" spans="1:28" ht="31.5" hidden="1" customHeight="1">
      <c r="A1693" s="302" t="s">
        <v>3271</v>
      </c>
      <c r="B1693" s="658" t="s">
        <v>1300</v>
      </c>
      <c r="C1693" s="513">
        <f t="shared" si="102"/>
        <v>125400</v>
      </c>
      <c r="D1693" s="512">
        <f>E1693+F1693+G1693+H1693+I1693+J1693</f>
        <v>125400</v>
      </c>
      <c r="E1693" s="512">
        <v>125400</v>
      </c>
      <c r="F1693" s="512"/>
      <c r="G1693" s="512"/>
      <c r="H1693" s="512"/>
      <c r="I1693" s="512"/>
      <c r="J1693" s="512"/>
      <c r="K1693" s="512"/>
      <c r="L1693" s="512"/>
      <c r="M1693" s="512"/>
      <c r="N1693" s="512"/>
      <c r="O1693" s="512"/>
      <c r="P1693" s="512"/>
      <c r="Q1693" s="512"/>
      <c r="R1693" s="512"/>
      <c r="S1693" s="512"/>
      <c r="T1693" s="512"/>
      <c r="U1693" s="512"/>
      <c r="V1693" s="512"/>
      <c r="W1693" s="512"/>
      <c r="X1693" s="559"/>
      <c r="Y1693" s="302"/>
      <c r="Z1693" s="659"/>
      <c r="AA1693" s="515"/>
      <c r="AB1693" s="516"/>
    </row>
    <row r="1694" spans="1:28" ht="31.5" hidden="1" customHeight="1">
      <c r="A1694" s="302" t="s">
        <v>3272</v>
      </c>
      <c r="B1694" s="658" t="s">
        <v>1889</v>
      </c>
      <c r="C1694" s="513">
        <f t="shared" si="102"/>
        <v>2047117</v>
      </c>
      <c r="D1694" s="512"/>
      <c r="E1694" s="512"/>
      <c r="F1694" s="512"/>
      <c r="G1694" s="512"/>
      <c r="H1694" s="512"/>
      <c r="I1694" s="512"/>
      <c r="J1694" s="512"/>
      <c r="K1694" s="512"/>
      <c r="L1694" s="512"/>
      <c r="M1694" s="512">
        <v>1255.9000000000001</v>
      </c>
      <c r="N1694" s="512">
        <v>2047117</v>
      </c>
      <c r="O1694" s="512"/>
      <c r="P1694" s="512"/>
      <c r="Q1694" s="512"/>
      <c r="R1694" s="512"/>
      <c r="S1694" s="512"/>
      <c r="T1694" s="512"/>
      <c r="U1694" s="512"/>
      <c r="V1694" s="512"/>
      <c r="W1694" s="512"/>
      <c r="X1694" s="559"/>
      <c r="Y1694" s="302"/>
      <c r="Z1694" s="659"/>
      <c r="AA1694" s="515"/>
      <c r="AB1694" s="516"/>
    </row>
    <row r="1695" spans="1:28" ht="24.9" hidden="1" customHeight="1">
      <c r="A1695" s="302" t="s">
        <v>3273</v>
      </c>
      <c r="B1695" s="658" t="s">
        <v>1301</v>
      </c>
      <c r="C1695" s="513">
        <f t="shared" si="102"/>
        <v>1202459</v>
      </c>
      <c r="D1695" s="512"/>
      <c r="E1695" s="512"/>
      <c r="F1695" s="512"/>
      <c r="G1695" s="512"/>
      <c r="H1695" s="512"/>
      <c r="I1695" s="512"/>
      <c r="J1695" s="512"/>
      <c r="K1695" s="512"/>
      <c r="L1695" s="512"/>
      <c r="M1695" s="512"/>
      <c r="N1695" s="512"/>
      <c r="O1695" s="512"/>
      <c r="P1695" s="512"/>
      <c r="Q1695" s="512">
        <v>939</v>
      </c>
      <c r="R1695" s="512">
        <v>1202459</v>
      </c>
      <c r="S1695" s="512"/>
      <c r="T1695" s="512"/>
      <c r="U1695" s="512"/>
      <c r="V1695" s="512"/>
      <c r="W1695" s="512"/>
      <c r="X1695" s="559"/>
      <c r="Y1695" s="302"/>
      <c r="Z1695" s="659"/>
      <c r="AA1695" s="515"/>
      <c r="AB1695" s="516"/>
    </row>
    <row r="1696" spans="1:28" ht="24.9" hidden="1" customHeight="1">
      <c r="A1696" s="302" t="s">
        <v>3274</v>
      </c>
      <c r="B1696" s="658" t="s">
        <v>1302</v>
      </c>
      <c r="C1696" s="513">
        <f t="shared" si="102"/>
        <v>1557836</v>
      </c>
      <c r="D1696" s="512"/>
      <c r="E1696" s="512"/>
      <c r="F1696" s="512"/>
      <c r="G1696" s="512"/>
      <c r="H1696" s="512"/>
      <c r="I1696" s="512"/>
      <c r="J1696" s="512"/>
      <c r="K1696" s="512"/>
      <c r="L1696" s="512"/>
      <c r="M1696" s="512">
        <v>896</v>
      </c>
      <c r="N1696" s="512">
        <v>1557836</v>
      </c>
      <c r="O1696" s="512"/>
      <c r="P1696" s="512"/>
      <c r="Q1696" s="512"/>
      <c r="R1696" s="512"/>
      <c r="S1696" s="512"/>
      <c r="T1696" s="512"/>
      <c r="U1696" s="512"/>
      <c r="V1696" s="512"/>
      <c r="W1696" s="512"/>
      <c r="X1696" s="559"/>
      <c r="Y1696" s="302"/>
      <c r="Z1696" s="659"/>
      <c r="AA1696" s="515"/>
      <c r="AB1696" s="516"/>
    </row>
    <row r="1697" spans="1:28" ht="24.9" hidden="1" customHeight="1">
      <c r="A1697" s="302" t="s">
        <v>3275</v>
      </c>
      <c r="B1697" s="658" t="s">
        <v>1303</v>
      </c>
      <c r="C1697" s="513">
        <f t="shared" si="102"/>
        <v>2383893</v>
      </c>
      <c r="D1697" s="512"/>
      <c r="E1697" s="512"/>
      <c r="F1697" s="512"/>
      <c r="G1697" s="512"/>
      <c r="H1697" s="512"/>
      <c r="I1697" s="512"/>
      <c r="J1697" s="512"/>
      <c r="K1697" s="512"/>
      <c r="L1697" s="512"/>
      <c r="M1697" s="512">
        <v>778</v>
      </c>
      <c r="N1697" s="512">
        <v>1490151</v>
      </c>
      <c r="O1697" s="512"/>
      <c r="P1697" s="512"/>
      <c r="Q1697" s="512">
        <v>683.3</v>
      </c>
      <c r="R1697" s="512">
        <v>893742</v>
      </c>
      <c r="S1697" s="512"/>
      <c r="T1697" s="512"/>
      <c r="U1697" s="512"/>
      <c r="V1697" s="512"/>
      <c r="W1697" s="512"/>
      <c r="X1697" s="559"/>
      <c r="Y1697" s="302"/>
      <c r="Z1697" s="659"/>
      <c r="AA1697" s="515"/>
      <c r="AB1697" s="516"/>
    </row>
    <row r="1698" spans="1:28" ht="24.9" hidden="1" customHeight="1">
      <c r="A1698" s="302" t="s">
        <v>3276</v>
      </c>
      <c r="B1698" s="658" t="s">
        <v>1304</v>
      </c>
      <c r="C1698" s="513">
        <f t="shared" si="102"/>
        <v>1857302</v>
      </c>
      <c r="D1698" s="512"/>
      <c r="E1698" s="512"/>
      <c r="F1698" s="512"/>
      <c r="G1698" s="512"/>
      <c r="H1698" s="512"/>
      <c r="I1698" s="512"/>
      <c r="J1698" s="512"/>
      <c r="K1698" s="512"/>
      <c r="L1698" s="512"/>
      <c r="M1698" s="512">
        <v>1177</v>
      </c>
      <c r="N1698" s="512">
        <v>1857302</v>
      </c>
      <c r="O1698" s="512"/>
      <c r="P1698" s="512"/>
      <c r="Q1698" s="512"/>
      <c r="R1698" s="512"/>
      <c r="S1698" s="512"/>
      <c r="T1698" s="512"/>
      <c r="U1698" s="512"/>
      <c r="V1698" s="512"/>
      <c r="W1698" s="512"/>
      <c r="X1698" s="559"/>
      <c r="Y1698" s="302"/>
      <c r="Z1698" s="659"/>
      <c r="AA1698" s="515"/>
      <c r="AB1698" s="516"/>
    </row>
    <row r="1699" spans="1:28" ht="24.9" hidden="1" customHeight="1">
      <c r="A1699" s="302" t="s">
        <v>3277</v>
      </c>
      <c r="B1699" s="658" t="s">
        <v>1305</v>
      </c>
      <c r="C1699" s="513">
        <f t="shared" si="102"/>
        <v>1000417</v>
      </c>
      <c r="D1699" s="512">
        <f>E1699+F1699+G1699+H1699+I1699+J1699</f>
        <v>125400</v>
      </c>
      <c r="E1699" s="512">
        <v>125400</v>
      </c>
      <c r="F1699" s="512"/>
      <c r="G1699" s="512"/>
      <c r="H1699" s="512"/>
      <c r="I1699" s="512"/>
      <c r="J1699" s="512"/>
      <c r="K1699" s="512"/>
      <c r="L1699" s="512"/>
      <c r="M1699" s="512"/>
      <c r="N1699" s="512"/>
      <c r="O1699" s="512"/>
      <c r="P1699" s="512"/>
      <c r="Q1699" s="512">
        <v>514.79999999999995</v>
      </c>
      <c r="R1699" s="512">
        <v>875017</v>
      </c>
      <c r="S1699" s="512"/>
      <c r="T1699" s="512"/>
      <c r="U1699" s="512"/>
      <c r="V1699" s="512"/>
      <c r="W1699" s="512"/>
      <c r="X1699" s="559"/>
      <c r="Y1699" s="302"/>
      <c r="Z1699" s="659"/>
      <c r="AA1699" s="515"/>
      <c r="AB1699" s="516"/>
    </row>
    <row r="1700" spans="1:28" ht="24.9" hidden="1" customHeight="1">
      <c r="A1700" s="302" t="s">
        <v>3278</v>
      </c>
      <c r="B1700" s="660" t="s">
        <v>1306</v>
      </c>
      <c r="C1700" s="513">
        <f t="shared" si="102"/>
        <v>2074403</v>
      </c>
      <c r="D1700" s="512"/>
      <c r="E1700" s="512"/>
      <c r="F1700" s="512"/>
      <c r="G1700" s="512"/>
      <c r="H1700" s="512"/>
      <c r="I1700" s="512"/>
      <c r="J1700" s="512"/>
      <c r="K1700" s="512"/>
      <c r="L1700" s="512"/>
      <c r="M1700" s="512">
        <v>698.4</v>
      </c>
      <c r="N1700" s="512">
        <v>1337688</v>
      </c>
      <c r="O1700" s="512"/>
      <c r="P1700" s="512"/>
      <c r="Q1700" s="512">
        <v>575.29999999999995</v>
      </c>
      <c r="R1700" s="512">
        <v>736715</v>
      </c>
      <c r="S1700" s="512"/>
      <c r="T1700" s="512"/>
      <c r="U1700" s="512"/>
      <c r="V1700" s="512"/>
      <c r="W1700" s="512"/>
      <c r="X1700" s="559"/>
      <c r="Y1700" s="302"/>
      <c r="Z1700" s="661"/>
      <c r="AA1700" s="515"/>
      <c r="AB1700" s="516"/>
    </row>
    <row r="1701" spans="1:28" ht="33" hidden="1" customHeight="1">
      <c r="A1701" s="302" t="s">
        <v>3279</v>
      </c>
      <c r="B1701" s="658" t="s">
        <v>2719</v>
      </c>
      <c r="C1701" s="513">
        <f t="shared" si="102"/>
        <v>579954</v>
      </c>
      <c r="D1701" s="512"/>
      <c r="E1701" s="512"/>
      <c r="F1701" s="512"/>
      <c r="G1701" s="512"/>
      <c r="H1701" s="512"/>
      <c r="I1701" s="512"/>
      <c r="J1701" s="512"/>
      <c r="K1701" s="512"/>
      <c r="L1701" s="512"/>
      <c r="M1701" s="512">
        <v>324</v>
      </c>
      <c r="N1701" s="512">
        <v>579954</v>
      </c>
      <c r="O1701" s="512"/>
      <c r="P1701" s="512"/>
      <c r="Q1701" s="512"/>
      <c r="R1701" s="512"/>
      <c r="S1701" s="512"/>
      <c r="T1701" s="512"/>
      <c r="U1701" s="512"/>
      <c r="V1701" s="512"/>
      <c r="W1701" s="512"/>
      <c r="X1701" s="559"/>
      <c r="Y1701" s="302"/>
      <c r="Z1701" s="659"/>
      <c r="AA1701" s="515"/>
      <c r="AB1701" s="516"/>
    </row>
    <row r="1702" spans="1:28" ht="24.9" hidden="1" customHeight="1">
      <c r="A1702" s="302" t="s">
        <v>3280</v>
      </c>
      <c r="B1702" s="660" t="s">
        <v>1307</v>
      </c>
      <c r="C1702" s="513">
        <f t="shared" si="102"/>
        <v>282260</v>
      </c>
      <c r="D1702" s="512">
        <f>E1702+F1702+G1702+H1702+I1702+J1702</f>
        <v>282260</v>
      </c>
      <c r="E1702" s="512">
        <v>282260</v>
      </c>
      <c r="F1702" s="512"/>
      <c r="G1702" s="512"/>
      <c r="H1702" s="512"/>
      <c r="I1702" s="512"/>
      <c r="J1702" s="512"/>
      <c r="K1702" s="512"/>
      <c r="L1702" s="512"/>
      <c r="M1702" s="512"/>
      <c r="N1702" s="512"/>
      <c r="O1702" s="512"/>
      <c r="P1702" s="512"/>
      <c r="Q1702" s="512"/>
      <c r="R1702" s="512"/>
      <c r="S1702" s="512"/>
      <c r="T1702" s="512"/>
      <c r="U1702" s="512"/>
      <c r="V1702" s="512"/>
      <c r="W1702" s="512"/>
      <c r="X1702" s="559"/>
      <c r="Y1702" s="302"/>
      <c r="Z1702" s="661"/>
      <c r="AA1702" s="515"/>
      <c r="AB1702" s="516"/>
    </row>
    <row r="1703" spans="1:28" ht="24.9" hidden="1" customHeight="1">
      <c r="A1703" s="302" t="s">
        <v>3281</v>
      </c>
      <c r="B1703" s="660" t="s">
        <v>1308</v>
      </c>
      <c r="C1703" s="513">
        <f t="shared" si="102"/>
        <v>282040</v>
      </c>
      <c r="D1703" s="512">
        <f>E1703+F1703+G1703+H1703+I1703+J1703</f>
        <v>282040</v>
      </c>
      <c r="E1703" s="512">
        <v>282040</v>
      </c>
      <c r="F1703" s="512"/>
      <c r="G1703" s="512"/>
      <c r="H1703" s="512"/>
      <c r="I1703" s="512"/>
      <c r="J1703" s="512"/>
      <c r="K1703" s="512"/>
      <c r="L1703" s="512"/>
      <c r="M1703" s="512"/>
      <c r="N1703" s="512"/>
      <c r="O1703" s="512"/>
      <c r="P1703" s="512"/>
      <c r="Q1703" s="512"/>
      <c r="R1703" s="512"/>
      <c r="S1703" s="512"/>
      <c r="T1703" s="512"/>
      <c r="U1703" s="512"/>
      <c r="V1703" s="512"/>
      <c r="W1703" s="512"/>
      <c r="X1703" s="559"/>
      <c r="Y1703" s="302"/>
      <c r="Z1703" s="661"/>
      <c r="AA1703" s="515"/>
      <c r="AB1703" s="516"/>
    </row>
    <row r="1704" spans="1:28" ht="24.9" hidden="1" customHeight="1">
      <c r="A1704" s="302" t="s">
        <v>3282</v>
      </c>
      <c r="B1704" s="658" t="s">
        <v>1309</v>
      </c>
      <c r="C1704" s="513">
        <f t="shared" si="102"/>
        <v>520860</v>
      </c>
      <c r="D1704" s="512">
        <f>E1704+F1704+G1704+H1704+I1704+J1704</f>
        <v>520860</v>
      </c>
      <c r="E1704" s="512">
        <v>147365</v>
      </c>
      <c r="F1704" s="512"/>
      <c r="G1704" s="512"/>
      <c r="H1704" s="512">
        <v>373495</v>
      </c>
      <c r="I1704" s="512"/>
      <c r="J1704" s="512"/>
      <c r="K1704" s="512"/>
      <c r="L1704" s="512"/>
      <c r="M1704" s="512"/>
      <c r="N1704" s="512"/>
      <c r="O1704" s="512"/>
      <c r="P1704" s="512"/>
      <c r="Q1704" s="512"/>
      <c r="R1704" s="512"/>
      <c r="S1704" s="512"/>
      <c r="T1704" s="512"/>
      <c r="U1704" s="512"/>
      <c r="V1704" s="512"/>
      <c r="W1704" s="512"/>
      <c r="X1704" s="559"/>
      <c r="Y1704" s="302"/>
      <c r="Z1704" s="659"/>
      <c r="AA1704" s="515"/>
      <c r="AB1704" s="516"/>
    </row>
    <row r="1705" spans="1:28" ht="24.9" hidden="1" customHeight="1">
      <c r="A1705" s="302" t="s">
        <v>3283</v>
      </c>
      <c r="B1705" s="658" t="s">
        <v>1310</v>
      </c>
      <c r="C1705" s="513">
        <f t="shared" si="102"/>
        <v>499960</v>
      </c>
      <c r="D1705" s="512">
        <f>E1705+F1705+G1705+H1705+I1705+J1705</f>
        <v>499960</v>
      </c>
      <c r="E1705" s="512"/>
      <c r="F1705" s="512"/>
      <c r="G1705" s="512"/>
      <c r="H1705" s="512"/>
      <c r="I1705" s="512">
        <v>499960</v>
      </c>
      <c r="J1705" s="512"/>
      <c r="K1705" s="512"/>
      <c r="L1705" s="512"/>
      <c r="M1705" s="512"/>
      <c r="N1705" s="512"/>
      <c r="O1705" s="512"/>
      <c r="P1705" s="512"/>
      <c r="Q1705" s="512"/>
      <c r="R1705" s="512"/>
      <c r="S1705" s="512"/>
      <c r="T1705" s="512"/>
      <c r="U1705" s="512"/>
      <c r="V1705" s="512"/>
      <c r="W1705" s="512"/>
      <c r="X1705" s="559"/>
      <c r="Y1705" s="302"/>
      <c r="Z1705" s="659"/>
      <c r="AA1705" s="515"/>
      <c r="AB1705" s="516"/>
    </row>
    <row r="1706" spans="1:28" ht="24.9" hidden="1" customHeight="1">
      <c r="A1706" s="302" t="s">
        <v>3284</v>
      </c>
      <c r="B1706" s="658" t="s">
        <v>1311</v>
      </c>
      <c r="C1706" s="513">
        <f t="shared" si="102"/>
        <v>282920</v>
      </c>
      <c r="D1706" s="512">
        <f>E1706+F1706+G1706+H1706+I1706+J1706</f>
        <v>282920</v>
      </c>
      <c r="E1706" s="512">
        <v>282920</v>
      </c>
      <c r="F1706" s="512"/>
      <c r="G1706" s="512"/>
      <c r="H1706" s="512"/>
      <c r="I1706" s="512"/>
      <c r="J1706" s="512"/>
      <c r="K1706" s="512"/>
      <c r="L1706" s="512"/>
      <c r="M1706" s="512"/>
      <c r="N1706" s="512"/>
      <c r="O1706" s="512"/>
      <c r="P1706" s="512"/>
      <c r="Q1706" s="512"/>
      <c r="R1706" s="512"/>
      <c r="S1706" s="512"/>
      <c r="T1706" s="512"/>
      <c r="U1706" s="512"/>
      <c r="V1706" s="512"/>
      <c r="W1706" s="512"/>
      <c r="X1706" s="559"/>
      <c r="Y1706" s="302"/>
      <c r="Z1706" s="659"/>
      <c r="AA1706" s="515"/>
      <c r="AB1706" s="516"/>
    </row>
    <row r="1707" spans="1:28" ht="24.9" hidden="1" customHeight="1">
      <c r="A1707" s="302" t="s">
        <v>3285</v>
      </c>
      <c r="B1707" s="658" t="s">
        <v>1312</v>
      </c>
      <c r="C1707" s="513">
        <f t="shared" si="102"/>
        <v>2572822</v>
      </c>
      <c r="D1707" s="512"/>
      <c r="E1707" s="512"/>
      <c r="F1707" s="512"/>
      <c r="G1707" s="512"/>
      <c r="H1707" s="512"/>
      <c r="I1707" s="512"/>
      <c r="J1707" s="512"/>
      <c r="K1707" s="512"/>
      <c r="L1707" s="512"/>
      <c r="M1707" s="512">
        <v>787.8</v>
      </c>
      <c r="N1707" s="512">
        <v>1508921</v>
      </c>
      <c r="O1707" s="512"/>
      <c r="P1707" s="512"/>
      <c r="Q1707" s="512">
        <v>830.8</v>
      </c>
      <c r="R1707" s="512">
        <v>1063901</v>
      </c>
      <c r="S1707" s="512"/>
      <c r="T1707" s="512"/>
      <c r="U1707" s="512"/>
      <c r="V1707" s="512"/>
      <c r="W1707" s="512"/>
      <c r="X1707" s="559"/>
      <c r="Y1707" s="302"/>
      <c r="Z1707" s="659"/>
      <c r="AA1707" s="515"/>
      <c r="AB1707" s="516"/>
    </row>
    <row r="1708" spans="1:28" ht="24.9" hidden="1" customHeight="1">
      <c r="A1708" s="551" t="s">
        <v>90</v>
      </c>
      <c r="B1708" s="633"/>
      <c r="C1708" s="513">
        <f>SUM(C1670:C1707)</f>
        <v>65575144</v>
      </c>
      <c r="D1708" s="513">
        <f t="shared" ref="D1708:U1708" si="103">SUM(D1670:D1707)</f>
        <v>29510924</v>
      </c>
      <c r="E1708" s="513">
        <f t="shared" si="103"/>
        <v>1370785</v>
      </c>
      <c r="F1708" s="513">
        <f t="shared" si="103"/>
        <v>0</v>
      </c>
      <c r="G1708" s="513">
        <f t="shared" si="103"/>
        <v>3898854</v>
      </c>
      <c r="H1708" s="513">
        <f t="shared" si="103"/>
        <v>17093535</v>
      </c>
      <c r="I1708" s="513">
        <f t="shared" si="103"/>
        <v>7147750</v>
      </c>
      <c r="J1708" s="513">
        <f t="shared" si="103"/>
        <v>0</v>
      </c>
      <c r="K1708" s="513">
        <f t="shared" si="103"/>
        <v>0</v>
      </c>
      <c r="L1708" s="513">
        <f t="shared" si="103"/>
        <v>0</v>
      </c>
      <c r="M1708" s="513">
        <f t="shared" si="103"/>
        <v>12871.9</v>
      </c>
      <c r="N1708" s="513">
        <f t="shared" si="103"/>
        <v>23572382</v>
      </c>
      <c r="O1708" s="513">
        <f t="shared" si="103"/>
        <v>0</v>
      </c>
      <c r="P1708" s="513">
        <f t="shared" si="103"/>
        <v>0</v>
      </c>
      <c r="Q1708" s="513">
        <f t="shared" si="103"/>
        <v>9856.9999999999982</v>
      </c>
      <c r="R1708" s="513">
        <f t="shared" si="103"/>
        <v>12491838</v>
      </c>
      <c r="S1708" s="513">
        <f t="shared" si="103"/>
        <v>0</v>
      </c>
      <c r="T1708" s="513">
        <f t="shared" si="103"/>
        <v>0</v>
      </c>
      <c r="U1708" s="513">
        <f t="shared" si="103"/>
        <v>0</v>
      </c>
      <c r="V1708" s="512"/>
      <c r="W1708" s="512"/>
      <c r="X1708" s="512"/>
      <c r="Y1708" s="551"/>
      <c r="Z1708" s="634"/>
      <c r="AA1708" s="515"/>
      <c r="AB1708" s="516"/>
    </row>
    <row r="1709" spans="1:28" ht="24.9" hidden="1" customHeight="1">
      <c r="A1709" s="529" t="s">
        <v>49</v>
      </c>
      <c r="B1709" s="633"/>
      <c r="C1709" s="552"/>
      <c r="D1709" s="552"/>
      <c r="E1709" s="552"/>
      <c r="F1709" s="552"/>
      <c r="G1709" s="552"/>
      <c r="H1709" s="552"/>
      <c r="I1709" s="552"/>
      <c r="J1709" s="553"/>
      <c r="K1709" s="554"/>
      <c r="L1709" s="552"/>
      <c r="M1709" s="552"/>
      <c r="N1709" s="552"/>
      <c r="O1709" s="552"/>
      <c r="P1709" s="552"/>
      <c r="Q1709" s="552"/>
      <c r="R1709" s="552"/>
      <c r="S1709" s="552"/>
      <c r="T1709" s="552"/>
      <c r="U1709" s="552"/>
      <c r="V1709" s="552"/>
      <c r="W1709" s="552"/>
      <c r="X1709" s="555"/>
      <c r="Y1709" s="529"/>
      <c r="Z1709" s="634"/>
      <c r="AA1709" s="515"/>
      <c r="AB1709" s="516"/>
    </row>
    <row r="1710" spans="1:28" ht="24.9" hidden="1" customHeight="1">
      <c r="A1710" s="302" t="s">
        <v>3286</v>
      </c>
      <c r="B1710" s="519" t="s">
        <v>1811</v>
      </c>
      <c r="C1710" s="513">
        <f t="shared" ref="C1710:C1715" si="104">D1710+L1710+N1710+P1710+R1710+T1710+U1710</f>
        <v>521187</v>
      </c>
      <c r="D1710" s="512"/>
      <c r="E1710" s="513"/>
      <c r="F1710" s="513"/>
      <c r="G1710" s="512"/>
      <c r="H1710" s="512"/>
      <c r="I1710" s="512"/>
      <c r="J1710" s="513"/>
      <c r="K1710" s="546"/>
      <c r="L1710" s="513"/>
      <c r="M1710" s="540">
        <v>418.5</v>
      </c>
      <c r="N1710" s="512">
        <v>521187</v>
      </c>
      <c r="O1710" s="329"/>
      <c r="P1710" s="512"/>
      <c r="Q1710" s="329"/>
      <c r="R1710" s="512"/>
      <c r="S1710" s="513"/>
      <c r="T1710" s="513"/>
      <c r="U1710" s="512"/>
      <c r="V1710" s="513"/>
      <c r="W1710" s="513"/>
      <c r="X1710" s="513"/>
      <c r="Y1710" s="302"/>
      <c r="Z1710" s="522"/>
      <c r="AA1710" s="515"/>
      <c r="AB1710" s="516"/>
    </row>
    <row r="1711" spans="1:28" ht="24.9" hidden="1" customHeight="1">
      <c r="A1711" s="302" t="s">
        <v>3287</v>
      </c>
      <c r="B1711" s="519" t="s">
        <v>1814</v>
      </c>
      <c r="C1711" s="513">
        <f t="shared" si="104"/>
        <v>2108406</v>
      </c>
      <c r="D1711" s="512">
        <v>2001504</v>
      </c>
      <c r="E1711" s="513"/>
      <c r="F1711" s="513"/>
      <c r="G1711" s="512">
        <v>351346</v>
      </c>
      <c r="H1711" s="512">
        <v>1377145</v>
      </c>
      <c r="I1711" s="512">
        <v>273013</v>
      </c>
      <c r="J1711" s="513"/>
      <c r="K1711" s="546"/>
      <c r="L1711" s="513"/>
      <c r="M1711" s="662"/>
      <c r="N1711" s="512"/>
      <c r="O1711" s="329"/>
      <c r="P1711" s="512"/>
      <c r="Q1711" s="540">
        <v>246</v>
      </c>
      <c r="R1711" s="512">
        <v>106902</v>
      </c>
      <c r="S1711" s="513"/>
      <c r="T1711" s="513"/>
      <c r="U1711" s="512"/>
      <c r="V1711" s="513"/>
      <c r="W1711" s="513"/>
      <c r="X1711" s="513"/>
      <c r="Y1711" s="302"/>
      <c r="Z1711" s="522"/>
      <c r="AA1711" s="515"/>
      <c r="AB1711" s="516"/>
    </row>
    <row r="1712" spans="1:28" ht="24.9" hidden="1" customHeight="1">
      <c r="A1712" s="302" t="s">
        <v>3288</v>
      </c>
      <c r="B1712" s="519" t="s">
        <v>1815</v>
      </c>
      <c r="C1712" s="513">
        <f t="shared" si="104"/>
        <v>1464480</v>
      </c>
      <c r="D1712" s="512">
        <v>1295654</v>
      </c>
      <c r="E1712" s="513"/>
      <c r="F1712" s="513"/>
      <c r="G1712" s="512">
        <v>215678</v>
      </c>
      <c r="H1712" s="512">
        <v>695276</v>
      </c>
      <c r="I1712" s="512">
        <v>384700</v>
      </c>
      <c r="J1712" s="513"/>
      <c r="K1712" s="546"/>
      <c r="L1712" s="513"/>
      <c r="M1712" s="662"/>
      <c r="N1712" s="512"/>
      <c r="O1712" s="329"/>
      <c r="P1712" s="512"/>
      <c r="Q1712" s="540">
        <v>388.5</v>
      </c>
      <c r="R1712" s="512">
        <v>168826</v>
      </c>
      <c r="S1712" s="513"/>
      <c r="T1712" s="513"/>
      <c r="U1712" s="512"/>
      <c r="V1712" s="513"/>
      <c r="W1712" s="513"/>
      <c r="X1712" s="513"/>
      <c r="Y1712" s="302"/>
      <c r="Z1712" s="522"/>
      <c r="AA1712" s="515"/>
      <c r="AB1712" s="516"/>
    </row>
    <row r="1713" spans="1:28" ht="24.9" hidden="1" customHeight="1">
      <c r="A1713" s="302" t="s">
        <v>3289</v>
      </c>
      <c r="B1713" s="519" t="s">
        <v>1816</v>
      </c>
      <c r="C1713" s="513">
        <f t="shared" si="104"/>
        <v>1515000</v>
      </c>
      <c r="D1713" s="512">
        <v>1273341</v>
      </c>
      <c r="E1713" s="513"/>
      <c r="F1713" s="513"/>
      <c r="G1713" s="512">
        <v>215810</v>
      </c>
      <c r="H1713" s="512">
        <v>691445</v>
      </c>
      <c r="I1713" s="512">
        <v>366086</v>
      </c>
      <c r="J1713" s="513"/>
      <c r="K1713" s="546"/>
      <c r="L1713" s="513"/>
      <c r="M1713" s="662"/>
      <c r="N1713" s="512"/>
      <c r="O1713" s="329"/>
      <c r="P1713" s="512"/>
      <c r="Q1713" s="540">
        <v>420</v>
      </c>
      <c r="R1713" s="512">
        <v>241659</v>
      </c>
      <c r="S1713" s="513"/>
      <c r="T1713" s="513"/>
      <c r="U1713" s="512"/>
      <c r="V1713" s="513"/>
      <c r="W1713" s="513"/>
      <c r="X1713" s="513"/>
      <c r="Y1713" s="302"/>
      <c r="Z1713" s="522"/>
      <c r="AA1713" s="515"/>
      <c r="AB1713" s="516"/>
    </row>
    <row r="1714" spans="1:28" ht="24.9" hidden="1" customHeight="1">
      <c r="A1714" s="302" t="s">
        <v>3290</v>
      </c>
      <c r="B1714" s="519" t="s">
        <v>1813</v>
      </c>
      <c r="C1714" s="513">
        <f t="shared" si="104"/>
        <v>47515</v>
      </c>
      <c r="D1714" s="512"/>
      <c r="E1714" s="513"/>
      <c r="F1714" s="513"/>
      <c r="G1714" s="512"/>
      <c r="H1714" s="512"/>
      <c r="I1714" s="512"/>
      <c r="J1714" s="513"/>
      <c r="K1714" s="546"/>
      <c r="L1714" s="513"/>
      <c r="M1714" s="662"/>
      <c r="N1714" s="512"/>
      <c r="O1714" s="329"/>
      <c r="P1714" s="512"/>
      <c r="Q1714" s="662"/>
      <c r="R1714" s="512"/>
      <c r="S1714" s="513"/>
      <c r="T1714" s="513"/>
      <c r="U1714" s="512">
        <v>47515</v>
      </c>
      <c r="V1714" s="513"/>
      <c r="W1714" s="513"/>
      <c r="X1714" s="513"/>
      <c r="Y1714" s="302"/>
      <c r="Z1714" s="522"/>
      <c r="AA1714" s="515"/>
      <c r="AB1714" s="516"/>
    </row>
    <row r="1715" spans="1:28" ht="24.9" hidden="1" customHeight="1">
      <c r="A1715" s="302" t="s">
        <v>3291</v>
      </c>
      <c r="B1715" s="519" t="s">
        <v>1812</v>
      </c>
      <c r="C1715" s="513">
        <f t="shared" si="104"/>
        <v>1113361</v>
      </c>
      <c r="D1715" s="512"/>
      <c r="E1715" s="513"/>
      <c r="F1715" s="513"/>
      <c r="G1715" s="512"/>
      <c r="H1715" s="512"/>
      <c r="I1715" s="512"/>
      <c r="J1715" s="513"/>
      <c r="K1715" s="546"/>
      <c r="L1715" s="513"/>
      <c r="M1715" s="540">
        <v>894</v>
      </c>
      <c r="N1715" s="512">
        <v>1113361</v>
      </c>
      <c r="O1715" s="329"/>
      <c r="P1715" s="512"/>
      <c r="Q1715" s="329"/>
      <c r="R1715" s="512"/>
      <c r="S1715" s="513"/>
      <c r="T1715" s="513"/>
      <c r="U1715" s="512"/>
      <c r="V1715" s="513"/>
      <c r="W1715" s="513"/>
      <c r="X1715" s="513"/>
      <c r="Y1715" s="302"/>
      <c r="Z1715" s="522"/>
      <c r="AA1715" s="515"/>
      <c r="AB1715" s="516"/>
    </row>
    <row r="1716" spans="1:28" ht="24.9" hidden="1" customHeight="1">
      <c r="A1716" s="551" t="s">
        <v>91</v>
      </c>
      <c r="B1716" s="633"/>
      <c r="C1716" s="512">
        <f>SUM(C1710:C1715)</f>
        <v>6769949</v>
      </c>
      <c r="D1716" s="512">
        <f t="shared" ref="D1716:U1716" si="105">SUM(D1710:D1715)</f>
        <v>4570499</v>
      </c>
      <c r="E1716" s="512">
        <f t="shared" si="105"/>
        <v>0</v>
      </c>
      <c r="F1716" s="512">
        <f t="shared" si="105"/>
        <v>0</v>
      </c>
      <c r="G1716" s="512">
        <f t="shared" si="105"/>
        <v>782834</v>
      </c>
      <c r="H1716" s="512">
        <f t="shared" si="105"/>
        <v>2763866</v>
      </c>
      <c r="I1716" s="512">
        <f t="shared" si="105"/>
        <v>1023799</v>
      </c>
      <c r="J1716" s="512">
        <f t="shared" si="105"/>
        <v>0</v>
      </c>
      <c r="K1716" s="512">
        <f t="shared" si="105"/>
        <v>0</v>
      </c>
      <c r="L1716" s="512">
        <f t="shared" si="105"/>
        <v>0</v>
      </c>
      <c r="M1716" s="512">
        <f t="shared" si="105"/>
        <v>1312.5</v>
      </c>
      <c r="N1716" s="512">
        <f t="shared" si="105"/>
        <v>1634548</v>
      </c>
      <c r="O1716" s="512">
        <f t="shared" si="105"/>
        <v>0</v>
      </c>
      <c r="P1716" s="512">
        <f t="shared" si="105"/>
        <v>0</v>
      </c>
      <c r="Q1716" s="512">
        <f t="shared" si="105"/>
        <v>1054.5</v>
      </c>
      <c r="R1716" s="512">
        <f t="shared" si="105"/>
        <v>517387</v>
      </c>
      <c r="S1716" s="512">
        <f t="shared" si="105"/>
        <v>0</v>
      </c>
      <c r="T1716" s="512">
        <f t="shared" si="105"/>
        <v>0</v>
      </c>
      <c r="U1716" s="512">
        <f t="shared" si="105"/>
        <v>47515</v>
      </c>
      <c r="V1716" s="512"/>
      <c r="W1716" s="512"/>
      <c r="X1716" s="559"/>
      <c r="Y1716" s="551"/>
      <c r="Z1716" s="634"/>
      <c r="AA1716" s="515"/>
      <c r="AB1716" s="516"/>
    </row>
    <row r="1717" spans="1:28" ht="24.9" hidden="1" customHeight="1">
      <c r="A1717" s="529" t="s">
        <v>50</v>
      </c>
      <c r="B1717" s="633"/>
      <c r="C1717" s="552"/>
      <c r="D1717" s="552"/>
      <c r="E1717" s="552"/>
      <c r="F1717" s="552"/>
      <c r="G1717" s="552"/>
      <c r="H1717" s="552"/>
      <c r="I1717" s="552"/>
      <c r="J1717" s="553"/>
      <c r="K1717" s="554"/>
      <c r="L1717" s="552"/>
      <c r="M1717" s="552"/>
      <c r="N1717" s="552"/>
      <c r="O1717" s="552"/>
      <c r="P1717" s="552"/>
      <c r="Q1717" s="552"/>
      <c r="R1717" s="552"/>
      <c r="S1717" s="552"/>
      <c r="T1717" s="552"/>
      <c r="U1717" s="552"/>
      <c r="V1717" s="552"/>
      <c r="W1717" s="552"/>
      <c r="X1717" s="555"/>
      <c r="Y1717" s="529"/>
      <c r="Z1717" s="634"/>
      <c r="AA1717" s="515"/>
      <c r="AB1717" s="516"/>
    </row>
    <row r="1718" spans="1:28" ht="24.9" hidden="1" customHeight="1">
      <c r="A1718" s="302" t="s">
        <v>3292</v>
      </c>
      <c r="B1718" s="557" t="s">
        <v>1819</v>
      </c>
      <c r="C1718" s="512">
        <f t="shared" ref="C1718:C1723" si="106">D1718+L1718+N1718+P1718+R1718+T1718+U1718</f>
        <v>3121425</v>
      </c>
      <c r="D1718" s="512"/>
      <c r="E1718" s="512"/>
      <c r="F1718" s="512"/>
      <c r="G1718" s="512"/>
      <c r="H1718" s="512"/>
      <c r="I1718" s="512"/>
      <c r="J1718" s="512"/>
      <c r="K1718" s="512"/>
      <c r="L1718" s="512"/>
      <c r="M1718" s="512">
        <v>366</v>
      </c>
      <c r="N1718" s="512">
        <v>700926</v>
      </c>
      <c r="O1718" s="512"/>
      <c r="P1718" s="512"/>
      <c r="Q1718" s="512">
        <v>485.16</v>
      </c>
      <c r="R1718" s="512">
        <v>2259400</v>
      </c>
      <c r="S1718" s="512">
        <v>154</v>
      </c>
      <c r="T1718" s="512">
        <v>161099</v>
      </c>
      <c r="U1718" s="512"/>
      <c r="V1718" s="512"/>
      <c r="W1718" s="512"/>
      <c r="X1718" s="559"/>
      <c r="Y1718" s="302"/>
      <c r="Z1718" s="558"/>
      <c r="AA1718" s="515"/>
      <c r="AB1718" s="516"/>
    </row>
    <row r="1719" spans="1:28" ht="24.9" hidden="1" customHeight="1">
      <c r="A1719" s="302" t="s">
        <v>3293</v>
      </c>
      <c r="B1719" s="519" t="s">
        <v>1820</v>
      </c>
      <c r="C1719" s="512">
        <f t="shared" si="106"/>
        <v>2994853</v>
      </c>
      <c r="D1719" s="512"/>
      <c r="E1719" s="512"/>
      <c r="F1719" s="512"/>
      <c r="G1719" s="512"/>
      <c r="H1719" s="512"/>
      <c r="I1719" s="512"/>
      <c r="J1719" s="512"/>
      <c r="K1719" s="512"/>
      <c r="L1719" s="512"/>
      <c r="M1719" s="512">
        <v>322</v>
      </c>
      <c r="N1719" s="512">
        <v>616662</v>
      </c>
      <c r="O1719" s="512"/>
      <c r="P1719" s="512"/>
      <c r="Q1719" s="512">
        <v>470.76</v>
      </c>
      <c r="R1719" s="512">
        <v>2218557</v>
      </c>
      <c r="S1719" s="512">
        <v>152.6</v>
      </c>
      <c r="T1719" s="512">
        <v>159634</v>
      </c>
      <c r="U1719" s="512"/>
      <c r="V1719" s="512"/>
      <c r="W1719" s="512"/>
      <c r="X1719" s="559"/>
      <c r="Y1719" s="302"/>
      <c r="Z1719" s="522"/>
      <c r="AA1719" s="515"/>
      <c r="AB1719" s="516"/>
    </row>
    <row r="1720" spans="1:28" ht="24.9" hidden="1" customHeight="1">
      <c r="A1720" s="302" t="s">
        <v>3294</v>
      </c>
      <c r="B1720" s="557" t="s">
        <v>1818</v>
      </c>
      <c r="C1720" s="512">
        <f t="shared" si="106"/>
        <v>91115</v>
      </c>
      <c r="D1720" s="512"/>
      <c r="E1720" s="512"/>
      <c r="F1720" s="512"/>
      <c r="G1720" s="512"/>
      <c r="H1720" s="512"/>
      <c r="I1720" s="512"/>
      <c r="J1720" s="512"/>
      <c r="K1720" s="512"/>
      <c r="L1720" s="512"/>
      <c r="M1720" s="512"/>
      <c r="N1720" s="512"/>
      <c r="O1720" s="512"/>
      <c r="P1720" s="512"/>
      <c r="Q1720" s="512"/>
      <c r="R1720" s="512"/>
      <c r="S1720" s="512">
        <v>87.1</v>
      </c>
      <c r="T1720" s="512">
        <v>91115</v>
      </c>
      <c r="U1720" s="512"/>
      <c r="V1720" s="512"/>
      <c r="W1720" s="512"/>
      <c r="X1720" s="559"/>
      <c r="Y1720" s="302"/>
      <c r="Z1720" s="558"/>
      <c r="AA1720" s="515"/>
      <c r="AB1720" s="516"/>
    </row>
    <row r="1721" spans="1:28" ht="24.9" hidden="1" customHeight="1">
      <c r="A1721" s="302" t="s">
        <v>3295</v>
      </c>
      <c r="B1721" s="557" t="s">
        <v>1817</v>
      </c>
      <c r="C1721" s="512">
        <f t="shared" si="106"/>
        <v>91010</v>
      </c>
      <c r="D1721" s="512"/>
      <c r="E1721" s="512"/>
      <c r="F1721" s="512"/>
      <c r="G1721" s="512"/>
      <c r="H1721" s="512"/>
      <c r="I1721" s="512"/>
      <c r="J1721" s="512"/>
      <c r="K1721" s="512"/>
      <c r="L1721" s="512"/>
      <c r="M1721" s="512"/>
      <c r="N1721" s="512"/>
      <c r="O1721" s="512"/>
      <c r="P1721" s="512"/>
      <c r="Q1721" s="512"/>
      <c r="R1721" s="512"/>
      <c r="S1721" s="512">
        <v>87</v>
      </c>
      <c r="T1721" s="512">
        <v>91010</v>
      </c>
      <c r="U1721" s="512"/>
      <c r="V1721" s="512"/>
      <c r="W1721" s="512"/>
      <c r="X1721" s="559"/>
      <c r="Y1721" s="302"/>
      <c r="Z1721" s="558"/>
      <c r="AA1721" s="515"/>
      <c r="AB1721" s="516"/>
    </row>
    <row r="1722" spans="1:28" ht="24.9" hidden="1" customHeight="1">
      <c r="A1722" s="302" t="s">
        <v>3296</v>
      </c>
      <c r="B1722" s="557" t="s">
        <v>1821</v>
      </c>
      <c r="C1722" s="552">
        <f t="shared" si="106"/>
        <v>2101471</v>
      </c>
      <c r="D1722" s="512">
        <v>1393562</v>
      </c>
      <c r="E1722" s="512">
        <v>24904</v>
      </c>
      <c r="F1722" s="512"/>
      <c r="G1722" s="512">
        <v>261960</v>
      </c>
      <c r="H1722" s="512">
        <v>832930</v>
      </c>
      <c r="I1722" s="512">
        <v>273768</v>
      </c>
      <c r="J1722" s="512"/>
      <c r="K1722" s="512"/>
      <c r="L1722" s="512"/>
      <c r="M1722" s="512">
        <v>434.3</v>
      </c>
      <c r="N1722" s="512">
        <f>M1722*1630</f>
        <v>707909</v>
      </c>
      <c r="O1722" s="512"/>
      <c r="P1722" s="512"/>
      <c r="Q1722" s="512"/>
      <c r="R1722" s="512"/>
      <c r="S1722" s="512"/>
      <c r="T1722" s="512"/>
      <c r="U1722" s="512"/>
      <c r="V1722" s="512"/>
      <c r="W1722" s="512"/>
      <c r="X1722" s="559"/>
      <c r="Y1722" s="302"/>
      <c r="Z1722" s="558"/>
      <c r="AA1722" s="515"/>
      <c r="AB1722" s="516"/>
    </row>
    <row r="1723" spans="1:28" ht="24.9" hidden="1" customHeight="1">
      <c r="A1723" s="302" t="s">
        <v>3297</v>
      </c>
      <c r="B1723" s="557" t="s">
        <v>2720</v>
      </c>
      <c r="C1723" s="552">
        <f t="shared" si="106"/>
        <v>1429690</v>
      </c>
      <c r="D1723" s="512">
        <v>17600</v>
      </c>
      <c r="E1723" s="512">
        <v>17600</v>
      </c>
      <c r="F1723" s="512"/>
      <c r="G1723" s="512"/>
      <c r="H1723" s="512"/>
      <c r="I1723" s="512"/>
      <c r="J1723" s="512"/>
      <c r="K1723" s="512"/>
      <c r="L1723" s="512"/>
      <c r="M1723" s="512">
        <v>484</v>
      </c>
      <c r="N1723" s="512">
        <f>M1723*1630</f>
        <v>788920</v>
      </c>
      <c r="O1723" s="512"/>
      <c r="P1723" s="512"/>
      <c r="Q1723" s="512">
        <v>493</v>
      </c>
      <c r="R1723" s="512">
        <v>537730</v>
      </c>
      <c r="S1723" s="512">
        <v>96</v>
      </c>
      <c r="T1723" s="512">
        <f>S1723*890</f>
        <v>85440</v>
      </c>
      <c r="U1723" s="512"/>
      <c r="V1723" s="512"/>
      <c r="W1723" s="512"/>
      <c r="X1723" s="559"/>
      <c r="Y1723" s="302"/>
      <c r="Z1723" s="558"/>
      <c r="AA1723" s="515"/>
      <c r="AB1723" s="516"/>
    </row>
    <row r="1724" spans="1:28" ht="24.9" hidden="1" customHeight="1">
      <c r="A1724" s="551" t="s">
        <v>92</v>
      </c>
      <c r="B1724" s="633"/>
      <c r="C1724" s="512">
        <f>SUM(C1718:C1723)</f>
        <v>9829564</v>
      </c>
      <c r="D1724" s="512">
        <f t="shared" ref="D1724:T1724" si="107">SUM(D1718:D1723)</f>
        <v>1411162</v>
      </c>
      <c r="E1724" s="540">
        <f t="shared" si="107"/>
        <v>42504</v>
      </c>
      <c r="F1724" s="540">
        <f t="shared" si="107"/>
        <v>0</v>
      </c>
      <c r="G1724" s="540">
        <f t="shared" si="107"/>
        <v>261960</v>
      </c>
      <c r="H1724" s="540">
        <f t="shared" si="107"/>
        <v>832930</v>
      </c>
      <c r="I1724" s="540">
        <f t="shared" si="107"/>
        <v>273768</v>
      </c>
      <c r="J1724" s="540">
        <f t="shared" si="107"/>
        <v>0</v>
      </c>
      <c r="K1724" s="512">
        <f t="shared" si="107"/>
        <v>0</v>
      </c>
      <c r="L1724" s="512">
        <f t="shared" si="107"/>
        <v>0</v>
      </c>
      <c r="M1724" s="512">
        <f t="shared" si="107"/>
        <v>1606.3</v>
      </c>
      <c r="N1724" s="512">
        <f t="shared" si="107"/>
        <v>2814417</v>
      </c>
      <c r="O1724" s="512">
        <f t="shared" si="107"/>
        <v>0</v>
      </c>
      <c r="P1724" s="512">
        <f t="shared" si="107"/>
        <v>0</v>
      </c>
      <c r="Q1724" s="512">
        <f t="shared" si="107"/>
        <v>1448.92</v>
      </c>
      <c r="R1724" s="512">
        <f t="shared" si="107"/>
        <v>5015687</v>
      </c>
      <c r="S1724" s="512">
        <f t="shared" si="107"/>
        <v>576.70000000000005</v>
      </c>
      <c r="T1724" s="512">
        <f t="shared" si="107"/>
        <v>588298</v>
      </c>
      <c r="U1724" s="512"/>
      <c r="V1724" s="512"/>
      <c r="W1724" s="512"/>
      <c r="X1724" s="559"/>
      <c r="Y1724" s="551"/>
      <c r="Z1724" s="634"/>
      <c r="AA1724" s="515"/>
      <c r="AB1724" s="516"/>
    </row>
    <row r="1725" spans="1:28" ht="24.9" hidden="1" customHeight="1">
      <c r="A1725" s="529" t="s">
        <v>51</v>
      </c>
      <c r="B1725" s="633"/>
      <c r="C1725" s="552"/>
      <c r="D1725" s="552"/>
      <c r="E1725" s="552"/>
      <c r="F1725" s="552"/>
      <c r="G1725" s="552"/>
      <c r="H1725" s="552"/>
      <c r="I1725" s="552"/>
      <c r="J1725" s="553"/>
      <c r="K1725" s="554"/>
      <c r="L1725" s="552"/>
      <c r="M1725" s="552"/>
      <c r="N1725" s="552"/>
      <c r="O1725" s="552"/>
      <c r="P1725" s="552"/>
      <c r="Q1725" s="552"/>
      <c r="R1725" s="552"/>
      <c r="S1725" s="552"/>
      <c r="T1725" s="552"/>
      <c r="U1725" s="552"/>
      <c r="V1725" s="552"/>
      <c r="W1725" s="552"/>
      <c r="X1725" s="555"/>
      <c r="Y1725" s="529"/>
      <c r="Z1725" s="634"/>
      <c r="AA1725" s="515"/>
      <c r="AB1725" s="516"/>
    </row>
    <row r="1726" spans="1:28" ht="24.9" hidden="1" customHeight="1">
      <c r="A1726" s="302" t="s">
        <v>3298</v>
      </c>
      <c r="B1726" s="654" t="s">
        <v>1825</v>
      </c>
      <c r="C1726" s="513">
        <f t="shared" ref="C1726:C1739" si="108">D1726+L1726+N1726+P1726+R1726+T1726+U1726+V1726+W1726+X1726</f>
        <v>2996739</v>
      </c>
      <c r="D1726" s="548">
        <f t="shared" ref="D1726:D1739" si="109">E1726+F1726+G1726+H1726+I1726+J1726</f>
        <v>439511</v>
      </c>
      <c r="E1726" s="548">
        <v>42300</v>
      </c>
      <c r="F1726" s="548">
        <v>136815</v>
      </c>
      <c r="G1726" s="548">
        <v>110670</v>
      </c>
      <c r="H1726" s="548">
        <v>149726</v>
      </c>
      <c r="I1726" s="548"/>
      <c r="J1726" s="548"/>
      <c r="K1726" s="546"/>
      <c r="L1726" s="513"/>
      <c r="M1726" s="540">
        <v>352.2</v>
      </c>
      <c r="N1726" s="540">
        <v>613124</v>
      </c>
      <c r="O1726" s="540">
        <v>270.89999999999998</v>
      </c>
      <c r="P1726" s="540">
        <v>156234</v>
      </c>
      <c r="Q1726" s="540">
        <v>578</v>
      </c>
      <c r="R1726" s="540">
        <v>1734636</v>
      </c>
      <c r="S1726" s="540">
        <v>56</v>
      </c>
      <c r="T1726" s="540">
        <v>53234</v>
      </c>
      <c r="U1726" s="513"/>
      <c r="V1726" s="513"/>
      <c r="W1726" s="513"/>
      <c r="X1726" s="521"/>
      <c r="Y1726" s="302"/>
      <c r="Z1726" s="562"/>
      <c r="AA1726" s="515"/>
      <c r="AB1726" s="516"/>
    </row>
    <row r="1727" spans="1:28" ht="24.9" hidden="1" customHeight="1">
      <c r="A1727" s="302" t="s">
        <v>3299</v>
      </c>
      <c r="B1727" s="557" t="s">
        <v>3150</v>
      </c>
      <c r="C1727" s="513">
        <f t="shared" si="108"/>
        <v>11300802</v>
      </c>
      <c r="D1727" s="548"/>
      <c r="E1727" s="548"/>
      <c r="F1727" s="548"/>
      <c r="G1727" s="548"/>
      <c r="H1727" s="548"/>
      <c r="I1727" s="548"/>
      <c r="J1727" s="548"/>
      <c r="K1727" s="546">
        <v>6</v>
      </c>
      <c r="L1727" s="512">
        <v>11300802</v>
      </c>
      <c r="M1727" s="540"/>
      <c r="N1727" s="540"/>
      <c r="O1727" s="540"/>
      <c r="P1727" s="540"/>
      <c r="Q1727" s="540"/>
      <c r="R1727" s="540"/>
      <c r="S1727" s="540"/>
      <c r="T1727" s="540"/>
      <c r="U1727" s="513"/>
      <c r="V1727" s="513"/>
      <c r="W1727" s="513"/>
      <c r="X1727" s="521"/>
      <c r="Y1727" s="302"/>
      <c r="Z1727" s="558"/>
      <c r="AA1727" s="515"/>
      <c r="AB1727" s="516"/>
    </row>
    <row r="1728" spans="1:28" ht="24.9" hidden="1" customHeight="1">
      <c r="A1728" s="302" t="s">
        <v>3300</v>
      </c>
      <c r="B1728" s="557" t="s">
        <v>3151</v>
      </c>
      <c r="C1728" s="513">
        <f t="shared" si="108"/>
        <v>11300802</v>
      </c>
      <c r="D1728" s="548"/>
      <c r="E1728" s="548"/>
      <c r="F1728" s="548"/>
      <c r="G1728" s="548"/>
      <c r="H1728" s="548"/>
      <c r="I1728" s="548"/>
      <c r="J1728" s="548"/>
      <c r="K1728" s="546">
        <v>6</v>
      </c>
      <c r="L1728" s="512">
        <v>11300802</v>
      </c>
      <c r="M1728" s="540"/>
      <c r="N1728" s="540"/>
      <c r="O1728" s="540"/>
      <c r="P1728" s="540"/>
      <c r="Q1728" s="540"/>
      <c r="R1728" s="540"/>
      <c r="S1728" s="540"/>
      <c r="T1728" s="540"/>
      <c r="U1728" s="513"/>
      <c r="V1728" s="513"/>
      <c r="W1728" s="513"/>
      <c r="X1728" s="521"/>
      <c r="Y1728" s="302"/>
      <c r="Z1728" s="558"/>
      <c r="AA1728" s="515"/>
      <c r="AB1728" s="516"/>
    </row>
    <row r="1729" spans="1:28" ht="24.9" hidden="1" customHeight="1">
      <c r="A1729" s="302" t="s">
        <v>3301</v>
      </c>
      <c r="B1729" s="557" t="s">
        <v>3152</v>
      </c>
      <c r="C1729" s="513">
        <f t="shared" si="108"/>
        <v>5650401</v>
      </c>
      <c r="D1729" s="548"/>
      <c r="E1729" s="548"/>
      <c r="F1729" s="548"/>
      <c r="G1729" s="548"/>
      <c r="H1729" s="548"/>
      <c r="I1729" s="548"/>
      <c r="J1729" s="548"/>
      <c r="K1729" s="546">
        <v>3</v>
      </c>
      <c r="L1729" s="512">
        <v>5650401</v>
      </c>
      <c r="M1729" s="540"/>
      <c r="N1729" s="540"/>
      <c r="O1729" s="540"/>
      <c r="P1729" s="540"/>
      <c r="Q1729" s="540"/>
      <c r="R1729" s="540"/>
      <c r="S1729" s="540"/>
      <c r="T1729" s="540"/>
      <c r="U1729" s="513"/>
      <c r="V1729" s="513"/>
      <c r="W1729" s="513"/>
      <c r="X1729" s="521"/>
      <c r="Y1729" s="302"/>
      <c r="Z1729" s="558"/>
      <c r="AA1729" s="515"/>
      <c r="AB1729" s="516"/>
    </row>
    <row r="1730" spans="1:28" ht="24.9" hidden="1" customHeight="1">
      <c r="A1730" s="302" t="s">
        <v>3302</v>
      </c>
      <c r="B1730" s="654" t="s">
        <v>2286</v>
      </c>
      <c r="C1730" s="513">
        <f t="shared" si="108"/>
        <v>2485327</v>
      </c>
      <c r="D1730" s="548">
        <f t="shared" si="109"/>
        <v>1301045</v>
      </c>
      <c r="E1730" s="548">
        <v>117030</v>
      </c>
      <c r="F1730" s="548">
        <v>344000</v>
      </c>
      <c r="G1730" s="548">
        <v>30583</v>
      </c>
      <c r="H1730" s="548">
        <v>809432</v>
      </c>
      <c r="I1730" s="548"/>
      <c r="J1730" s="548"/>
      <c r="K1730" s="514"/>
      <c r="L1730" s="512"/>
      <c r="M1730" s="540"/>
      <c r="N1730" s="540"/>
      <c r="O1730" s="540"/>
      <c r="P1730" s="540"/>
      <c r="Q1730" s="540">
        <v>890</v>
      </c>
      <c r="R1730" s="540">
        <v>1138634</v>
      </c>
      <c r="S1730" s="540">
        <v>48</v>
      </c>
      <c r="T1730" s="540">
        <v>45648</v>
      </c>
      <c r="U1730" s="512"/>
      <c r="V1730" s="512"/>
      <c r="W1730" s="512"/>
      <c r="X1730" s="559"/>
      <c r="Y1730" s="302"/>
      <c r="Z1730" s="562"/>
      <c r="AA1730" s="515"/>
      <c r="AB1730" s="516"/>
    </row>
    <row r="1731" spans="1:28" ht="24.9" hidden="1" customHeight="1">
      <c r="A1731" s="302" t="s">
        <v>3303</v>
      </c>
      <c r="B1731" s="654" t="s">
        <v>1826</v>
      </c>
      <c r="C1731" s="513">
        <f t="shared" si="108"/>
        <v>2830945</v>
      </c>
      <c r="D1731" s="548">
        <f t="shared" si="109"/>
        <v>1680355</v>
      </c>
      <c r="E1731" s="548">
        <v>145230</v>
      </c>
      <c r="F1731" s="548">
        <v>343992</v>
      </c>
      <c r="G1731" s="548">
        <v>278256</v>
      </c>
      <c r="H1731" s="548">
        <v>736443</v>
      </c>
      <c r="I1731" s="548"/>
      <c r="J1731" s="548">
        <v>176434</v>
      </c>
      <c r="K1731" s="514"/>
      <c r="L1731" s="512"/>
      <c r="M1731" s="540"/>
      <c r="N1731" s="540"/>
      <c r="O1731" s="540"/>
      <c r="P1731" s="540"/>
      <c r="Q1731" s="540">
        <v>890</v>
      </c>
      <c r="R1731" s="540">
        <v>1036138</v>
      </c>
      <c r="S1731" s="540">
        <v>121</v>
      </c>
      <c r="T1731" s="540">
        <v>114452</v>
      </c>
      <c r="U1731" s="512"/>
      <c r="V1731" s="512"/>
      <c r="W1731" s="512"/>
      <c r="X1731" s="559"/>
      <c r="Y1731" s="302"/>
      <c r="Z1731" s="562"/>
      <c r="AA1731" s="515"/>
      <c r="AB1731" s="516"/>
    </row>
    <row r="1732" spans="1:28" ht="24.9" hidden="1" customHeight="1">
      <c r="A1732" s="302" t="s">
        <v>3304</v>
      </c>
      <c r="B1732" s="654" t="s">
        <v>2724</v>
      </c>
      <c r="C1732" s="513">
        <f t="shared" si="108"/>
        <v>3741789</v>
      </c>
      <c r="D1732" s="548">
        <f t="shared" si="109"/>
        <v>1189116</v>
      </c>
      <c r="E1732" s="548">
        <v>79900</v>
      </c>
      <c r="F1732" s="548">
        <v>306857</v>
      </c>
      <c r="G1732" s="548">
        <v>248217</v>
      </c>
      <c r="H1732" s="548">
        <v>459624</v>
      </c>
      <c r="I1732" s="548"/>
      <c r="J1732" s="548">
        <v>94518</v>
      </c>
      <c r="K1732" s="514"/>
      <c r="L1732" s="512"/>
      <c r="M1732" s="540">
        <v>775</v>
      </c>
      <c r="N1732" s="540">
        <v>1349151</v>
      </c>
      <c r="O1732" s="540"/>
      <c r="P1732" s="540"/>
      <c r="Q1732" s="540">
        <v>950</v>
      </c>
      <c r="R1732" s="540">
        <v>1105990</v>
      </c>
      <c r="S1732" s="540">
        <v>102.6</v>
      </c>
      <c r="T1732" s="540">
        <v>97532</v>
      </c>
      <c r="U1732" s="512"/>
      <c r="V1732" s="512"/>
      <c r="W1732" s="512"/>
      <c r="X1732" s="559"/>
      <c r="Y1732" s="302"/>
      <c r="Z1732" s="562"/>
      <c r="AA1732" s="515"/>
      <c r="AB1732" s="516"/>
    </row>
    <row r="1733" spans="1:28" ht="24.9" hidden="1" customHeight="1">
      <c r="A1733" s="302" t="s">
        <v>3305</v>
      </c>
      <c r="B1733" s="654" t="s">
        <v>2721</v>
      </c>
      <c r="C1733" s="513">
        <f t="shared" si="108"/>
        <v>1997175</v>
      </c>
      <c r="D1733" s="548">
        <f t="shared" si="109"/>
        <v>459507</v>
      </c>
      <c r="E1733" s="548">
        <v>41360</v>
      </c>
      <c r="F1733" s="548">
        <v>113390</v>
      </c>
      <c r="G1733" s="548">
        <v>100091</v>
      </c>
      <c r="H1733" s="548">
        <v>93764</v>
      </c>
      <c r="I1733" s="548"/>
      <c r="J1733" s="548">
        <v>110902</v>
      </c>
      <c r="K1733" s="514"/>
      <c r="L1733" s="512"/>
      <c r="M1733" s="540">
        <v>373.1</v>
      </c>
      <c r="N1733" s="540">
        <v>713946</v>
      </c>
      <c r="O1733" s="540">
        <v>287</v>
      </c>
      <c r="P1733" s="540">
        <v>165519</v>
      </c>
      <c r="Q1733" s="540">
        <v>287</v>
      </c>
      <c r="R1733" s="540">
        <v>619212</v>
      </c>
      <c r="S1733" s="540">
        <v>41</v>
      </c>
      <c r="T1733" s="540">
        <v>38991</v>
      </c>
      <c r="U1733" s="512"/>
      <c r="V1733" s="512"/>
      <c r="W1733" s="512"/>
      <c r="X1733" s="559"/>
      <c r="Y1733" s="302"/>
      <c r="Z1733" s="562"/>
      <c r="AA1733" s="515"/>
      <c r="AB1733" s="516"/>
    </row>
    <row r="1734" spans="1:28" ht="24.9" hidden="1" customHeight="1">
      <c r="A1734" s="302" t="s">
        <v>3306</v>
      </c>
      <c r="B1734" s="654" t="s">
        <v>2722</v>
      </c>
      <c r="C1734" s="513">
        <f t="shared" si="108"/>
        <v>2382339</v>
      </c>
      <c r="D1734" s="548">
        <f t="shared" si="109"/>
        <v>461740</v>
      </c>
      <c r="E1734" s="548"/>
      <c r="F1734" s="548"/>
      <c r="G1734" s="548"/>
      <c r="H1734" s="548">
        <v>461740</v>
      </c>
      <c r="I1734" s="548"/>
      <c r="J1734" s="548"/>
      <c r="K1734" s="514"/>
      <c r="L1734" s="512"/>
      <c r="M1734" s="540">
        <v>346</v>
      </c>
      <c r="N1734" s="540">
        <v>662088</v>
      </c>
      <c r="O1734" s="540"/>
      <c r="P1734" s="540"/>
      <c r="Q1734" s="540">
        <v>360</v>
      </c>
      <c r="R1734" s="540">
        <v>1187434</v>
      </c>
      <c r="S1734" s="540">
        <v>68</v>
      </c>
      <c r="T1734" s="540">
        <v>71077</v>
      </c>
      <c r="U1734" s="540"/>
      <c r="V1734" s="512"/>
      <c r="W1734" s="512"/>
      <c r="X1734" s="559"/>
      <c r="Y1734" s="302"/>
      <c r="Z1734" s="562"/>
      <c r="AA1734" s="515"/>
      <c r="AB1734" s="516"/>
    </row>
    <row r="1735" spans="1:28" ht="24.9" hidden="1" customHeight="1">
      <c r="A1735" s="302" t="s">
        <v>3307</v>
      </c>
      <c r="B1735" s="519" t="s">
        <v>2723</v>
      </c>
      <c r="C1735" s="513">
        <f t="shared" si="108"/>
        <v>2793718</v>
      </c>
      <c r="D1735" s="548">
        <f t="shared" si="109"/>
        <v>561144</v>
      </c>
      <c r="E1735" s="548">
        <v>45120</v>
      </c>
      <c r="F1735" s="548"/>
      <c r="G1735" s="548">
        <v>121639</v>
      </c>
      <c r="H1735" s="548">
        <v>306168</v>
      </c>
      <c r="I1735" s="548"/>
      <c r="J1735" s="548">
        <v>88217</v>
      </c>
      <c r="K1735" s="514"/>
      <c r="L1735" s="512"/>
      <c r="M1735" s="540">
        <v>610</v>
      </c>
      <c r="N1735" s="540">
        <v>1167266</v>
      </c>
      <c r="O1735" s="540"/>
      <c r="P1735" s="540"/>
      <c r="Q1735" s="540">
        <v>310</v>
      </c>
      <c r="R1735" s="540">
        <v>1022513</v>
      </c>
      <c r="S1735" s="540">
        <v>45</v>
      </c>
      <c r="T1735" s="540">
        <v>42795</v>
      </c>
      <c r="U1735" s="540"/>
      <c r="V1735" s="512"/>
      <c r="W1735" s="512"/>
      <c r="X1735" s="559"/>
      <c r="Y1735" s="302"/>
      <c r="Z1735" s="663"/>
      <c r="AA1735" s="515"/>
      <c r="AB1735" s="516"/>
    </row>
    <row r="1736" spans="1:28" ht="24.9" hidden="1" customHeight="1">
      <c r="A1736" s="302" t="s">
        <v>3308</v>
      </c>
      <c r="B1736" s="519" t="s">
        <v>1823</v>
      </c>
      <c r="C1736" s="513">
        <f t="shared" si="108"/>
        <v>841962</v>
      </c>
      <c r="D1736" s="548">
        <f t="shared" si="109"/>
        <v>0</v>
      </c>
      <c r="E1736" s="548"/>
      <c r="F1736" s="548"/>
      <c r="G1736" s="548"/>
      <c r="H1736" s="548"/>
      <c r="I1736" s="548"/>
      <c r="J1736" s="548"/>
      <c r="K1736" s="514"/>
      <c r="L1736" s="512"/>
      <c r="M1736" s="540">
        <v>440</v>
      </c>
      <c r="N1736" s="540">
        <v>841962</v>
      </c>
      <c r="O1736" s="540"/>
      <c r="P1736" s="540"/>
      <c r="Q1736" s="540"/>
      <c r="R1736" s="540"/>
      <c r="S1736" s="540"/>
      <c r="T1736" s="540"/>
      <c r="U1736" s="512"/>
      <c r="V1736" s="512"/>
      <c r="W1736" s="512"/>
      <c r="X1736" s="559"/>
      <c r="Y1736" s="302"/>
      <c r="Z1736" s="663"/>
      <c r="AA1736" s="515"/>
      <c r="AB1736" s="516"/>
    </row>
    <row r="1737" spans="1:28" ht="24.9" hidden="1" customHeight="1">
      <c r="A1737" s="302" t="s">
        <v>3309</v>
      </c>
      <c r="B1737" s="519" t="s">
        <v>1822</v>
      </c>
      <c r="C1737" s="513">
        <f t="shared" si="108"/>
        <v>775231</v>
      </c>
      <c r="D1737" s="548">
        <f t="shared" si="109"/>
        <v>0</v>
      </c>
      <c r="E1737" s="548"/>
      <c r="F1737" s="548"/>
      <c r="G1737" s="548"/>
      <c r="H1737" s="548"/>
      <c r="I1737" s="548"/>
      <c r="J1737" s="548"/>
      <c r="K1737" s="514"/>
      <c r="L1737" s="512"/>
      <c r="M1737" s="540">
        <v>380</v>
      </c>
      <c r="N1737" s="540">
        <v>727149</v>
      </c>
      <c r="O1737" s="540"/>
      <c r="P1737" s="540"/>
      <c r="Q1737" s="540"/>
      <c r="R1737" s="540"/>
      <c r="S1737" s="540">
        <v>45</v>
      </c>
      <c r="T1737" s="540">
        <v>48082</v>
      </c>
      <c r="U1737" s="512"/>
      <c r="V1737" s="512"/>
      <c r="W1737" s="512"/>
      <c r="X1737" s="559"/>
      <c r="Y1737" s="302"/>
      <c r="Z1737" s="663"/>
      <c r="AA1737" s="515"/>
      <c r="AB1737" s="516"/>
    </row>
    <row r="1738" spans="1:28" ht="24.9" hidden="1" customHeight="1">
      <c r="A1738" s="302" t="s">
        <v>3310</v>
      </c>
      <c r="B1738" s="519" t="s">
        <v>2287</v>
      </c>
      <c r="C1738" s="513">
        <f t="shared" si="108"/>
        <v>727149</v>
      </c>
      <c r="D1738" s="548">
        <f t="shared" si="109"/>
        <v>0</v>
      </c>
      <c r="E1738" s="548"/>
      <c r="F1738" s="548"/>
      <c r="G1738" s="548"/>
      <c r="H1738" s="548"/>
      <c r="I1738" s="548"/>
      <c r="J1738" s="548"/>
      <c r="K1738" s="549"/>
      <c r="L1738" s="548"/>
      <c r="M1738" s="540">
        <v>380</v>
      </c>
      <c r="N1738" s="540">
        <v>727149</v>
      </c>
      <c r="O1738" s="540"/>
      <c r="P1738" s="540"/>
      <c r="Q1738" s="540"/>
      <c r="R1738" s="540"/>
      <c r="S1738" s="540"/>
      <c r="T1738" s="540"/>
      <c r="U1738" s="548"/>
      <c r="V1738" s="548"/>
      <c r="W1738" s="548"/>
      <c r="X1738" s="550"/>
      <c r="Y1738" s="302"/>
      <c r="Z1738" s="663"/>
      <c r="AA1738" s="515"/>
      <c r="AB1738" s="516"/>
    </row>
    <row r="1739" spans="1:28" ht="24.9" hidden="1" customHeight="1">
      <c r="A1739" s="302" t="s">
        <v>3311</v>
      </c>
      <c r="B1739" s="519" t="s">
        <v>1824</v>
      </c>
      <c r="C1739" s="513">
        <f t="shared" si="108"/>
        <v>1852317</v>
      </c>
      <c r="D1739" s="548">
        <f t="shared" si="109"/>
        <v>0</v>
      </c>
      <c r="E1739" s="548"/>
      <c r="F1739" s="548"/>
      <c r="G1739" s="548"/>
      <c r="H1739" s="548"/>
      <c r="I1739" s="548"/>
      <c r="J1739" s="548"/>
      <c r="K1739" s="549"/>
      <c r="L1739" s="548"/>
      <c r="M1739" s="540">
        <v>968</v>
      </c>
      <c r="N1739" s="540">
        <v>1852317</v>
      </c>
      <c r="O1739" s="540"/>
      <c r="P1739" s="540"/>
      <c r="Q1739" s="540"/>
      <c r="R1739" s="540"/>
      <c r="S1739" s="540"/>
      <c r="T1739" s="540"/>
      <c r="U1739" s="548"/>
      <c r="V1739" s="548"/>
      <c r="W1739" s="548"/>
      <c r="X1739" s="550"/>
      <c r="Y1739" s="302"/>
      <c r="Z1739" s="663"/>
      <c r="AA1739" s="515"/>
      <c r="AB1739" s="516"/>
    </row>
    <row r="1740" spans="1:28" ht="24.9" hidden="1" customHeight="1">
      <c r="A1740" s="551" t="s">
        <v>93</v>
      </c>
      <c r="B1740" s="633"/>
      <c r="C1740" s="512">
        <f>SUM(C1726:C1739)</f>
        <v>51676696</v>
      </c>
      <c r="D1740" s="512">
        <f>SUM(D1726:D1739)</f>
        <v>6092418</v>
      </c>
      <c r="E1740" s="512">
        <f t="shared" ref="E1740:T1740" si="110">SUM(E1726:E1739)</f>
        <v>470940</v>
      </c>
      <c r="F1740" s="512">
        <f t="shared" si="110"/>
        <v>1245054</v>
      </c>
      <c r="G1740" s="512">
        <f t="shared" si="110"/>
        <v>889456</v>
      </c>
      <c r="H1740" s="512">
        <f t="shared" si="110"/>
        <v>3016897</v>
      </c>
      <c r="I1740" s="512">
        <f t="shared" si="110"/>
        <v>0</v>
      </c>
      <c r="J1740" s="512">
        <f t="shared" si="110"/>
        <v>470071</v>
      </c>
      <c r="K1740" s="514">
        <f>SUM(K1726:K1739)</f>
        <v>15</v>
      </c>
      <c r="L1740" s="512">
        <f t="shared" si="110"/>
        <v>28252005</v>
      </c>
      <c r="M1740" s="512">
        <f t="shared" si="110"/>
        <v>4624.3</v>
      </c>
      <c r="N1740" s="512">
        <f t="shared" si="110"/>
        <v>8654152</v>
      </c>
      <c r="O1740" s="512">
        <f t="shared" si="110"/>
        <v>557.9</v>
      </c>
      <c r="P1740" s="512">
        <f t="shared" si="110"/>
        <v>321753</v>
      </c>
      <c r="Q1740" s="512">
        <f t="shared" si="110"/>
        <v>4265</v>
      </c>
      <c r="R1740" s="512">
        <f t="shared" si="110"/>
        <v>7844557</v>
      </c>
      <c r="S1740" s="512">
        <f t="shared" si="110"/>
        <v>526.6</v>
      </c>
      <c r="T1740" s="512">
        <f t="shared" si="110"/>
        <v>511811</v>
      </c>
      <c r="U1740" s="512"/>
      <c r="V1740" s="512"/>
      <c r="W1740" s="512"/>
      <c r="X1740" s="559"/>
      <c r="Y1740" s="551"/>
      <c r="Z1740" s="634"/>
      <c r="AA1740" s="515"/>
      <c r="AB1740" s="516"/>
    </row>
    <row r="1741" spans="1:28" ht="24.9" hidden="1" customHeight="1">
      <c r="A1741" s="529" t="s">
        <v>52</v>
      </c>
      <c r="B1741" s="648"/>
      <c r="C1741" s="552"/>
      <c r="D1741" s="552"/>
      <c r="E1741" s="552"/>
      <c r="F1741" s="552"/>
      <c r="G1741" s="552"/>
      <c r="H1741" s="552"/>
      <c r="I1741" s="552"/>
      <c r="J1741" s="553"/>
      <c r="K1741" s="554"/>
      <c r="L1741" s="552"/>
      <c r="M1741" s="552"/>
      <c r="N1741" s="552"/>
      <c r="O1741" s="552"/>
      <c r="P1741" s="552"/>
      <c r="Q1741" s="552"/>
      <c r="R1741" s="552"/>
      <c r="S1741" s="552"/>
      <c r="T1741" s="552"/>
      <c r="U1741" s="552"/>
      <c r="V1741" s="552"/>
      <c r="W1741" s="552"/>
      <c r="X1741" s="555"/>
      <c r="Y1741" s="529"/>
      <c r="Z1741" s="664"/>
      <c r="AA1741" s="515"/>
      <c r="AB1741" s="516"/>
    </row>
    <row r="1742" spans="1:28" ht="24.9" hidden="1" customHeight="1">
      <c r="A1742" s="302" t="s">
        <v>3312</v>
      </c>
      <c r="B1742" s="519" t="s">
        <v>2725</v>
      </c>
      <c r="C1742" s="512">
        <f t="shared" ref="C1742:C1759" si="111">D1742+L1742+N1742+P1742+R1742+T1742+U1742</f>
        <v>506654</v>
      </c>
      <c r="D1742" s="513"/>
      <c r="E1742" s="329"/>
      <c r="F1742" s="329"/>
      <c r="G1742" s="329"/>
      <c r="H1742" s="329"/>
      <c r="I1742" s="329"/>
      <c r="J1742" s="513"/>
      <c r="K1742" s="546"/>
      <c r="L1742" s="513"/>
      <c r="M1742" s="329"/>
      <c r="N1742" s="329"/>
      <c r="O1742" s="329"/>
      <c r="P1742" s="329"/>
      <c r="Q1742" s="329">
        <v>404</v>
      </c>
      <c r="R1742" s="512">
        <v>506654</v>
      </c>
      <c r="S1742" s="329"/>
      <c r="T1742" s="329"/>
      <c r="U1742" s="513"/>
      <c r="V1742" s="513"/>
      <c r="W1742" s="513"/>
      <c r="X1742" s="521"/>
      <c r="Y1742" s="302"/>
      <c r="Z1742" s="522"/>
      <c r="AA1742" s="515"/>
      <c r="AB1742" s="516"/>
    </row>
    <row r="1743" spans="1:28" ht="24.9" hidden="1" customHeight="1">
      <c r="A1743" s="302" t="s">
        <v>3313</v>
      </c>
      <c r="B1743" s="519" t="s">
        <v>2726</v>
      </c>
      <c r="C1743" s="512">
        <f t="shared" si="111"/>
        <v>98747</v>
      </c>
      <c r="D1743" s="513">
        <f>E1743+F1743+G1743+H1743+I1743+J1743</f>
        <v>98747</v>
      </c>
      <c r="E1743" s="512">
        <v>98747</v>
      </c>
      <c r="F1743" s="512"/>
      <c r="G1743" s="512"/>
      <c r="H1743" s="512"/>
      <c r="I1743" s="512"/>
      <c r="J1743" s="513"/>
      <c r="K1743" s="546"/>
      <c r="L1743" s="513"/>
      <c r="M1743" s="626"/>
      <c r="N1743" s="512"/>
      <c r="O1743" s="329"/>
      <c r="P1743" s="329"/>
      <c r="Q1743" s="329"/>
      <c r="R1743" s="329"/>
      <c r="S1743" s="329"/>
      <c r="T1743" s="329"/>
      <c r="U1743" s="513"/>
      <c r="V1743" s="513"/>
      <c r="W1743" s="513"/>
      <c r="X1743" s="521"/>
      <c r="Y1743" s="302"/>
      <c r="Z1743" s="522"/>
      <c r="AA1743" s="515"/>
      <c r="AB1743" s="516"/>
    </row>
    <row r="1744" spans="1:28" ht="24.9" hidden="1" customHeight="1">
      <c r="A1744" s="302" t="s">
        <v>3314</v>
      </c>
      <c r="B1744" s="519" t="s">
        <v>2727</v>
      </c>
      <c r="C1744" s="512">
        <f t="shared" si="111"/>
        <v>1485882</v>
      </c>
      <c r="D1744" s="513">
        <f>E1744+F1744+G1744+H1744+I1744+J1744</f>
        <v>212487</v>
      </c>
      <c r="E1744" s="512">
        <v>212487</v>
      </c>
      <c r="F1744" s="512"/>
      <c r="G1744" s="512"/>
      <c r="H1744" s="512"/>
      <c r="I1744" s="512"/>
      <c r="J1744" s="513"/>
      <c r="K1744" s="546"/>
      <c r="L1744" s="513"/>
      <c r="M1744" s="665">
        <v>657</v>
      </c>
      <c r="N1744" s="512">
        <v>1258155</v>
      </c>
      <c r="O1744" s="329">
        <v>24</v>
      </c>
      <c r="P1744" s="512">
        <v>15240</v>
      </c>
      <c r="Q1744" s="329"/>
      <c r="R1744" s="329"/>
      <c r="S1744" s="665"/>
      <c r="T1744" s="512"/>
      <c r="U1744" s="513"/>
      <c r="V1744" s="513"/>
      <c r="W1744" s="513"/>
      <c r="X1744" s="521"/>
      <c r="Y1744" s="302"/>
      <c r="Z1744" s="522"/>
      <c r="AA1744" s="515"/>
      <c r="AB1744" s="516"/>
    </row>
    <row r="1745" spans="1:28" ht="24.9" hidden="1" customHeight="1">
      <c r="A1745" s="302" t="s">
        <v>3315</v>
      </c>
      <c r="B1745" s="519" t="s">
        <v>1827</v>
      </c>
      <c r="C1745" s="512">
        <f t="shared" si="111"/>
        <v>1028370</v>
      </c>
      <c r="D1745" s="513"/>
      <c r="E1745" s="512"/>
      <c r="F1745" s="512"/>
      <c r="G1745" s="512"/>
      <c r="H1745" s="512"/>
      <c r="I1745" s="512"/>
      <c r="J1745" s="513"/>
      <c r="K1745" s="546"/>
      <c r="L1745" s="513"/>
      <c r="M1745" s="665">
        <v>826</v>
      </c>
      <c r="N1745" s="512">
        <v>1028370</v>
      </c>
      <c r="O1745" s="540"/>
      <c r="P1745" s="512"/>
      <c r="Q1745" s="540"/>
      <c r="R1745" s="540"/>
      <c r="S1745" s="540"/>
      <c r="T1745" s="540"/>
      <c r="U1745" s="513"/>
      <c r="V1745" s="513"/>
      <c r="W1745" s="513"/>
      <c r="X1745" s="521"/>
      <c r="Y1745" s="302"/>
      <c r="Z1745" s="522"/>
      <c r="AA1745" s="515"/>
      <c r="AB1745" s="516"/>
    </row>
    <row r="1746" spans="1:28" ht="24.9" hidden="1" customHeight="1">
      <c r="A1746" s="302" t="s">
        <v>3316</v>
      </c>
      <c r="B1746" s="519" t="s">
        <v>2728</v>
      </c>
      <c r="C1746" s="512">
        <f t="shared" si="111"/>
        <v>933259</v>
      </c>
      <c r="D1746" s="513">
        <f>E1746+F1746+G1746+H1746+I1746+J1746</f>
        <v>337110</v>
      </c>
      <c r="E1746" s="512"/>
      <c r="F1746" s="512">
        <v>180600</v>
      </c>
      <c r="G1746" s="512">
        <v>156510</v>
      </c>
      <c r="H1746" s="512"/>
      <c r="I1746" s="512"/>
      <c r="J1746" s="513"/>
      <c r="K1746" s="546"/>
      <c r="L1746" s="513"/>
      <c r="M1746" s="665"/>
      <c r="N1746" s="512"/>
      <c r="O1746" s="540"/>
      <c r="P1746" s="512"/>
      <c r="Q1746" s="665">
        <v>427</v>
      </c>
      <c r="R1746" s="512">
        <v>546987</v>
      </c>
      <c r="S1746" s="665">
        <v>47</v>
      </c>
      <c r="T1746" s="512">
        <v>49162</v>
      </c>
      <c r="U1746" s="513"/>
      <c r="V1746" s="513"/>
      <c r="W1746" s="513"/>
      <c r="X1746" s="521"/>
      <c r="Y1746" s="302"/>
      <c r="Z1746" s="522"/>
      <c r="AA1746" s="515"/>
      <c r="AB1746" s="516"/>
    </row>
    <row r="1747" spans="1:28" ht="24.9" hidden="1" customHeight="1">
      <c r="A1747" s="302" t="s">
        <v>3317</v>
      </c>
      <c r="B1747" s="519" t="s">
        <v>2729</v>
      </c>
      <c r="C1747" s="512">
        <f t="shared" si="111"/>
        <v>2380918</v>
      </c>
      <c r="D1747" s="513">
        <f>E1747+F1747+G1747+H1747+I1747+J1747</f>
        <v>1304688</v>
      </c>
      <c r="E1747" s="512"/>
      <c r="F1747" s="512">
        <v>369800</v>
      </c>
      <c r="G1747" s="512">
        <v>299108</v>
      </c>
      <c r="H1747" s="512">
        <v>635780</v>
      </c>
      <c r="I1747" s="512"/>
      <c r="J1747" s="513"/>
      <c r="K1747" s="546"/>
      <c r="L1747" s="513"/>
      <c r="M1747" s="665">
        <v>562</v>
      </c>
      <c r="N1747" s="512">
        <v>1076230</v>
      </c>
      <c r="O1747" s="329"/>
      <c r="P1747" s="512"/>
      <c r="Q1747" s="666"/>
      <c r="R1747" s="666"/>
      <c r="S1747" s="329"/>
      <c r="T1747" s="329"/>
      <c r="U1747" s="513"/>
      <c r="V1747" s="513"/>
      <c r="W1747" s="513"/>
      <c r="X1747" s="521"/>
      <c r="Y1747" s="302"/>
      <c r="Z1747" s="522"/>
      <c r="AA1747" s="515"/>
      <c r="AB1747" s="516"/>
    </row>
    <row r="1748" spans="1:28" ht="24.9" hidden="1" customHeight="1">
      <c r="A1748" s="302" t="s">
        <v>3318</v>
      </c>
      <c r="B1748" s="519" t="s">
        <v>2730</v>
      </c>
      <c r="C1748" s="512">
        <f t="shared" si="111"/>
        <v>405939</v>
      </c>
      <c r="D1748" s="513">
        <f>E1748+F1748+G1748+H1748+I1748+J1748</f>
        <v>405939</v>
      </c>
      <c r="E1748" s="512">
        <v>108570</v>
      </c>
      <c r="F1748" s="512"/>
      <c r="G1748" s="512">
        <v>297369</v>
      </c>
      <c r="H1748" s="512"/>
      <c r="I1748" s="512"/>
      <c r="J1748" s="513"/>
      <c r="K1748" s="546"/>
      <c r="L1748" s="513"/>
      <c r="M1748" s="665"/>
      <c r="N1748" s="512"/>
      <c r="O1748" s="329"/>
      <c r="P1748" s="512"/>
      <c r="Q1748" s="666"/>
      <c r="R1748" s="666"/>
      <c r="S1748" s="329"/>
      <c r="T1748" s="329"/>
      <c r="U1748" s="513"/>
      <c r="V1748" s="513"/>
      <c r="W1748" s="513"/>
      <c r="X1748" s="521"/>
      <c r="Y1748" s="302"/>
      <c r="Z1748" s="522"/>
      <c r="AA1748" s="515"/>
      <c r="AB1748" s="516"/>
    </row>
    <row r="1749" spans="1:28" ht="24.9" hidden="1" customHeight="1">
      <c r="A1749" s="302" t="s">
        <v>3319</v>
      </c>
      <c r="B1749" s="519" t="s">
        <v>2731</v>
      </c>
      <c r="C1749" s="512">
        <f t="shared" si="111"/>
        <v>1028370</v>
      </c>
      <c r="D1749" s="513"/>
      <c r="E1749" s="512"/>
      <c r="F1749" s="512"/>
      <c r="G1749" s="512"/>
      <c r="H1749" s="512"/>
      <c r="I1749" s="512"/>
      <c r="J1749" s="513"/>
      <c r="K1749" s="546"/>
      <c r="L1749" s="513"/>
      <c r="M1749" s="665">
        <v>826</v>
      </c>
      <c r="N1749" s="512">
        <v>1028370</v>
      </c>
      <c r="O1749" s="329"/>
      <c r="P1749" s="512"/>
      <c r="Q1749" s="666"/>
      <c r="R1749" s="666"/>
      <c r="S1749" s="329"/>
      <c r="T1749" s="329"/>
      <c r="U1749" s="513"/>
      <c r="V1749" s="513"/>
      <c r="W1749" s="513"/>
      <c r="X1749" s="521"/>
      <c r="Y1749" s="302"/>
      <c r="Z1749" s="522"/>
      <c r="AA1749" s="515"/>
      <c r="AB1749" s="516"/>
    </row>
    <row r="1750" spans="1:28" ht="24.9" hidden="1" customHeight="1">
      <c r="A1750" s="302" t="s">
        <v>3320</v>
      </c>
      <c r="B1750" s="519" t="s">
        <v>407</v>
      </c>
      <c r="C1750" s="512">
        <f t="shared" si="111"/>
        <v>673308</v>
      </c>
      <c r="D1750" s="513">
        <f>E1750+F1750+G1750+H1750+I1750+J1750</f>
        <v>118999</v>
      </c>
      <c r="E1750" s="512">
        <v>118999</v>
      </c>
      <c r="F1750" s="512"/>
      <c r="G1750" s="512"/>
      <c r="H1750" s="512"/>
      <c r="I1750" s="512"/>
      <c r="J1750" s="513"/>
      <c r="K1750" s="546"/>
      <c r="L1750" s="513"/>
      <c r="M1750" s="665"/>
      <c r="N1750" s="512"/>
      <c r="O1750" s="329"/>
      <c r="P1750" s="512"/>
      <c r="Q1750" s="665">
        <v>442</v>
      </c>
      <c r="R1750" s="512">
        <v>554309</v>
      </c>
      <c r="S1750" s="329"/>
      <c r="T1750" s="329"/>
      <c r="U1750" s="513"/>
      <c r="V1750" s="513"/>
      <c r="W1750" s="513"/>
      <c r="X1750" s="521"/>
      <c r="Y1750" s="302"/>
      <c r="Z1750" s="522"/>
      <c r="AA1750" s="515"/>
      <c r="AB1750" s="516"/>
    </row>
    <row r="1751" spans="1:28" ht="24.9" hidden="1" customHeight="1">
      <c r="A1751" s="302" t="s">
        <v>3321</v>
      </c>
      <c r="B1751" s="519" t="s">
        <v>2732</v>
      </c>
      <c r="C1751" s="512">
        <f t="shared" si="111"/>
        <v>1144210</v>
      </c>
      <c r="D1751" s="513"/>
      <c r="E1751" s="512"/>
      <c r="F1751" s="512"/>
      <c r="G1751" s="512"/>
      <c r="H1751" s="512"/>
      <c r="I1751" s="512"/>
      <c r="J1751" s="513"/>
      <c r="K1751" s="546"/>
      <c r="L1751" s="513"/>
      <c r="M1751" s="665">
        <v>610</v>
      </c>
      <c r="N1751" s="512">
        <v>1144210</v>
      </c>
      <c r="O1751" s="329"/>
      <c r="P1751" s="512"/>
      <c r="Q1751" s="666"/>
      <c r="R1751" s="666"/>
      <c r="S1751" s="329"/>
      <c r="T1751" s="329"/>
      <c r="U1751" s="513"/>
      <c r="V1751" s="513"/>
      <c r="W1751" s="513"/>
      <c r="X1751" s="521"/>
      <c r="Y1751" s="302"/>
      <c r="Z1751" s="522"/>
      <c r="AA1751" s="515"/>
      <c r="AB1751" s="516"/>
    </row>
    <row r="1752" spans="1:28" ht="24.9" hidden="1" customHeight="1">
      <c r="A1752" s="302" t="s">
        <v>3322</v>
      </c>
      <c r="B1752" s="519" t="s">
        <v>2733</v>
      </c>
      <c r="C1752" s="512">
        <f t="shared" si="111"/>
        <v>126665</v>
      </c>
      <c r="D1752" s="513">
        <f>E1752+F1752+G1752+H1752+I1752+J1752</f>
        <v>126665</v>
      </c>
      <c r="E1752" s="512">
        <v>126665</v>
      </c>
      <c r="F1752" s="512"/>
      <c r="G1752" s="512"/>
      <c r="H1752" s="512"/>
      <c r="I1752" s="512"/>
      <c r="J1752" s="513"/>
      <c r="K1752" s="546"/>
      <c r="L1752" s="513"/>
      <c r="M1752" s="665"/>
      <c r="N1752" s="512"/>
      <c r="O1752" s="329"/>
      <c r="P1752" s="512"/>
      <c r="Q1752" s="666"/>
      <c r="R1752" s="666"/>
      <c r="S1752" s="329"/>
      <c r="T1752" s="329"/>
      <c r="U1752" s="513"/>
      <c r="V1752" s="513"/>
      <c r="W1752" s="513"/>
      <c r="X1752" s="521"/>
      <c r="Y1752" s="302"/>
      <c r="Z1752" s="522"/>
      <c r="AA1752" s="515"/>
      <c r="AB1752" s="516"/>
    </row>
    <row r="1753" spans="1:28" ht="24.9" hidden="1" customHeight="1">
      <c r="A1753" s="302" t="s">
        <v>3323</v>
      </c>
      <c r="B1753" s="519" t="s">
        <v>2734</v>
      </c>
      <c r="C1753" s="512">
        <f t="shared" si="111"/>
        <v>1386366</v>
      </c>
      <c r="D1753" s="513">
        <f>E1753+F1753+G1753+H1753+I1753+J1753</f>
        <v>1386366</v>
      </c>
      <c r="E1753" s="512"/>
      <c r="F1753" s="512"/>
      <c r="G1753" s="512"/>
      <c r="H1753" s="512">
        <v>1206450</v>
      </c>
      <c r="I1753" s="512">
        <v>179916</v>
      </c>
      <c r="J1753" s="513"/>
      <c r="K1753" s="546"/>
      <c r="L1753" s="513"/>
      <c r="M1753" s="665"/>
      <c r="N1753" s="512"/>
      <c r="O1753" s="329"/>
      <c r="P1753" s="512"/>
      <c r="Q1753" s="666"/>
      <c r="R1753" s="666"/>
      <c r="S1753" s="329"/>
      <c r="T1753" s="329"/>
      <c r="U1753" s="513"/>
      <c r="V1753" s="513"/>
      <c r="W1753" s="513"/>
      <c r="X1753" s="521"/>
      <c r="Y1753" s="302"/>
      <c r="Z1753" s="522"/>
      <c r="AA1753" s="515"/>
      <c r="AB1753" s="516"/>
    </row>
    <row r="1754" spans="1:28" ht="24.9" hidden="1" customHeight="1">
      <c r="A1754" s="302" t="s">
        <v>3324</v>
      </c>
      <c r="B1754" s="519" t="s">
        <v>2735</v>
      </c>
      <c r="C1754" s="512">
        <f t="shared" si="111"/>
        <v>126665</v>
      </c>
      <c r="D1754" s="513">
        <f>E1754+F1754+G1754+H1754+I1754+J1754</f>
        <v>126665</v>
      </c>
      <c r="E1754" s="512">
        <v>126665</v>
      </c>
      <c r="F1754" s="512"/>
      <c r="G1754" s="512"/>
      <c r="H1754" s="512"/>
      <c r="I1754" s="512"/>
      <c r="J1754" s="513"/>
      <c r="K1754" s="546"/>
      <c r="L1754" s="513"/>
      <c r="M1754" s="665"/>
      <c r="N1754" s="512"/>
      <c r="O1754" s="329"/>
      <c r="P1754" s="512"/>
      <c r="Q1754" s="666"/>
      <c r="R1754" s="666"/>
      <c r="S1754" s="329"/>
      <c r="T1754" s="329"/>
      <c r="U1754" s="513"/>
      <c r="V1754" s="513"/>
      <c r="W1754" s="513"/>
      <c r="X1754" s="521"/>
      <c r="Y1754" s="302"/>
      <c r="Z1754" s="522"/>
      <c r="AA1754" s="515"/>
      <c r="AB1754" s="516"/>
    </row>
    <row r="1755" spans="1:28" ht="24.9" hidden="1" customHeight="1">
      <c r="A1755" s="302" t="s">
        <v>3325</v>
      </c>
      <c r="B1755" s="519" t="s">
        <v>2736</v>
      </c>
      <c r="C1755" s="512">
        <f t="shared" si="111"/>
        <v>1533058</v>
      </c>
      <c r="D1755" s="513"/>
      <c r="E1755" s="512"/>
      <c r="F1755" s="512"/>
      <c r="G1755" s="512"/>
      <c r="H1755" s="512"/>
      <c r="I1755" s="512"/>
      <c r="J1755" s="513"/>
      <c r="K1755" s="546"/>
      <c r="L1755" s="513"/>
      <c r="M1755" s="665">
        <v>1257</v>
      </c>
      <c r="N1755" s="512">
        <v>1533058</v>
      </c>
      <c r="O1755" s="329"/>
      <c r="P1755" s="512"/>
      <c r="Q1755" s="666"/>
      <c r="R1755" s="666"/>
      <c r="S1755" s="329"/>
      <c r="T1755" s="329"/>
      <c r="U1755" s="513"/>
      <c r="V1755" s="513"/>
      <c r="W1755" s="513"/>
      <c r="X1755" s="521"/>
      <c r="Y1755" s="302"/>
      <c r="Z1755" s="522"/>
      <c r="AA1755" s="515"/>
      <c r="AB1755" s="516"/>
    </row>
    <row r="1756" spans="1:28" ht="24.9" hidden="1" customHeight="1">
      <c r="A1756" s="302" t="s">
        <v>3326</v>
      </c>
      <c r="B1756" s="519" t="s">
        <v>2737</v>
      </c>
      <c r="C1756" s="512">
        <f t="shared" si="111"/>
        <v>1080060</v>
      </c>
      <c r="D1756" s="513"/>
      <c r="E1756" s="512"/>
      <c r="F1756" s="512"/>
      <c r="G1756" s="512"/>
      <c r="H1756" s="512"/>
      <c r="I1756" s="512"/>
      <c r="J1756" s="513"/>
      <c r="K1756" s="546"/>
      <c r="L1756" s="513"/>
      <c r="M1756" s="665">
        <v>564</v>
      </c>
      <c r="N1756" s="512">
        <v>1080060</v>
      </c>
      <c r="O1756" s="329"/>
      <c r="P1756" s="512"/>
      <c r="Q1756" s="666"/>
      <c r="R1756" s="666"/>
      <c r="S1756" s="329"/>
      <c r="T1756" s="329"/>
      <c r="U1756" s="513"/>
      <c r="V1756" s="513"/>
      <c r="W1756" s="513"/>
      <c r="X1756" s="521"/>
      <c r="Y1756" s="302"/>
      <c r="Z1756" s="522"/>
      <c r="AA1756" s="515"/>
      <c r="AB1756" s="516"/>
    </row>
    <row r="1757" spans="1:28" ht="24.9" hidden="1" customHeight="1">
      <c r="A1757" s="302" t="s">
        <v>3327</v>
      </c>
      <c r="B1757" s="519" t="s">
        <v>2738</v>
      </c>
      <c r="C1757" s="512">
        <f t="shared" si="111"/>
        <v>1087720</v>
      </c>
      <c r="D1757" s="513"/>
      <c r="E1757" s="512"/>
      <c r="F1757" s="512"/>
      <c r="G1757" s="512"/>
      <c r="H1757" s="512"/>
      <c r="I1757" s="512"/>
      <c r="J1757" s="513"/>
      <c r="K1757" s="546"/>
      <c r="L1757" s="513"/>
      <c r="M1757" s="665">
        <v>568</v>
      </c>
      <c r="N1757" s="512">
        <v>1087720</v>
      </c>
      <c r="O1757" s="329"/>
      <c r="P1757" s="512"/>
      <c r="Q1757" s="666"/>
      <c r="R1757" s="666"/>
      <c r="S1757" s="329"/>
      <c r="T1757" s="329"/>
      <c r="U1757" s="513"/>
      <c r="V1757" s="513"/>
      <c r="W1757" s="513"/>
      <c r="X1757" s="521"/>
      <c r="Y1757" s="302"/>
      <c r="Z1757" s="522"/>
      <c r="AA1757" s="515"/>
      <c r="AB1757" s="516"/>
    </row>
    <row r="1758" spans="1:28" ht="24.9" hidden="1" customHeight="1">
      <c r="A1758" s="302" t="s">
        <v>3328</v>
      </c>
      <c r="B1758" s="519" t="s">
        <v>2740</v>
      </c>
      <c r="C1758" s="512">
        <f t="shared" si="111"/>
        <v>1700551</v>
      </c>
      <c r="D1758" s="513"/>
      <c r="E1758" s="512"/>
      <c r="F1758" s="512"/>
      <c r="G1758" s="512"/>
      <c r="H1758" s="512"/>
      <c r="I1758" s="512"/>
      <c r="J1758" s="513"/>
      <c r="K1758" s="546"/>
      <c r="L1758" s="513"/>
      <c r="M1758" s="329"/>
      <c r="N1758" s="512"/>
      <c r="O1758" s="329"/>
      <c r="P1758" s="512"/>
      <c r="Q1758" s="665">
        <v>1356</v>
      </c>
      <c r="R1758" s="512">
        <v>1700551</v>
      </c>
      <c r="S1758" s="329"/>
      <c r="T1758" s="329"/>
      <c r="U1758" s="513"/>
      <c r="V1758" s="513"/>
      <c r="W1758" s="513"/>
      <c r="X1758" s="521"/>
      <c r="Y1758" s="302"/>
      <c r="Z1758" s="522"/>
      <c r="AA1758" s="515"/>
      <c r="AB1758" s="516"/>
    </row>
    <row r="1759" spans="1:28" ht="24.9" hidden="1" customHeight="1">
      <c r="A1759" s="302" t="s">
        <v>3329</v>
      </c>
      <c r="B1759" s="519" t="s">
        <v>2739</v>
      </c>
      <c r="C1759" s="512">
        <f t="shared" si="111"/>
        <v>1619184</v>
      </c>
      <c r="D1759" s="548"/>
      <c r="E1759" s="548"/>
      <c r="F1759" s="548"/>
      <c r="G1759" s="548"/>
      <c r="H1759" s="548"/>
      <c r="I1759" s="548"/>
      <c r="J1759" s="548"/>
      <c r="K1759" s="549"/>
      <c r="L1759" s="548"/>
      <c r="M1759" s="329"/>
      <c r="N1759" s="512"/>
      <c r="O1759" s="329"/>
      <c r="P1759" s="512"/>
      <c r="Q1759" s="665">
        <v>1264</v>
      </c>
      <c r="R1759" s="512">
        <v>1619184</v>
      </c>
      <c r="S1759" s="329"/>
      <c r="T1759" s="329"/>
      <c r="U1759" s="548"/>
      <c r="V1759" s="548"/>
      <c r="W1759" s="548"/>
      <c r="X1759" s="550"/>
      <c r="Y1759" s="302"/>
      <c r="Z1759" s="522"/>
      <c r="AA1759" s="515"/>
      <c r="AB1759" s="516"/>
    </row>
    <row r="1760" spans="1:28" ht="24.9" hidden="1" customHeight="1">
      <c r="A1760" s="551" t="s">
        <v>94</v>
      </c>
      <c r="B1760" s="633"/>
      <c r="C1760" s="512">
        <f>SUM(C1742:C1759)</f>
        <v>18345926</v>
      </c>
      <c r="D1760" s="512">
        <f t="shared" ref="D1760:I1760" si="112">SUM(D1742:D1759)</f>
        <v>4117666</v>
      </c>
      <c r="E1760" s="512">
        <f t="shared" si="112"/>
        <v>792133</v>
      </c>
      <c r="F1760" s="512">
        <f t="shared" si="112"/>
        <v>550400</v>
      </c>
      <c r="G1760" s="512">
        <f t="shared" si="112"/>
        <v>752987</v>
      </c>
      <c r="H1760" s="512">
        <f t="shared" si="112"/>
        <v>1842230</v>
      </c>
      <c r="I1760" s="512">
        <f t="shared" si="112"/>
        <v>179916</v>
      </c>
      <c r="J1760" s="512"/>
      <c r="K1760" s="514"/>
      <c r="L1760" s="512"/>
      <c r="M1760" s="512">
        <f>SUM(M1742:M1759)</f>
        <v>5870</v>
      </c>
      <c r="N1760" s="512">
        <f t="shared" ref="N1760:T1760" si="113">SUM(N1742:N1759)</f>
        <v>9236173</v>
      </c>
      <c r="O1760" s="512">
        <f t="shared" si="113"/>
        <v>24</v>
      </c>
      <c r="P1760" s="512">
        <f t="shared" si="113"/>
        <v>15240</v>
      </c>
      <c r="Q1760" s="512">
        <f t="shared" si="113"/>
        <v>3893</v>
      </c>
      <c r="R1760" s="512">
        <f t="shared" si="113"/>
        <v>4927685</v>
      </c>
      <c r="S1760" s="512">
        <f t="shared" si="113"/>
        <v>47</v>
      </c>
      <c r="T1760" s="512">
        <f t="shared" si="113"/>
        <v>49162</v>
      </c>
      <c r="U1760" s="512"/>
      <c r="V1760" s="512"/>
      <c r="W1760" s="512"/>
      <c r="X1760" s="559"/>
      <c r="Y1760" s="551"/>
      <c r="Z1760" s="634"/>
      <c r="AA1760" s="515"/>
      <c r="AB1760" s="516"/>
    </row>
    <row r="1761" spans="1:28" ht="24.9" hidden="1" customHeight="1">
      <c r="A1761" s="529" t="s">
        <v>53</v>
      </c>
      <c r="B1761" s="633"/>
      <c r="C1761" s="552"/>
      <c r="D1761" s="552"/>
      <c r="E1761" s="552"/>
      <c r="F1761" s="552"/>
      <c r="G1761" s="552"/>
      <c r="H1761" s="552"/>
      <c r="I1761" s="552"/>
      <c r="J1761" s="553"/>
      <c r="K1761" s="554"/>
      <c r="L1761" s="552"/>
      <c r="M1761" s="552"/>
      <c r="N1761" s="552"/>
      <c r="O1761" s="552"/>
      <c r="P1761" s="552"/>
      <c r="Q1761" s="552"/>
      <c r="R1761" s="552"/>
      <c r="S1761" s="552"/>
      <c r="T1761" s="552"/>
      <c r="U1761" s="552"/>
      <c r="V1761" s="552"/>
      <c r="W1761" s="552"/>
      <c r="X1761" s="657"/>
      <c r="Y1761" s="529"/>
      <c r="Z1761" s="634"/>
      <c r="AA1761" s="515"/>
      <c r="AB1761" s="516"/>
    </row>
    <row r="1762" spans="1:28" ht="24.9" hidden="1" customHeight="1">
      <c r="A1762" s="302" t="s">
        <v>3330</v>
      </c>
      <c r="B1762" s="667" t="s">
        <v>2847</v>
      </c>
      <c r="C1762" s="513">
        <v>1603369</v>
      </c>
      <c r="D1762" s="513"/>
      <c r="E1762" s="513"/>
      <c r="F1762" s="513"/>
      <c r="G1762" s="548"/>
      <c r="H1762" s="513"/>
      <c r="I1762" s="512"/>
      <c r="J1762" s="513"/>
      <c r="K1762" s="546"/>
      <c r="L1762" s="513"/>
      <c r="M1762" s="513">
        <v>432.8</v>
      </c>
      <c r="N1762" s="513">
        <v>1300000</v>
      </c>
      <c r="O1762" s="513"/>
      <c r="P1762" s="513"/>
      <c r="Q1762" s="513"/>
      <c r="R1762" s="513"/>
      <c r="S1762" s="513">
        <v>43.28</v>
      </c>
      <c r="T1762" s="513">
        <v>303369</v>
      </c>
      <c r="U1762" s="513"/>
      <c r="V1762" s="513"/>
      <c r="W1762" s="513"/>
      <c r="X1762" s="548"/>
      <c r="Y1762" s="302"/>
      <c r="Z1762" s="668"/>
      <c r="AA1762" s="515"/>
      <c r="AB1762" s="516"/>
    </row>
    <row r="1763" spans="1:28" ht="24.9" hidden="1" customHeight="1">
      <c r="A1763" s="551" t="s">
        <v>95</v>
      </c>
      <c r="B1763" s="633"/>
      <c r="C1763" s="512">
        <f>SUM(C1762:C1762)</f>
        <v>1603369</v>
      </c>
      <c r="D1763" s="512">
        <f>SUM(D1762:D1762)</f>
        <v>0</v>
      </c>
      <c r="E1763" s="512">
        <f t="shared" ref="E1763:L1763" si="114">SUM(E1762:E1762)</f>
        <v>0</v>
      </c>
      <c r="F1763" s="512">
        <f t="shared" si="114"/>
        <v>0</v>
      </c>
      <c r="G1763" s="512">
        <f t="shared" si="114"/>
        <v>0</v>
      </c>
      <c r="H1763" s="512">
        <f t="shared" si="114"/>
        <v>0</v>
      </c>
      <c r="I1763" s="512">
        <f t="shared" si="114"/>
        <v>0</v>
      </c>
      <c r="J1763" s="512">
        <f t="shared" si="114"/>
        <v>0</v>
      </c>
      <c r="K1763" s="512">
        <f t="shared" si="114"/>
        <v>0</v>
      </c>
      <c r="L1763" s="512">
        <f t="shared" si="114"/>
        <v>0</v>
      </c>
      <c r="M1763" s="512">
        <v>432.8</v>
      </c>
      <c r="N1763" s="512">
        <v>1300000</v>
      </c>
      <c r="O1763" s="512"/>
      <c r="P1763" s="512"/>
      <c r="Q1763" s="512"/>
      <c r="R1763" s="512"/>
      <c r="S1763" s="512">
        <v>43.28</v>
      </c>
      <c r="T1763" s="512">
        <v>303369</v>
      </c>
      <c r="U1763" s="512"/>
      <c r="V1763" s="512"/>
      <c r="W1763" s="512"/>
      <c r="X1763" s="512"/>
      <c r="Y1763" s="551"/>
      <c r="Z1763" s="634"/>
      <c r="AA1763" s="515"/>
      <c r="AB1763" s="516"/>
    </row>
    <row r="1764" spans="1:28" ht="24.9" hidden="1" customHeight="1">
      <c r="A1764" s="529" t="s">
        <v>54</v>
      </c>
      <c r="B1764" s="669"/>
      <c r="C1764" s="552"/>
      <c r="D1764" s="552"/>
      <c r="E1764" s="552"/>
      <c r="F1764" s="552"/>
      <c r="G1764" s="552"/>
      <c r="H1764" s="552"/>
      <c r="I1764" s="552"/>
      <c r="J1764" s="553"/>
      <c r="K1764" s="554"/>
      <c r="L1764" s="552"/>
      <c r="M1764" s="552"/>
      <c r="N1764" s="552"/>
      <c r="O1764" s="552"/>
      <c r="P1764" s="552"/>
      <c r="Q1764" s="552"/>
      <c r="R1764" s="552"/>
      <c r="S1764" s="552"/>
      <c r="T1764" s="552"/>
      <c r="U1764" s="552"/>
      <c r="V1764" s="552"/>
      <c r="W1764" s="552"/>
      <c r="X1764" s="657"/>
      <c r="Y1764" s="529"/>
      <c r="Z1764" s="670"/>
      <c r="AA1764" s="515"/>
      <c r="AB1764" s="516"/>
    </row>
    <row r="1765" spans="1:28" ht="24.9" hidden="1" customHeight="1">
      <c r="A1765" s="302" t="s">
        <v>3331</v>
      </c>
      <c r="B1765" s="654" t="s">
        <v>2743</v>
      </c>
      <c r="C1765" s="513">
        <f t="shared" ref="C1765:C1784" si="115">D1765+L1765+N1765+P1765+R1765+T1765+U1765</f>
        <v>1127732</v>
      </c>
      <c r="D1765" s="513">
        <f t="shared" ref="D1765:D1784" si="116">E1765+F1765+G1765+H1765+I1765+J1765</f>
        <v>69287</v>
      </c>
      <c r="E1765" s="513">
        <v>69287</v>
      </c>
      <c r="F1765" s="513"/>
      <c r="G1765" s="513"/>
      <c r="H1765" s="513"/>
      <c r="I1765" s="513"/>
      <c r="J1765" s="513"/>
      <c r="K1765" s="513"/>
      <c r="L1765" s="513"/>
      <c r="M1765" s="513"/>
      <c r="N1765" s="513"/>
      <c r="O1765" s="513"/>
      <c r="P1765" s="513"/>
      <c r="Q1765" s="513">
        <v>758.4</v>
      </c>
      <c r="R1765" s="513">
        <v>971188</v>
      </c>
      <c r="S1765" s="513">
        <v>83.4</v>
      </c>
      <c r="T1765" s="513">
        <v>87257</v>
      </c>
      <c r="U1765" s="513"/>
      <c r="V1765" s="512"/>
      <c r="W1765" s="512"/>
      <c r="X1765" s="559"/>
      <c r="Y1765" s="302"/>
      <c r="Z1765" s="655"/>
      <c r="AA1765" s="515"/>
      <c r="AB1765" s="516"/>
    </row>
    <row r="1766" spans="1:28" ht="24.9" hidden="1" customHeight="1">
      <c r="A1766" s="302" t="s">
        <v>3332</v>
      </c>
      <c r="B1766" s="654" t="s">
        <v>2744</v>
      </c>
      <c r="C1766" s="513">
        <f t="shared" si="115"/>
        <v>1145601</v>
      </c>
      <c r="D1766" s="513">
        <f t="shared" si="116"/>
        <v>75492</v>
      </c>
      <c r="E1766" s="513">
        <v>75492</v>
      </c>
      <c r="F1766" s="513"/>
      <c r="G1766" s="513"/>
      <c r="H1766" s="513"/>
      <c r="I1766" s="513"/>
      <c r="J1766" s="513"/>
      <c r="K1766" s="513"/>
      <c r="L1766" s="513"/>
      <c r="M1766" s="513"/>
      <c r="N1766" s="513"/>
      <c r="O1766" s="513"/>
      <c r="P1766" s="513"/>
      <c r="Q1766" s="513">
        <v>767.1</v>
      </c>
      <c r="R1766" s="513">
        <v>982329</v>
      </c>
      <c r="S1766" s="513">
        <v>83.9</v>
      </c>
      <c r="T1766" s="513">
        <v>87780</v>
      </c>
      <c r="U1766" s="513"/>
      <c r="V1766" s="512"/>
      <c r="W1766" s="512"/>
      <c r="X1766" s="559"/>
      <c r="Y1766" s="302"/>
      <c r="Z1766" s="655"/>
      <c r="AA1766" s="515"/>
      <c r="AB1766" s="516"/>
    </row>
    <row r="1767" spans="1:28" ht="24.9" hidden="1" customHeight="1">
      <c r="A1767" s="302" t="s">
        <v>3333</v>
      </c>
      <c r="B1767" s="671" t="s">
        <v>1577</v>
      </c>
      <c r="C1767" s="513">
        <f t="shared" si="115"/>
        <v>524651</v>
      </c>
      <c r="D1767" s="513">
        <f t="shared" si="116"/>
        <v>0</v>
      </c>
      <c r="E1767" s="513"/>
      <c r="F1767" s="513"/>
      <c r="G1767" s="513"/>
      <c r="H1767" s="513"/>
      <c r="I1767" s="513"/>
      <c r="J1767" s="513"/>
      <c r="K1767" s="513"/>
      <c r="L1767" s="513"/>
      <c r="M1767" s="513"/>
      <c r="N1767" s="513"/>
      <c r="O1767" s="513"/>
      <c r="P1767" s="513"/>
      <c r="Q1767" s="513">
        <v>409.7</v>
      </c>
      <c r="R1767" s="513">
        <v>524651</v>
      </c>
      <c r="S1767" s="513"/>
      <c r="T1767" s="513"/>
      <c r="U1767" s="513"/>
      <c r="V1767" s="512"/>
      <c r="W1767" s="512"/>
      <c r="X1767" s="559"/>
      <c r="Y1767" s="302"/>
      <c r="Z1767" s="672"/>
      <c r="AA1767" s="515"/>
      <c r="AB1767" s="516"/>
    </row>
    <row r="1768" spans="1:28" ht="24.9" hidden="1" customHeight="1">
      <c r="A1768" s="302" t="s">
        <v>3334</v>
      </c>
      <c r="B1768" s="654" t="s">
        <v>1890</v>
      </c>
      <c r="C1768" s="513">
        <f t="shared" si="115"/>
        <v>937637</v>
      </c>
      <c r="D1768" s="513">
        <f t="shared" si="116"/>
        <v>0</v>
      </c>
      <c r="E1768" s="513"/>
      <c r="F1768" s="513"/>
      <c r="G1768" s="513"/>
      <c r="H1768" s="513"/>
      <c r="I1768" s="513"/>
      <c r="J1768" s="513"/>
      <c r="K1768" s="513"/>
      <c r="L1768" s="513"/>
      <c r="M1768" s="513"/>
      <c r="N1768" s="513"/>
      <c r="O1768" s="513"/>
      <c r="P1768" s="513"/>
      <c r="Q1768" s="513">
        <v>732.2</v>
      </c>
      <c r="R1768" s="513">
        <v>937637</v>
      </c>
      <c r="S1768" s="513"/>
      <c r="T1768" s="513"/>
      <c r="U1768" s="513"/>
      <c r="V1768" s="512"/>
      <c r="W1768" s="512"/>
      <c r="X1768" s="559"/>
      <c r="Y1768" s="302"/>
      <c r="Z1768" s="655"/>
      <c r="AA1768" s="515"/>
      <c r="AB1768" s="516"/>
    </row>
    <row r="1769" spans="1:28" ht="24.9" hidden="1" customHeight="1">
      <c r="A1769" s="302" t="s">
        <v>3335</v>
      </c>
      <c r="B1769" s="654" t="s">
        <v>2741</v>
      </c>
      <c r="C1769" s="513">
        <f t="shared" si="115"/>
        <v>1505474</v>
      </c>
      <c r="D1769" s="513">
        <f t="shared" si="116"/>
        <v>0</v>
      </c>
      <c r="E1769" s="513"/>
      <c r="F1769" s="513"/>
      <c r="G1769" s="513"/>
      <c r="H1769" s="513"/>
      <c r="I1769" s="513"/>
      <c r="J1769" s="513"/>
      <c r="K1769" s="513"/>
      <c r="L1769" s="513"/>
      <c r="M1769" s="513">
        <v>786</v>
      </c>
      <c r="N1769" s="513">
        <v>1505474</v>
      </c>
      <c r="O1769" s="513"/>
      <c r="P1769" s="513"/>
      <c r="Q1769" s="513"/>
      <c r="R1769" s="513"/>
      <c r="S1769" s="513"/>
      <c r="T1769" s="513"/>
      <c r="U1769" s="513"/>
      <c r="V1769" s="512"/>
      <c r="W1769" s="512"/>
      <c r="X1769" s="559"/>
      <c r="Y1769" s="302"/>
      <c r="Z1769" s="655"/>
      <c r="AA1769" s="515"/>
      <c r="AB1769" s="516"/>
    </row>
    <row r="1770" spans="1:28" ht="24.9" hidden="1" customHeight="1">
      <c r="A1770" s="302" t="s">
        <v>3336</v>
      </c>
      <c r="B1770" s="654" t="s">
        <v>2742</v>
      </c>
      <c r="C1770" s="513">
        <f t="shared" si="115"/>
        <v>905864</v>
      </c>
      <c r="D1770" s="513">
        <f t="shared" si="116"/>
        <v>0</v>
      </c>
      <c r="E1770" s="513"/>
      <c r="F1770" s="513"/>
      <c r="G1770" s="513"/>
      <c r="H1770" s="513"/>
      <c r="I1770" s="513"/>
      <c r="J1770" s="513"/>
      <c r="K1770" s="513"/>
      <c r="L1770" s="513"/>
      <c r="M1770" s="513"/>
      <c r="N1770" s="513"/>
      <c r="O1770" s="513"/>
      <c r="P1770" s="513"/>
      <c r="Q1770" s="513">
        <v>648.4</v>
      </c>
      <c r="R1770" s="513">
        <v>830325</v>
      </c>
      <c r="S1770" s="513">
        <v>72.2</v>
      </c>
      <c r="T1770" s="513">
        <v>75539</v>
      </c>
      <c r="U1770" s="513"/>
      <c r="V1770" s="512"/>
      <c r="W1770" s="512"/>
      <c r="X1770" s="559"/>
      <c r="Y1770" s="302"/>
      <c r="Z1770" s="655"/>
      <c r="AA1770" s="515"/>
      <c r="AB1770" s="516"/>
    </row>
    <row r="1771" spans="1:28" ht="24.9" hidden="1" customHeight="1">
      <c r="A1771" s="302" t="s">
        <v>3337</v>
      </c>
      <c r="B1771" s="673" t="s">
        <v>1828</v>
      </c>
      <c r="C1771" s="513">
        <f t="shared" si="115"/>
        <v>4599950</v>
      </c>
      <c r="D1771" s="513">
        <f t="shared" si="116"/>
        <v>1724831</v>
      </c>
      <c r="E1771" s="513"/>
      <c r="F1771" s="513"/>
      <c r="G1771" s="513">
        <v>371348</v>
      </c>
      <c r="H1771" s="513">
        <v>1279461</v>
      </c>
      <c r="I1771" s="513"/>
      <c r="J1771" s="513">
        <v>74022</v>
      </c>
      <c r="K1771" s="513"/>
      <c r="L1771" s="513"/>
      <c r="M1771" s="513">
        <v>1327</v>
      </c>
      <c r="N1771" s="513">
        <v>2541684</v>
      </c>
      <c r="O1771" s="513">
        <v>249.4</v>
      </c>
      <c r="P1771" s="513">
        <v>158316</v>
      </c>
      <c r="Q1771" s="513"/>
      <c r="R1771" s="513"/>
      <c r="S1771" s="513">
        <v>142.19999999999999</v>
      </c>
      <c r="T1771" s="513">
        <v>148776</v>
      </c>
      <c r="U1771" s="513">
        <v>26343</v>
      </c>
      <c r="V1771" s="512"/>
      <c r="W1771" s="512"/>
      <c r="X1771" s="559"/>
      <c r="Y1771" s="302"/>
      <c r="Z1771" s="674"/>
      <c r="AA1771" s="515"/>
      <c r="AB1771" s="516"/>
    </row>
    <row r="1772" spans="1:28" ht="24.9" hidden="1" customHeight="1">
      <c r="A1772" s="302" t="s">
        <v>3338</v>
      </c>
      <c r="B1772" s="673" t="s">
        <v>1829</v>
      </c>
      <c r="C1772" s="513">
        <f t="shared" si="115"/>
        <v>6184187</v>
      </c>
      <c r="D1772" s="513">
        <f t="shared" si="116"/>
        <v>1318832</v>
      </c>
      <c r="E1772" s="513"/>
      <c r="F1772" s="513"/>
      <c r="G1772" s="513">
        <v>315690</v>
      </c>
      <c r="H1772" s="513">
        <v>960170</v>
      </c>
      <c r="I1772" s="513"/>
      <c r="J1772" s="513">
        <v>42972</v>
      </c>
      <c r="K1772" s="513"/>
      <c r="L1772" s="513"/>
      <c r="M1772" s="513">
        <v>1312.8</v>
      </c>
      <c r="N1772" s="513">
        <v>2514486</v>
      </c>
      <c r="O1772" s="513">
        <v>305</v>
      </c>
      <c r="P1772" s="513">
        <v>193610</v>
      </c>
      <c r="Q1772" s="513">
        <v>1323.3</v>
      </c>
      <c r="R1772" s="513">
        <v>1694584</v>
      </c>
      <c r="S1772" s="513">
        <v>102.6</v>
      </c>
      <c r="T1772" s="513">
        <v>107344</v>
      </c>
      <c r="U1772" s="513">
        <v>355331</v>
      </c>
      <c r="V1772" s="512"/>
      <c r="W1772" s="512"/>
      <c r="X1772" s="559"/>
      <c r="Y1772" s="302"/>
      <c r="Z1772" s="674"/>
      <c r="AA1772" s="515"/>
      <c r="AB1772" s="516"/>
    </row>
    <row r="1773" spans="1:28" ht="24.9" hidden="1" customHeight="1">
      <c r="A1773" s="302" t="s">
        <v>3339</v>
      </c>
      <c r="B1773" s="671" t="s">
        <v>1575</v>
      </c>
      <c r="C1773" s="513">
        <f t="shared" si="115"/>
        <v>3097785</v>
      </c>
      <c r="D1773" s="513">
        <f t="shared" si="116"/>
        <v>0</v>
      </c>
      <c r="E1773" s="513"/>
      <c r="F1773" s="513"/>
      <c r="G1773" s="513"/>
      <c r="H1773" s="513"/>
      <c r="I1773" s="513"/>
      <c r="J1773" s="513"/>
      <c r="K1773" s="513"/>
      <c r="L1773" s="513"/>
      <c r="M1773" s="513">
        <v>1243.4000000000001</v>
      </c>
      <c r="N1773" s="513">
        <v>2381560</v>
      </c>
      <c r="O1773" s="513"/>
      <c r="P1773" s="513"/>
      <c r="Q1773" s="513">
        <v>559.29999999999995</v>
      </c>
      <c r="R1773" s="513">
        <v>716225</v>
      </c>
      <c r="S1773" s="513"/>
      <c r="T1773" s="513"/>
      <c r="U1773" s="513"/>
      <c r="V1773" s="512"/>
      <c r="W1773" s="512"/>
      <c r="X1773" s="559"/>
      <c r="Y1773" s="302"/>
      <c r="Z1773" s="672"/>
      <c r="AA1773" s="515"/>
      <c r="AB1773" s="516"/>
    </row>
    <row r="1774" spans="1:28" ht="24.9" hidden="1" customHeight="1">
      <c r="A1774" s="302" t="s">
        <v>3340</v>
      </c>
      <c r="B1774" s="671" t="s">
        <v>1576</v>
      </c>
      <c r="C1774" s="513">
        <f t="shared" si="115"/>
        <v>2972412</v>
      </c>
      <c r="D1774" s="513">
        <f t="shared" si="116"/>
        <v>0</v>
      </c>
      <c r="E1774" s="513"/>
      <c r="F1774" s="513"/>
      <c r="G1774" s="513"/>
      <c r="H1774" s="513"/>
      <c r="I1774" s="513"/>
      <c r="J1774" s="513"/>
      <c r="K1774" s="513"/>
      <c r="L1774" s="513"/>
      <c r="M1774" s="513">
        <v>1058</v>
      </c>
      <c r="N1774" s="513">
        <v>2026452</v>
      </c>
      <c r="O1774" s="513"/>
      <c r="P1774" s="513"/>
      <c r="Q1774" s="513">
        <v>738.7</v>
      </c>
      <c r="R1774" s="513">
        <v>945960</v>
      </c>
      <c r="S1774" s="513"/>
      <c r="T1774" s="513"/>
      <c r="U1774" s="513"/>
      <c r="V1774" s="512"/>
      <c r="W1774" s="512"/>
      <c r="X1774" s="559"/>
      <c r="Y1774" s="302"/>
      <c r="Z1774" s="672"/>
      <c r="AA1774" s="515"/>
      <c r="AB1774" s="516"/>
    </row>
    <row r="1775" spans="1:28" ht="24.9" hidden="1" customHeight="1">
      <c r="A1775" s="302" t="s">
        <v>3341</v>
      </c>
      <c r="B1775" s="671" t="s">
        <v>1578</v>
      </c>
      <c r="C1775" s="513">
        <f t="shared" si="115"/>
        <v>647271</v>
      </c>
      <c r="D1775" s="513">
        <f t="shared" si="116"/>
        <v>34644</v>
      </c>
      <c r="E1775" s="513">
        <v>34644</v>
      </c>
      <c r="F1775" s="513"/>
      <c r="G1775" s="513"/>
      <c r="H1775" s="513"/>
      <c r="I1775" s="513"/>
      <c r="J1775" s="513"/>
      <c r="K1775" s="513"/>
      <c r="L1775" s="513"/>
      <c r="M1775" s="513"/>
      <c r="N1775" s="513"/>
      <c r="O1775" s="513"/>
      <c r="P1775" s="513"/>
      <c r="Q1775" s="513">
        <v>478.4</v>
      </c>
      <c r="R1775" s="513">
        <v>612627</v>
      </c>
      <c r="S1775" s="513"/>
      <c r="T1775" s="513"/>
      <c r="U1775" s="513"/>
      <c r="V1775" s="512"/>
      <c r="W1775" s="512"/>
      <c r="X1775" s="559"/>
      <c r="Y1775" s="302"/>
      <c r="Z1775" s="672"/>
      <c r="AA1775" s="515"/>
      <c r="AB1775" s="516"/>
    </row>
    <row r="1776" spans="1:28" ht="24.9" hidden="1" customHeight="1">
      <c r="A1776" s="302" t="s">
        <v>3342</v>
      </c>
      <c r="B1776" s="519" t="s">
        <v>1891</v>
      </c>
      <c r="C1776" s="513">
        <f t="shared" si="115"/>
        <v>1620918</v>
      </c>
      <c r="D1776" s="513">
        <f t="shared" si="116"/>
        <v>533779</v>
      </c>
      <c r="E1776" s="513">
        <v>3619</v>
      </c>
      <c r="F1776" s="513"/>
      <c r="G1776" s="513">
        <v>85923</v>
      </c>
      <c r="H1776" s="513">
        <v>268725</v>
      </c>
      <c r="I1776" s="513">
        <v>120064</v>
      </c>
      <c r="J1776" s="513">
        <v>55448</v>
      </c>
      <c r="K1776" s="513"/>
      <c r="L1776" s="513"/>
      <c r="M1776" s="513">
        <v>317.60000000000002</v>
      </c>
      <c r="N1776" s="513">
        <v>608319</v>
      </c>
      <c r="O1776" s="513"/>
      <c r="P1776" s="513"/>
      <c r="Q1776" s="513">
        <v>330.2</v>
      </c>
      <c r="R1776" s="513">
        <v>422846</v>
      </c>
      <c r="S1776" s="513">
        <v>53.5</v>
      </c>
      <c r="T1776" s="513">
        <v>55974</v>
      </c>
      <c r="U1776" s="513"/>
      <c r="V1776" s="512"/>
      <c r="W1776" s="512"/>
      <c r="X1776" s="559"/>
      <c r="Y1776" s="302"/>
      <c r="Z1776" s="522"/>
      <c r="AA1776" s="515"/>
      <c r="AB1776" s="516"/>
    </row>
    <row r="1777" spans="1:28" ht="24.9" hidden="1" customHeight="1">
      <c r="A1777" s="302" t="s">
        <v>3343</v>
      </c>
      <c r="B1777" s="519" t="s">
        <v>1892</v>
      </c>
      <c r="C1777" s="513">
        <f t="shared" si="115"/>
        <v>1781055</v>
      </c>
      <c r="D1777" s="513">
        <f t="shared" si="116"/>
        <v>693916</v>
      </c>
      <c r="E1777" s="513">
        <v>163756</v>
      </c>
      <c r="F1777" s="513"/>
      <c r="G1777" s="513">
        <v>85923</v>
      </c>
      <c r="H1777" s="513">
        <v>268725</v>
      </c>
      <c r="I1777" s="513">
        <v>120064</v>
      </c>
      <c r="J1777" s="513">
        <v>55448</v>
      </c>
      <c r="K1777" s="513"/>
      <c r="L1777" s="513"/>
      <c r="M1777" s="513">
        <v>317.60000000000002</v>
      </c>
      <c r="N1777" s="513">
        <v>608319</v>
      </c>
      <c r="O1777" s="513"/>
      <c r="P1777" s="513"/>
      <c r="Q1777" s="513">
        <v>330.2</v>
      </c>
      <c r="R1777" s="513">
        <v>422846</v>
      </c>
      <c r="S1777" s="513">
        <v>53.5</v>
      </c>
      <c r="T1777" s="513">
        <v>55974</v>
      </c>
      <c r="U1777" s="513"/>
      <c r="V1777" s="512"/>
      <c r="W1777" s="512"/>
      <c r="X1777" s="559"/>
      <c r="Y1777" s="302"/>
      <c r="Z1777" s="522"/>
      <c r="AA1777" s="515"/>
      <c r="AB1777" s="516"/>
    </row>
    <row r="1778" spans="1:28" ht="24.9" hidden="1" customHeight="1">
      <c r="A1778" s="302" t="s">
        <v>3344</v>
      </c>
      <c r="B1778" s="519" t="s">
        <v>1893</v>
      </c>
      <c r="C1778" s="513">
        <f t="shared" si="115"/>
        <v>410096</v>
      </c>
      <c r="D1778" s="513">
        <f t="shared" si="116"/>
        <v>410096</v>
      </c>
      <c r="E1778" s="513"/>
      <c r="F1778" s="513"/>
      <c r="G1778" s="513">
        <v>85923</v>
      </c>
      <c r="H1778" s="513">
        <v>268725</v>
      </c>
      <c r="I1778" s="513"/>
      <c r="J1778" s="513">
        <v>55448</v>
      </c>
      <c r="K1778" s="513"/>
      <c r="L1778" s="513"/>
      <c r="M1778" s="513"/>
      <c r="N1778" s="513"/>
      <c r="O1778" s="513"/>
      <c r="P1778" s="513"/>
      <c r="Q1778" s="513"/>
      <c r="R1778" s="513"/>
      <c r="S1778" s="513"/>
      <c r="T1778" s="513"/>
      <c r="U1778" s="513"/>
      <c r="V1778" s="512"/>
      <c r="W1778" s="512"/>
      <c r="X1778" s="559"/>
      <c r="Y1778" s="302"/>
      <c r="Z1778" s="522"/>
      <c r="AA1778" s="515"/>
      <c r="AB1778" s="516"/>
    </row>
    <row r="1779" spans="1:28" ht="24.9" hidden="1" customHeight="1">
      <c r="A1779" s="302" t="s">
        <v>3345</v>
      </c>
      <c r="B1779" s="519" t="s">
        <v>1894</v>
      </c>
      <c r="C1779" s="513">
        <f t="shared" si="115"/>
        <v>141371</v>
      </c>
      <c r="D1779" s="513">
        <f t="shared" si="116"/>
        <v>141371</v>
      </c>
      <c r="E1779" s="513"/>
      <c r="F1779" s="513"/>
      <c r="G1779" s="513">
        <v>85923</v>
      </c>
      <c r="H1779" s="513"/>
      <c r="I1779" s="513"/>
      <c r="J1779" s="513">
        <v>55448</v>
      </c>
      <c r="K1779" s="513"/>
      <c r="L1779" s="513"/>
      <c r="M1779" s="513"/>
      <c r="N1779" s="513"/>
      <c r="O1779" s="513"/>
      <c r="P1779" s="513"/>
      <c r="Q1779" s="513"/>
      <c r="R1779" s="513"/>
      <c r="S1779" s="513"/>
      <c r="T1779" s="513"/>
      <c r="U1779" s="513"/>
      <c r="V1779" s="512"/>
      <c r="W1779" s="512"/>
      <c r="X1779" s="559"/>
      <c r="Y1779" s="302"/>
      <c r="Z1779" s="522"/>
      <c r="AA1779" s="515"/>
      <c r="AB1779" s="516"/>
    </row>
    <row r="1780" spans="1:28" ht="24.9" hidden="1" customHeight="1">
      <c r="A1780" s="302" t="s">
        <v>3346</v>
      </c>
      <c r="B1780" s="519" t="s">
        <v>1895</v>
      </c>
      <c r="C1780" s="513">
        <f t="shared" si="115"/>
        <v>1620918</v>
      </c>
      <c r="D1780" s="513">
        <f t="shared" si="116"/>
        <v>533779</v>
      </c>
      <c r="E1780" s="513">
        <v>3619</v>
      </c>
      <c r="F1780" s="513"/>
      <c r="G1780" s="513">
        <v>85923</v>
      </c>
      <c r="H1780" s="513">
        <v>268725</v>
      </c>
      <c r="I1780" s="513">
        <v>120064</v>
      </c>
      <c r="J1780" s="513">
        <v>55448</v>
      </c>
      <c r="K1780" s="513"/>
      <c r="L1780" s="513"/>
      <c r="M1780" s="513">
        <v>317.60000000000002</v>
      </c>
      <c r="N1780" s="513">
        <v>608319</v>
      </c>
      <c r="O1780" s="513"/>
      <c r="P1780" s="513"/>
      <c r="Q1780" s="513">
        <v>330.2</v>
      </c>
      <c r="R1780" s="513">
        <v>422846</v>
      </c>
      <c r="S1780" s="513">
        <v>53.5</v>
      </c>
      <c r="T1780" s="513">
        <v>55974</v>
      </c>
      <c r="U1780" s="513"/>
      <c r="V1780" s="512"/>
      <c r="W1780" s="512"/>
      <c r="X1780" s="559"/>
      <c r="Y1780" s="302"/>
      <c r="Z1780" s="522"/>
      <c r="AA1780" s="515"/>
      <c r="AB1780" s="516"/>
    </row>
    <row r="1781" spans="1:28" ht="24.9" hidden="1" customHeight="1">
      <c r="A1781" s="302" t="s">
        <v>3347</v>
      </c>
      <c r="B1781" s="519" t="s">
        <v>1896</v>
      </c>
      <c r="C1781" s="513">
        <f t="shared" si="115"/>
        <v>2327477</v>
      </c>
      <c r="D1781" s="513">
        <f t="shared" si="116"/>
        <v>1510071</v>
      </c>
      <c r="E1781" s="513">
        <v>182009</v>
      </c>
      <c r="F1781" s="513"/>
      <c r="G1781" s="513">
        <v>175673</v>
      </c>
      <c r="H1781" s="513">
        <v>810198</v>
      </c>
      <c r="I1781" s="513">
        <v>167531</v>
      </c>
      <c r="J1781" s="513">
        <v>174660</v>
      </c>
      <c r="K1781" s="513"/>
      <c r="L1781" s="513"/>
      <c r="M1781" s="513"/>
      <c r="N1781" s="513"/>
      <c r="O1781" s="513">
        <v>470.2</v>
      </c>
      <c r="P1781" s="513">
        <v>298477</v>
      </c>
      <c r="Q1781" s="513">
        <v>687</v>
      </c>
      <c r="R1781" s="513">
        <v>395285</v>
      </c>
      <c r="S1781" s="513">
        <v>93</v>
      </c>
      <c r="T1781" s="513">
        <v>97301</v>
      </c>
      <c r="U1781" s="513">
        <v>26343</v>
      </c>
      <c r="V1781" s="512"/>
      <c r="W1781" s="512"/>
      <c r="X1781" s="559"/>
      <c r="Y1781" s="302"/>
      <c r="Z1781" s="522"/>
      <c r="AA1781" s="515"/>
      <c r="AB1781" s="516"/>
    </row>
    <row r="1782" spans="1:28" ht="24.9" hidden="1" customHeight="1">
      <c r="A1782" s="302" t="s">
        <v>3348</v>
      </c>
      <c r="B1782" s="519" t="s">
        <v>1897</v>
      </c>
      <c r="C1782" s="513">
        <f t="shared" si="115"/>
        <v>2711768</v>
      </c>
      <c r="D1782" s="513">
        <f t="shared" si="116"/>
        <v>0</v>
      </c>
      <c r="E1782" s="513"/>
      <c r="F1782" s="513"/>
      <c r="G1782" s="513"/>
      <c r="H1782" s="513"/>
      <c r="I1782" s="513"/>
      <c r="J1782" s="513"/>
      <c r="K1782" s="513"/>
      <c r="L1782" s="513"/>
      <c r="M1782" s="513">
        <v>1415.8</v>
      </c>
      <c r="N1782" s="513">
        <v>2711768</v>
      </c>
      <c r="O1782" s="513"/>
      <c r="P1782" s="513"/>
      <c r="Q1782" s="513"/>
      <c r="R1782" s="513"/>
      <c r="S1782" s="513"/>
      <c r="T1782" s="513"/>
      <c r="U1782" s="513"/>
      <c r="V1782" s="512"/>
      <c r="W1782" s="512"/>
      <c r="X1782" s="559"/>
      <c r="Y1782" s="302"/>
      <c r="Z1782" s="522"/>
      <c r="AA1782" s="515"/>
      <c r="AB1782" s="516"/>
    </row>
    <row r="1783" spans="1:28" ht="24.9" hidden="1" customHeight="1">
      <c r="A1783" s="302" t="s">
        <v>3349</v>
      </c>
      <c r="B1783" s="519" t="s">
        <v>1898</v>
      </c>
      <c r="C1783" s="513">
        <f t="shared" si="115"/>
        <v>4296319</v>
      </c>
      <c r="D1783" s="513">
        <f t="shared" si="116"/>
        <v>1510588</v>
      </c>
      <c r="E1783" s="513">
        <v>182526</v>
      </c>
      <c r="F1783" s="513"/>
      <c r="G1783" s="513">
        <v>175673</v>
      </c>
      <c r="H1783" s="513">
        <v>810198</v>
      </c>
      <c r="I1783" s="513">
        <v>167531</v>
      </c>
      <c r="J1783" s="513">
        <v>174660</v>
      </c>
      <c r="K1783" s="513"/>
      <c r="L1783" s="513"/>
      <c r="M1783" s="513">
        <v>930</v>
      </c>
      <c r="N1783" s="513">
        <v>1781286</v>
      </c>
      <c r="O1783" s="513"/>
      <c r="P1783" s="513"/>
      <c r="Q1783" s="513">
        <v>687</v>
      </c>
      <c r="R1783" s="513">
        <v>879755</v>
      </c>
      <c r="S1783" s="513">
        <v>94</v>
      </c>
      <c r="T1783" s="513">
        <v>98347</v>
      </c>
      <c r="U1783" s="513">
        <v>26343</v>
      </c>
      <c r="V1783" s="512"/>
      <c r="W1783" s="512"/>
      <c r="X1783" s="559"/>
      <c r="Y1783" s="302"/>
      <c r="Z1783" s="522"/>
      <c r="AA1783" s="515"/>
      <c r="AB1783" s="516"/>
    </row>
    <row r="1784" spans="1:28" ht="24.9" hidden="1" customHeight="1">
      <c r="A1784" s="302" t="s">
        <v>3350</v>
      </c>
      <c r="B1784" s="519" t="s">
        <v>1899</v>
      </c>
      <c r="C1784" s="513">
        <f t="shared" si="115"/>
        <v>1181316</v>
      </c>
      <c r="D1784" s="513">
        <f t="shared" si="116"/>
        <v>844629</v>
      </c>
      <c r="E1784" s="513">
        <v>108068</v>
      </c>
      <c r="F1784" s="513"/>
      <c r="G1784" s="513">
        <v>104360</v>
      </c>
      <c r="H1784" s="513">
        <v>517147</v>
      </c>
      <c r="I1784" s="513"/>
      <c r="J1784" s="513">
        <v>115054</v>
      </c>
      <c r="K1784" s="513"/>
      <c r="L1784" s="513"/>
      <c r="M1784" s="513"/>
      <c r="N1784" s="513"/>
      <c r="O1784" s="513"/>
      <c r="P1784" s="513"/>
      <c r="Q1784" s="513">
        <v>443</v>
      </c>
      <c r="R1784" s="513">
        <v>254893</v>
      </c>
      <c r="S1784" s="513">
        <v>53</v>
      </c>
      <c r="T1784" s="513">
        <v>55451</v>
      </c>
      <c r="U1784" s="513">
        <v>26343</v>
      </c>
      <c r="V1784" s="512"/>
      <c r="W1784" s="512"/>
      <c r="X1784" s="559"/>
      <c r="Y1784" s="302"/>
      <c r="Z1784" s="522"/>
      <c r="AA1784" s="515"/>
      <c r="AB1784" s="516"/>
    </row>
    <row r="1785" spans="1:28" ht="24.9" hidden="1" customHeight="1">
      <c r="A1785" s="551" t="s">
        <v>55</v>
      </c>
      <c r="B1785" s="633"/>
      <c r="C1785" s="513">
        <f>SUM(C1765:C1784)</f>
        <v>39739802</v>
      </c>
      <c r="D1785" s="513">
        <f t="shared" ref="D1785:U1785" si="117">SUM(D1765:D1784)</f>
        <v>9401315</v>
      </c>
      <c r="E1785" s="513">
        <f t="shared" si="117"/>
        <v>823020</v>
      </c>
      <c r="F1785" s="513">
        <f t="shared" si="117"/>
        <v>0</v>
      </c>
      <c r="G1785" s="513">
        <f t="shared" si="117"/>
        <v>1572359</v>
      </c>
      <c r="H1785" s="513">
        <f t="shared" si="117"/>
        <v>5452074</v>
      </c>
      <c r="I1785" s="513">
        <f t="shared" si="117"/>
        <v>695254</v>
      </c>
      <c r="J1785" s="513">
        <f t="shared" si="117"/>
        <v>858608</v>
      </c>
      <c r="K1785" s="513">
        <f t="shared" si="117"/>
        <v>0</v>
      </c>
      <c r="L1785" s="513">
        <f t="shared" si="117"/>
        <v>0</v>
      </c>
      <c r="M1785" s="513">
        <f t="shared" si="117"/>
        <v>9025.8000000000029</v>
      </c>
      <c r="N1785" s="512">
        <f t="shared" si="117"/>
        <v>17287667</v>
      </c>
      <c r="O1785" s="513">
        <f t="shared" si="117"/>
        <v>1024.5999999999999</v>
      </c>
      <c r="P1785" s="513">
        <f t="shared" si="117"/>
        <v>650403</v>
      </c>
      <c r="Q1785" s="513">
        <f t="shared" si="117"/>
        <v>9223.0999999999985</v>
      </c>
      <c r="R1785" s="513">
        <f t="shared" si="117"/>
        <v>11013997</v>
      </c>
      <c r="S1785" s="513">
        <f t="shared" si="117"/>
        <v>884.8</v>
      </c>
      <c r="T1785" s="513">
        <f t="shared" si="117"/>
        <v>925717</v>
      </c>
      <c r="U1785" s="513">
        <f t="shared" si="117"/>
        <v>460703</v>
      </c>
      <c r="V1785" s="513"/>
      <c r="W1785" s="512"/>
      <c r="X1785" s="559"/>
      <c r="Y1785" s="551"/>
      <c r="Z1785" s="634"/>
      <c r="AA1785" s="515"/>
      <c r="AB1785" s="516"/>
    </row>
    <row r="1786" spans="1:28" ht="24.9" hidden="1" customHeight="1">
      <c r="A1786" s="529" t="s">
        <v>56</v>
      </c>
      <c r="B1786" s="633"/>
      <c r="C1786" s="552"/>
      <c r="D1786" s="552"/>
      <c r="E1786" s="552"/>
      <c r="F1786" s="552"/>
      <c r="G1786" s="552"/>
      <c r="H1786" s="552"/>
      <c r="I1786" s="552"/>
      <c r="J1786" s="553"/>
      <c r="K1786" s="554"/>
      <c r="L1786" s="552"/>
      <c r="M1786" s="552"/>
      <c r="N1786" s="552"/>
      <c r="O1786" s="552"/>
      <c r="P1786" s="552"/>
      <c r="Q1786" s="552"/>
      <c r="R1786" s="552"/>
      <c r="S1786" s="552"/>
      <c r="T1786" s="552"/>
      <c r="U1786" s="552"/>
      <c r="V1786" s="552"/>
      <c r="W1786" s="552"/>
      <c r="X1786" s="657"/>
      <c r="Y1786" s="529"/>
      <c r="Z1786" s="634"/>
      <c r="AA1786" s="515"/>
      <c r="AB1786" s="516"/>
    </row>
    <row r="1787" spans="1:28" ht="24.9" hidden="1" customHeight="1">
      <c r="A1787" s="302" t="s">
        <v>3351</v>
      </c>
      <c r="B1787" s="675" t="s">
        <v>420</v>
      </c>
      <c r="C1787" s="513">
        <f t="shared" ref="C1787:C1801" si="118">D1787+L1787+N1787+P1787+R1787+T1787+U1787</f>
        <v>26343</v>
      </c>
      <c r="D1787" s="676"/>
      <c r="E1787" s="513"/>
      <c r="F1787" s="513"/>
      <c r="G1787" s="513"/>
      <c r="H1787" s="513"/>
      <c r="I1787" s="513"/>
      <c r="J1787" s="513"/>
      <c r="K1787" s="546"/>
      <c r="L1787" s="513"/>
      <c r="M1787" s="513"/>
      <c r="N1787" s="513"/>
      <c r="O1787" s="513"/>
      <c r="P1787" s="329"/>
      <c r="Q1787" s="329"/>
      <c r="R1787" s="540"/>
      <c r="S1787" s="513"/>
      <c r="T1787" s="513"/>
      <c r="U1787" s="513">
        <v>26343</v>
      </c>
      <c r="V1787" s="513"/>
      <c r="W1787" s="513"/>
      <c r="X1787" s="521"/>
      <c r="Y1787" s="302"/>
      <c r="Z1787" s="677"/>
      <c r="AA1787" s="515"/>
      <c r="AB1787" s="516"/>
    </row>
    <row r="1788" spans="1:28" ht="24.9" hidden="1" customHeight="1">
      <c r="A1788" s="302" t="s">
        <v>3352</v>
      </c>
      <c r="B1788" s="675" t="s">
        <v>2752</v>
      </c>
      <c r="C1788" s="513">
        <f t="shared" si="118"/>
        <v>26343</v>
      </c>
      <c r="D1788" s="676"/>
      <c r="E1788" s="513"/>
      <c r="F1788" s="513"/>
      <c r="G1788" s="513"/>
      <c r="H1788" s="513"/>
      <c r="I1788" s="513"/>
      <c r="J1788" s="513"/>
      <c r="K1788" s="546"/>
      <c r="L1788" s="513"/>
      <c r="M1788" s="513"/>
      <c r="N1788" s="513"/>
      <c r="O1788" s="513"/>
      <c r="P1788" s="329"/>
      <c r="Q1788" s="329"/>
      <c r="R1788" s="540"/>
      <c r="S1788" s="513"/>
      <c r="T1788" s="513"/>
      <c r="U1788" s="513">
        <v>26343</v>
      </c>
      <c r="V1788" s="513"/>
      <c r="W1788" s="513"/>
      <c r="X1788" s="521"/>
      <c r="Y1788" s="302"/>
      <c r="Z1788" s="677"/>
      <c r="AA1788" s="515"/>
      <c r="AB1788" s="516"/>
    </row>
    <row r="1789" spans="1:28" ht="24.9" hidden="1" customHeight="1">
      <c r="A1789" s="302" t="s">
        <v>3353</v>
      </c>
      <c r="B1789" s="675" t="s">
        <v>2753</v>
      </c>
      <c r="C1789" s="513">
        <f t="shared" si="118"/>
        <v>26343</v>
      </c>
      <c r="D1789" s="676"/>
      <c r="E1789" s="513"/>
      <c r="F1789" s="513"/>
      <c r="G1789" s="513"/>
      <c r="H1789" s="513"/>
      <c r="I1789" s="513"/>
      <c r="J1789" s="513"/>
      <c r="K1789" s="546"/>
      <c r="L1789" s="513"/>
      <c r="M1789" s="513"/>
      <c r="N1789" s="513"/>
      <c r="O1789" s="513"/>
      <c r="P1789" s="329"/>
      <c r="Q1789" s="329"/>
      <c r="R1789" s="540"/>
      <c r="S1789" s="513"/>
      <c r="T1789" s="513"/>
      <c r="U1789" s="513">
        <v>26343</v>
      </c>
      <c r="V1789" s="513"/>
      <c r="W1789" s="513"/>
      <c r="X1789" s="521"/>
      <c r="Y1789" s="302"/>
      <c r="Z1789" s="677"/>
      <c r="AA1789" s="515"/>
      <c r="AB1789" s="516"/>
    </row>
    <row r="1790" spans="1:28" ht="24.9" hidden="1" customHeight="1">
      <c r="A1790" s="302" t="s">
        <v>3354</v>
      </c>
      <c r="B1790" s="675" t="s">
        <v>2754</v>
      </c>
      <c r="C1790" s="513">
        <f t="shared" si="118"/>
        <v>661482</v>
      </c>
      <c r="D1790" s="676"/>
      <c r="E1790" s="513"/>
      <c r="F1790" s="513"/>
      <c r="G1790" s="513"/>
      <c r="H1790" s="513"/>
      <c r="I1790" s="513"/>
      <c r="J1790" s="513"/>
      <c r="K1790" s="546"/>
      <c r="L1790" s="513"/>
      <c r="M1790" s="513">
        <v>499.1</v>
      </c>
      <c r="N1790" s="513">
        <v>635139</v>
      </c>
      <c r="O1790" s="513"/>
      <c r="P1790" s="329"/>
      <c r="Q1790" s="329"/>
      <c r="R1790" s="540"/>
      <c r="S1790" s="513"/>
      <c r="T1790" s="513"/>
      <c r="U1790" s="513">
        <v>26343</v>
      </c>
      <c r="V1790" s="513"/>
      <c r="W1790" s="513"/>
      <c r="X1790" s="521"/>
      <c r="Y1790" s="302"/>
      <c r="Z1790" s="677"/>
      <c r="AA1790" s="515"/>
      <c r="AB1790" s="516"/>
    </row>
    <row r="1791" spans="1:28" ht="24.9" hidden="1" customHeight="1">
      <c r="A1791" s="302" t="s">
        <v>3355</v>
      </c>
      <c r="B1791" s="675" t="s">
        <v>2755</v>
      </c>
      <c r="C1791" s="513">
        <f t="shared" si="118"/>
        <v>26343</v>
      </c>
      <c r="D1791" s="676"/>
      <c r="E1791" s="513"/>
      <c r="F1791" s="513"/>
      <c r="G1791" s="513"/>
      <c r="H1791" s="513"/>
      <c r="I1791" s="513"/>
      <c r="J1791" s="513"/>
      <c r="K1791" s="546"/>
      <c r="L1791" s="513"/>
      <c r="M1791" s="513"/>
      <c r="N1791" s="513"/>
      <c r="O1791" s="513"/>
      <c r="P1791" s="329"/>
      <c r="Q1791" s="329"/>
      <c r="R1791" s="540"/>
      <c r="S1791" s="513"/>
      <c r="T1791" s="513"/>
      <c r="U1791" s="513">
        <v>26343</v>
      </c>
      <c r="V1791" s="513"/>
      <c r="W1791" s="513"/>
      <c r="X1791" s="521"/>
      <c r="Y1791" s="302"/>
      <c r="Z1791" s="677"/>
      <c r="AA1791" s="515"/>
      <c r="AB1791" s="516"/>
    </row>
    <row r="1792" spans="1:28" ht="24.9" hidden="1" customHeight="1">
      <c r="A1792" s="302" t="s">
        <v>3356</v>
      </c>
      <c r="B1792" s="675" t="s">
        <v>423</v>
      </c>
      <c r="C1792" s="513">
        <f t="shared" si="118"/>
        <v>497994</v>
      </c>
      <c r="D1792" s="678"/>
      <c r="E1792" s="513"/>
      <c r="F1792" s="513"/>
      <c r="G1792" s="513"/>
      <c r="H1792" s="513"/>
      <c r="I1792" s="513"/>
      <c r="J1792" s="513"/>
      <c r="K1792" s="546"/>
      <c r="L1792" s="513"/>
      <c r="M1792" s="513">
        <v>230.5</v>
      </c>
      <c r="N1792" s="513">
        <v>497994</v>
      </c>
      <c r="O1792" s="513"/>
      <c r="P1792" s="329"/>
      <c r="Q1792" s="329"/>
      <c r="R1792" s="540"/>
      <c r="S1792" s="513"/>
      <c r="T1792" s="513"/>
      <c r="U1792" s="513"/>
      <c r="V1792" s="513"/>
      <c r="W1792" s="513"/>
      <c r="X1792" s="521"/>
      <c r="Y1792" s="302"/>
      <c r="Z1792" s="677"/>
      <c r="AA1792" s="515"/>
      <c r="AB1792" s="516"/>
    </row>
    <row r="1793" spans="1:28" ht="24.9" hidden="1" customHeight="1">
      <c r="A1793" s="302" t="s">
        <v>3357</v>
      </c>
      <c r="B1793" s="557" t="s">
        <v>2751</v>
      </c>
      <c r="C1793" s="513">
        <f t="shared" si="118"/>
        <v>328988</v>
      </c>
      <c r="D1793" s="676"/>
      <c r="E1793" s="513"/>
      <c r="F1793" s="513"/>
      <c r="G1793" s="513"/>
      <c r="H1793" s="513"/>
      <c r="I1793" s="513"/>
      <c r="J1793" s="513"/>
      <c r="K1793" s="546"/>
      <c r="L1793" s="513"/>
      <c r="M1793" s="513"/>
      <c r="N1793" s="513"/>
      <c r="O1793" s="513"/>
      <c r="P1793" s="329"/>
      <c r="Q1793" s="329"/>
      <c r="R1793" s="540"/>
      <c r="S1793" s="513"/>
      <c r="T1793" s="513"/>
      <c r="U1793" s="513">
        <v>328988</v>
      </c>
      <c r="V1793" s="513"/>
      <c r="W1793" s="513"/>
      <c r="X1793" s="521"/>
      <c r="Y1793" s="302"/>
      <c r="Z1793" s="558"/>
      <c r="AA1793" s="515"/>
      <c r="AB1793" s="516"/>
    </row>
    <row r="1794" spans="1:28" ht="24.9" hidden="1" customHeight="1">
      <c r="A1794" s="302" t="s">
        <v>3358</v>
      </c>
      <c r="B1794" s="557" t="s">
        <v>2747</v>
      </c>
      <c r="C1794" s="513">
        <f t="shared" si="118"/>
        <v>1680921</v>
      </c>
      <c r="D1794" s="676"/>
      <c r="E1794" s="513"/>
      <c r="F1794" s="513"/>
      <c r="G1794" s="513"/>
      <c r="H1794" s="513"/>
      <c r="I1794" s="513"/>
      <c r="J1794" s="513"/>
      <c r="K1794" s="546"/>
      <c r="L1794" s="513"/>
      <c r="M1794" s="513">
        <v>877.6</v>
      </c>
      <c r="N1794" s="513">
        <v>1680921</v>
      </c>
      <c r="O1794" s="513"/>
      <c r="P1794" s="329"/>
      <c r="Q1794" s="329"/>
      <c r="R1794" s="540"/>
      <c r="S1794" s="513"/>
      <c r="T1794" s="513"/>
      <c r="U1794" s="513"/>
      <c r="V1794" s="513"/>
      <c r="W1794" s="513"/>
      <c r="X1794" s="521"/>
      <c r="Y1794" s="302"/>
      <c r="Z1794" s="558"/>
      <c r="AA1794" s="515"/>
      <c r="AB1794" s="516"/>
    </row>
    <row r="1795" spans="1:28" ht="24.9" hidden="1" customHeight="1">
      <c r="A1795" s="302" t="s">
        <v>3359</v>
      </c>
      <c r="B1795" s="557" t="s">
        <v>2750</v>
      </c>
      <c r="C1795" s="513">
        <f t="shared" si="118"/>
        <v>781467</v>
      </c>
      <c r="D1795" s="512">
        <v>781467</v>
      </c>
      <c r="E1795" s="513"/>
      <c r="F1795" s="513"/>
      <c r="G1795" s="513"/>
      <c r="H1795" s="513">
        <v>781467</v>
      </c>
      <c r="I1795" s="513"/>
      <c r="J1795" s="513"/>
      <c r="K1795" s="546"/>
      <c r="L1795" s="513"/>
      <c r="M1795" s="513"/>
      <c r="N1795" s="513"/>
      <c r="O1795" s="513"/>
      <c r="P1795" s="329"/>
      <c r="Q1795" s="329"/>
      <c r="R1795" s="540"/>
      <c r="S1795" s="513"/>
      <c r="T1795" s="513"/>
      <c r="U1795" s="513"/>
      <c r="V1795" s="513"/>
      <c r="W1795" s="513"/>
      <c r="X1795" s="521"/>
      <c r="Y1795" s="302"/>
      <c r="Z1795" s="558"/>
      <c r="AA1795" s="515"/>
      <c r="AB1795" s="516"/>
    </row>
    <row r="1796" spans="1:28" ht="24.9" hidden="1" customHeight="1">
      <c r="A1796" s="302" t="s">
        <v>3360</v>
      </c>
      <c r="B1796" s="675" t="s">
        <v>2756</v>
      </c>
      <c r="C1796" s="513">
        <f t="shared" si="118"/>
        <v>728541</v>
      </c>
      <c r="D1796" s="676"/>
      <c r="E1796" s="513"/>
      <c r="F1796" s="513"/>
      <c r="G1796" s="513"/>
      <c r="H1796" s="513"/>
      <c r="I1796" s="513"/>
      <c r="J1796" s="513"/>
      <c r="K1796" s="546"/>
      <c r="L1796" s="513"/>
      <c r="M1796" s="513">
        <v>627.23</v>
      </c>
      <c r="N1796" s="513">
        <v>728541</v>
      </c>
      <c r="O1796" s="513"/>
      <c r="P1796" s="329"/>
      <c r="Q1796" s="329"/>
      <c r="R1796" s="540"/>
      <c r="S1796" s="513"/>
      <c r="T1796" s="513"/>
      <c r="U1796" s="513"/>
      <c r="V1796" s="513"/>
      <c r="W1796" s="513"/>
      <c r="X1796" s="521"/>
      <c r="Y1796" s="302"/>
      <c r="Z1796" s="677"/>
      <c r="AA1796" s="515"/>
      <c r="AB1796" s="516"/>
    </row>
    <row r="1797" spans="1:28" ht="24.9" hidden="1" customHeight="1">
      <c r="A1797" s="302" t="s">
        <v>3361</v>
      </c>
      <c r="B1797" s="557" t="s">
        <v>2745</v>
      </c>
      <c r="C1797" s="513">
        <f t="shared" si="118"/>
        <v>789129</v>
      </c>
      <c r="D1797" s="676"/>
      <c r="E1797" s="513"/>
      <c r="F1797" s="513"/>
      <c r="G1797" s="513"/>
      <c r="H1797" s="513"/>
      <c r="I1797" s="513"/>
      <c r="J1797" s="513"/>
      <c r="K1797" s="546"/>
      <c r="L1797" s="513"/>
      <c r="M1797" s="513">
        <v>405.73</v>
      </c>
      <c r="N1797" s="513">
        <v>789129</v>
      </c>
      <c r="O1797" s="513"/>
      <c r="P1797" s="329"/>
      <c r="Q1797" s="329"/>
      <c r="R1797" s="329"/>
      <c r="S1797" s="513"/>
      <c r="T1797" s="513"/>
      <c r="U1797" s="513"/>
      <c r="V1797" s="513"/>
      <c r="W1797" s="513"/>
      <c r="X1797" s="521"/>
      <c r="Y1797" s="302"/>
      <c r="Z1797" s="558"/>
      <c r="AA1797" s="515"/>
      <c r="AB1797" s="516"/>
    </row>
    <row r="1798" spans="1:28" ht="24.9" hidden="1" customHeight="1">
      <c r="A1798" s="302" t="s">
        <v>3362</v>
      </c>
      <c r="B1798" s="519" t="s">
        <v>2746</v>
      </c>
      <c r="C1798" s="513">
        <f t="shared" si="118"/>
        <v>821944</v>
      </c>
      <c r="D1798" s="676"/>
      <c r="E1798" s="512"/>
      <c r="F1798" s="512"/>
      <c r="G1798" s="512"/>
      <c r="H1798" s="512"/>
      <c r="I1798" s="512"/>
      <c r="J1798" s="512"/>
      <c r="K1798" s="514"/>
      <c r="L1798" s="512"/>
      <c r="M1798" s="513">
        <v>660</v>
      </c>
      <c r="N1798" s="513">
        <v>821944</v>
      </c>
      <c r="O1798" s="513"/>
      <c r="P1798" s="329"/>
      <c r="Q1798" s="329"/>
      <c r="R1798" s="540"/>
      <c r="S1798" s="512"/>
      <c r="T1798" s="512"/>
      <c r="U1798" s="512"/>
      <c r="V1798" s="512"/>
      <c r="W1798" s="512"/>
      <c r="X1798" s="559"/>
      <c r="Y1798" s="302"/>
      <c r="Z1798" s="522"/>
      <c r="AA1798" s="515"/>
      <c r="AB1798" s="516"/>
    </row>
    <row r="1799" spans="1:28" ht="24.9" hidden="1" customHeight="1">
      <c r="A1799" s="302" t="s">
        <v>3363</v>
      </c>
      <c r="B1799" s="557" t="s">
        <v>2757</v>
      </c>
      <c r="C1799" s="513">
        <f t="shared" si="118"/>
        <v>900220</v>
      </c>
      <c r="D1799" s="676"/>
      <c r="E1799" s="512"/>
      <c r="F1799" s="512"/>
      <c r="G1799" s="512"/>
      <c r="H1799" s="512"/>
      <c r="I1799" s="512"/>
      <c r="J1799" s="512"/>
      <c r="K1799" s="514"/>
      <c r="L1799" s="512"/>
      <c r="M1799" s="513">
        <v>425.9</v>
      </c>
      <c r="N1799" s="513">
        <v>900220</v>
      </c>
      <c r="O1799" s="513"/>
      <c r="P1799" s="329"/>
      <c r="Q1799" s="329"/>
      <c r="R1799" s="540"/>
      <c r="S1799" s="512"/>
      <c r="T1799" s="512"/>
      <c r="U1799" s="512"/>
      <c r="V1799" s="512"/>
      <c r="W1799" s="512"/>
      <c r="X1799" s="559"/>
      <c r="Y1799" s="302"/>
      <c r="Z1799" s="558"/>
      <c r="AA1799" s="515"/>
      <c r="AB1799" s="516"/>
    </row>
    <row r="1800" spans="1:28" ht="24.9" hidden="1" customHeight="1">
      <c r="A1800" s="302" t="s">
        <v>3364</v>
      </c>
      <c r="B1800" s="557" t="s">
        <v>2749</v>
      </c>
      <c r="C1800" s="513">
        <f t="shared" si="118"/>
        <v>796790</v>
      </c>
      <c r="D1800" s="676"/>
      <c r="E1800" s="512"/>
      <c r="F1800" s="512"/>
      <c r="G1800" s="512"/>
      <c r="H1800" s="512"/>
      <c r="I1800" s="512"/>
      <c r="J1800" s="512"/>
      <c r="K1800" s="514"/>
      <c r="L1800" s="512"/>
      <c r="M1800" s="513">
        <v>357.89</v>
      </c>
      <c r="N1800" s="513">
        <v>796790</v>
      </c>
      <c r="O1800" s="513"/>
      <c r="P1800" s="329"/>
      <c r="Q1800" s="329"/>
      <c r="R1800" s="540"/>
      <c r="S1800" s="512"/>
      <c r="T1800" s="512"/>
      <c r="U1800" s="512"/>
      <c r="V1800" s="512"/>
      <c r="W1800" s="512"/>
      <c r="X1800" s="559"/>
      <c r="Y1800" s="302"/>
      <c r="Z1800" s="558"/>
      <c r="AA1800" s="515"/>
      <c r="AB1800" s="516"/>
    </row>
    <row r="1801" spans="1:28" ht="24.9" hidden="1" customHeight="1">
      <c r="A1801" s="302" t="s">
        <v>3365</v>
      </c>
      <c r="B1801" s="519" t="s">
        <v>2748</v>
      </c>
      <c r="C1801" s="513">
        <f t="shared" si="118"/>
        <v>857005</v>
      </c>
      <c r="D1801" s="676"/>
      <c r="E1801" s="548"/>
      <c r="F1801" s="548"/>
      <c r="G1801" s="548"/>
      <c r="H1801" s="548"/>
      <c r="I1801" s="548"/>
      <c r="J1801" s="548"/>
      <c r="K1801" s="549"/>
      <c r="L1801" s="548"/>
      <c r="M1801" s="513">
        <v>923.78</v>
      </c>
      <c r="N1801" s="513">
        <v>809490</v>
      </c>
      <c r="O1801" s="513"/>
      <c r="P1801" s="540"/>
      <c r="Q1801" s="329"/>
      <c r="R1801" s="540"/>
      <c r="S1801" s="548"/>
      <c r="T1801" s="548"/>
      <c r="U1801" s="548">
        <v>47515</v>
      </c>
      <c r="V1801" s="548"/>
      <c r="W1801" s="548"/>
      <c r="X1801" s="550"/>
      <c r="Y1801" s="302"/>
      <c r="Z1801" s="522"/>
      <c r="AA1801" s="515"/>
      <c r="AB1801" s="516"/>
    </row>
    <row r="1802" spans="1:28" ht="24.9" hidden="1" customHeight="1">
      <c r="A1802" s="551" t="s">
        <v>96</v>
      </c>
      <c r="B1802" s="633"/>
      <c r="C1802" s="512">
        <f>SUM(C1787:C1801)</f>
        <v>8949853</v>
      </c>
      <c r="D1802" s="512">
        <f t="shared" ref="D1802:U1802" si="119">SUM(D1787:D1801)</f>
        <v>781467</v>
      </c>
      <c r="E1802" s="512">
        <f t="shared" si="119"/>
        <v>0</v>
      </c>
      <c r="F1802" s="512">
        <f t="shared" si="119"/>
        <v>0</v>
      </c>
      <c r="G1802" s="512">
        <f t="shared" si="119"/>
        <v>0</v>
      </c>
      <c r="H1802" s="512">
        <f t="shared" si="119"/>
        <v>781467</v>
      </c>
      <c r="I1802" s="512">
        <f t="shared" si="119"/>
        <v>0</v>
      </c>
      <c r="J1802" s="512">
        <f t="shared" si="119"/>
        <v>0</v>
      </c>
      <c r="K1802" s="512">
        <f t="shared" si="119"/>
        <v>0</v>
      </c>
      <c r="L1802" s="512">
        <f t="shared" si="119"/>
        <v>0</v>
      </c>
      <c r="M1802" s="512">
        <f t="shared" si="119"/>
        <v>5007.7300000000005</v>
      </c>
      <c r="N1802" s="512">
        <f t="shared" si="119"/>
        <v>7660168</v>
      </c>
      <c r="O1802" s="512">
        <f t="shared" si="119"/>
        <v>0</v>
      </c>
      <c r="P1802" s="512">
        <f t="shared" si="119"/>
        <v>0</v>
      </c>
      <c r="Q1802" s="512">
        <f t="shared" si="119"/>
        <v>0</v>
      </c>
      <c r="R1802" s="512">
        <f t="shared" si="119"/>
        <v>0</v>
      </c>
      <c r="S1802" s="512">
        <f t="shared" si="119"/>
        <v>0</v>
      </c>
      <c r="T1802" s="512">
        <f t="shared" si="119"/>
        <v>0</v>
      </c>
      <c r="U1802" s="512">
        <f t="shared" si="119"/>
        <v>508218</v>
      </c>
      <c r="V1802" s="512"/>
      <c r="W1802" s="512"/>
      <c r="X1802" s="559"/>
      <c r="Y1802" s="551"/>
      <c r="Z1802" s="634"/>
      <c r="AA1802" s="515"/>
      <c r="AB1802" s="516"/>
    </row>
    <row r="1803" spans="1:28" ht="24.9" hidden="1" customHeight="1">
      <c r="A1803" s="529" t="s">
        <v>57</v>
      </c>
      <c r="B1803" s="633"/>
      <c r="C1803" s="552"/>
      <c r="D1803" s="552"/>
      <c r="E1803" s="552"/>
      <c r="F1803" s="552"/>
      <c r="G1803" s="552"/>
      <c r="H1803" s="552"/>
      <c r="I1803" s="552"/>
      <c r="J1803" s="553"/>
      <c r="K1803" s="554"/>
      <c r="L1803" s="552"/>
      <c r="M1803" s="552"/>
      <c r="N1803" s="552"/>
      <c r="O1803" s="552"/>
      <c r="P1803" s="552"/>
      <c r="Q1803" s="552"/>
      <c r="R1803" s="552"/>
      <c r="S1803" s="552"/>
      <c r="T1803" s="552"/>
      <c r="U1803" s="552"/>
      <c r="V1803" s="552"/>
      <c r="W1803" s="552"/>
      <c r="X1803" s="657"/>
      <c r="Y1803" s="529"/>
      <c r="Z1803" s="634"/>
      <c r="AA1803" s="515"/>
      <c r="AB1803" s="516"/>
    </row>
    <row r="1804" spans="1:28" ht="24.9" hidden="1" customHeight="1">
      <c r="A1804" s="302" t="s">
        <v>3366</v>
      </c>
      <c r="B1804" s="519" t="s">
        <v>1165</v>
      </c>
      <c r="C1804" s="512">
        <v>1566688</v>
      </c>
      <c r="D1804" s="512"/>
      <c r="E1804" s="512"/>
      <c r="F1804" s="512"/>
      <c r="G1804" s="512"/>
      <c r="H1804" s="512"/>
      <c r="I1804" s="512"/>
      <c r="J1804" s="512"/>
      <c r="K1804" s="512"/>
      <c r="L1804" s="512"/>
      <c r="M1804" s="512">
        <v>640</v>
      </c>
      <c r="N1804" s="512">
        <v>1191040</v>
      </c>
      <c r="O1804" s="512"/>
      <c r="P1804" s="512"/>
      <c r="Q1804" s="512">
        <v>672</v>
      </c>
      <c r="R1804" s="512">
        <v>375648</v>
      </c>
      <c r="S1804" s="512"/>
      <c r="T1804" s="512"/>
      <c r="U1804" s="512"/>
      <c r="V1804" s="512"/>
      <c r="W1804" s="512"/>
      <c r="X1804" s="512"/>
      <c r="Y1804" s="302"/>
      <c r="Z1804" s="522"/>
      <c r="AA1804" s="515"/>
      <c r="AB1804" s="516"/>
    </row>
    <row r="1805" spans="1:28" ht="24.9" hidden="1" customHeight="1">
      <c r="A1805" s="551" t="s">
        <v>97</v>
      </c>
      <c r="B1805" s="633"/>
      <c r="C1805" s="512">
        <f>SUM(C1804)</f>
        <v>1566688</v>
      </c>
      <c r="D1805" s="512">
        <f t="shared" ref="D1805:U1805" si="120">SUM(D1804)</f>
        <v>0</v>
      </c>
      <c r="E1805" s="512">
        <f t="shared" si="120"/>
        <v>0</v>
      </c>
      <c r="F1805" s="512">
        <f t="shared" si="120"/>
        <v>0</v>
      </c>
      <c r="G1805" s="512">
        <f t="shared" si="120"/>
        <v>0</v>
      </c>
      <c r="H1805" s="512">
        <f t="shared" si="120"/>
        <v>0</v>
      </c>
      <c r="I1805" s="512">
        <f t="shared" si="120"/>
        <v>0</v>
      </c>
      <c r="J1805" s="512">
        <f t="shared" si="120"/>
        <v>0</v>
      </c>
      <c r="K1805" s="512">
        <f t="shared" si="120"/>
        <v>0</v>
      </c>
      <c r="L1805" s="512">
        <f t="shared" si="120"/>
        <v>0</v>
      </c>
      <c r="M1805" s="512">
        <f t="shared" si="120"/>
        <v>640</v>
      </c>
      <c r="N1805" s="512">
        <f t="shared" si="120"/>
        <v>1191040</v>
      </c>
      <c r="O1805" s="512">
        <f t="shared" si="120"/>
        <v>0</v>
      </c>
      <c r="P1805" s="512">
        <f t="shared" si="120"/>
        <v>0</v>
      </c>
      <c r="Q1805" s="512">
        <f t="shared" si="120"/>
        <v>672</v>
      </c>
      <c r="R1805" s="512">
        <f t="shared" si="120"/>
        <v>375648</v>
      </c>
      <c r="S1805" s="512">
        <f t="shared" si="120"/>
        <v>0</v>
      </c>
      <c r="T1805" s="512">
        <f t="shared" si="120"/>
        <v>0</v>
      </c>
      <c r="U1805" s="512">
        <f t="shared" si="120"/>
        <v>0</v>
      </c>
      <c r="V1805" s="512"/>
      <c r="W1805" s="512"/>
      <c r="X1805" s="512"/>
      <c r="Y1805" s="551"/>
      <c r="Z1805" s="634"/>
      <c r="AA1805" s="515"/>
      <c r="AB1805" s="516"/>
    </row>
    <row r="1806" spans="1:28" ht="24.9" hidden="1" customHeight="1">
      <c r="A1806" s="529" t="s">
        <v>58</v>
      </c>
      <c r="B1806" s="633"/>
      <c r="C1806" s="552"/>
      <c r="D1806" s="552"/>
      <c r="E1806" s="552"/>
      <c r="F1806" s="552"/>
      <c r="G1806" s="552"/>
      <c r="H1806" s="552"/>
      <c r="I1806" s="552"/>
      <c r="J1806" s="553"/>
      <c r="K1806" s="554"/>
      <c r="L1806" s="552"/>
      <c r="M1806" s="552"/>
      <c r="N1806" s="552"/>
      <c r="O1806" s="552"/>
      <c r="P1806" s="552"/>
      <c r="Q1806" s="552"/>
      <c r="R1806" s="552"/>
      <c r="S1806" s="552"/>
      <c r="T1806" s="552"/>
      <c r="U1806" s="552"/>
      <c r="V1806" s="552"/>
      <c r="W1806" s="552"/>
      <c r="X1806" s="657"/>
      <c r="Y1806" s="529"/>
      <c r="Z1806" s="634"/>
      <c r="AA1806" s="515"/>
      <c r="AB1806" s="516"/>
    </row>
    <row r="1807" spans="1:28" ht="24.9" hidden="1" customHeight="1">
      <c r="A1807" s="302" t="s">
        <v>3367</v>
      </c>
      <c r="B1807" s="557" t="s">
        <v>1831</v>
      </c>
      <c r="C1807" s="512">
        <f t="shared" ref="C1807:C1812" si="121">D1807+L1807+N1807+P1807+R1807+T1807+U1807</f>
        <v>874278</v>
      </c>
      <c r="D1807" s="512">
        <v>874278</v>
      </c>
      <c r="E1807" s="512">
        <v>150723</v>
      </c>
      <c r="F1807" s="512"/>
      <c r="G1807" s="512">
        <v>100840</v>
      </c>
      <c r="H1807" s="512">
        <v>522846</v>
      </c>
      <c r="I1807" s="512">
        <v>99869</v>
      </c>
      <c r="J1807" s="512"/>
      <c r="K1807" s="512"/>
      <c r="L1807" s="512"/>
      <c r="M1807" s="512"/>
      <c r="N1807" s="512"/>
      <c r="O1807" s="512"/>
      <c r="P1807" s="512"/>
      <c r="Q1807" s="512"/>
      <c r="R1807" s="512"/>
      <c r="S1807" s="512"/>
      <c r="T1807" s="512"/>
      <c r="U1807" s="512"/>
      <c r="V1807" s="512"/>
      <c r="W1807" s="512"/>
      <c r="X1807" s="512"/>
      <c r="Y1807" s="302"/>
      <c r="Z1807" s="558"/>
      <c r="AA1807" s="515"/>
      <c r="AB1807" s="516"/>
    </row>
    <row r="1808" spans="1:28" ht="24.9" hidden="1" customHeight="1">
      <c r="A1808" s="302" t="s">
        <v>3368</v>
      </c>
      <c r="B1808" s="557" t="s">
        <v>1830</v>
      </c>
      <c r="C1808" s="512">
        <f t="shared" si="121"/>
        <v>1672045</v>
      </c>
      <c r="D1808" s="512">
        <v>998425</v>
      </c>
      <c r="E1808" s="512"/>
      <c r="F1808" s="512"/>
      <c r="G1808" s="512">
        <v>138038</v>
      </c>
      <c r="H1808" s="512">
        <v>684600</v>
      </c>
      <c r="I1808" s="512">
        <v>175787</v>
      </c>
      <c r="J1808" s="512"/>
      <c r="K1808" s="512"/>
      <c r="L1808" s="512"/>
      <c r="M1808" s="512"/>
      <c r="N1808" s="512"/>
      <c r="O1808" s="512"/>
      <c r="P1808" s="512"/>
      <c r="Q1808" s="512">
        <v>618</v>
      </c>
      <c r="R1808" s="512">
        <v>673620</v>
      </c>
      <c r="S1808" s="512"/>
      <c r="T1808" s="512"/>
      <c r="U1808" s="512"/>
      <c r="V1808" s="512"/>
      <c r="W1808" s="512"/>
      <c r="X1808" s="512"/>
      <c r="Y1808" s="302"/>
      <c r="Z1808" s="558"/>
      <c r="AA1808" s="515"/>
      <c r="AB1808" s="516"/>
    </row>
    <row r="1809" spans="1:28" ht="24.9" hidden="1" customHeight="1">
      <c r="A1809" s="302" t="s">
        <v>3369</v>
      </c>
      <c r="B1809" s="679" t="s">
        <v>425</v>
      </c>
      <c r="C1809" s="512">
        <f t="shared" si="121"/>
        <v>2483372</v>
      </c>
      <c r="D1809" s="512">
        <v>1209162</v>
      </c>
      <c r="E1809" s="512"/>
      <c r="F1809" s="512"/>
      <c r="G1809" s="512">
        <v>103982</v>
      </c>
      <c r="H1809" s="512">
        <v>955180</v>
      </c>
      <c r="I1809" s="512">
        <v>150000</v>
      </c>
      <c r="J1809" s="512"/>
      <c r="K1809" s="512"/>
      <c r="L1809" s="512"/>
      <c r="M1809" s="512"/>
      <c r="N1809" s="512"/>
      <c r="O1809" s="512"/>
      <c r="P1809" s="512"/>
      <c r="Q1809" s="512">
        <v>1169</v>
      </c>
      <c r="R1809" s="512">
        <v>1274210</v>
      </c>
      <c r="S1809" s="512"/>
      <c r="T1809" s="512"/>
      <c r="U1809" s="512"/>
      <c r="V1809" s="512"/>
      <c r="W1809" s="512"/>
      <c r="X1809" s="512"/>
      <c r="Y1809" s="302"/>
      <c r="Z1809" s="633"/>
      <c r="AA1809" s="515"/>
      <c r="AB1809" s="516"/>
    </row>
    <row r="1810" spans="1:28" ht="24.9" hidden="1" customHeight="1">
      <c r="A1810" s="302" t="s">
        <v>3370</v>
      </c>
      <c r="B1810" s="522" t="s">
        <v>1900</v>
      </c>
      <c r="C1810" s="512">
        <f t="shared" si="121"/>
        <v>673569</v>
      </c>
      <c r="D1810" s="512">
        <v>673569</v>
      </c>
      <c r="E1810" s="512">
        <v>150723</v>
      </c>
      <c r="F1810" s="512"/>
      <c r="G1810" s="512"/>
      <c r="H1810" s="512">
        <v>522846</v>
      </c>
      <c r="I1810" s="512"/>
      <c r="J1810" s="512"/>
      <c r="K1810" s="512"/>
      <c r="L1810" s="512"/>
      <c r="M1810" s="512"/>
      <c r="N1810" s="512"/>
      <c r="O1810" s="512"/>
      <c r="P1810" s="512"/>
      <c r="Q1810" s="512"/>
      <c r="R1810" s="512"/>
      <c r="S1810" s="512"/>
      <c r="T1810" s="512"/>
      <c r="U1810" s="512"/>
      <c r="V1810" s="512"/>
      <c r="W1810" s="512"/>
      <c r="X1810" s="512"/>
      <c r="Y1810" s="302"/>
      <c r="Z1810" s="522"/>
      <c r="AA1810" s="515"/>
      <c r="AB1810" s="516"/>
    </row>
    <row r="1811" spans="1:28" ht="24.9" hidden="1" customHeight="1">
      <c r="A1811" s="302" t="s">
        <v>3371</v>
      </c>
      <c r="B1811" s="522" t="s">
        <v>1901</v>
      </c>
      <c r="C1811" s="512">
        <f t="shared" si="121"/>
        <v>1209162</v>
      </c>
      <c r="D1811" s="512">
        <f>F1811+E1811+G1811+H1811+I1811+J1811</f>
        <v>1209162</v>
      </c>
      <c r="E1811" s="512"/>
      <c r="F1811" s="512"/>
      <c r="G1811" s="512">
        <v>103982</v>
      </c>
      <c r="H1811" s="512">
        <v>955180</v>
      </c>
      <c r="I1811" s="512">
        <v>150000</v>
      </c>
      <c r="J1811" s="512"/>
      <c r="K1811" s="512"/>
      <c r="L1811" s="512"/>
      <c r="M1811" s="512"/>
      <c r="N1811" s="512"/>
      <c r="O1811" s="512"/>
      <c r="P1811" s="512"/>
      <c r="Q1811" s="512"/>
      <c r="R1811" s="512"/>
      <c r="S1811" s="512"/>
      <c r="T1811" s="512"/>
      <c r="U1811" s="512"/>
      <c r="V1811" s="512"/>
      <c r="W1811" s="512"/>
      <c r="X1811" s="512"/>
      <c r="Y1811" s="302"/>
      <c r="Z1811" s="522"/>
      <c r="AA1811" s="515"/>
      <c r="AB1811" s="516"/>
    </row>
    <row r="1812" spans="1:28" ht="24.9" hidden="1" customHeight="1">
      <c r="A1812" s="302" t="s">
        <v>3372</v>
      </c>
      <c r="B1812" s="522" t="s">
        <v>1902</v>
      </c>
      <c r="C1812" s="512">
        <f t="shared" si="121"/>
        <v>659911</v>
      </c>
      <c r="D1812" s="512"/>
      <c r="E1812" s="512"/>
      <c r="F1812" s="512"/>
      <c r="G1812" s="512"/>
      <c r="H1812" s="512"/>
      <c r="I1812" s="512"/>
      <c r="J1812" s="512"/>
      <c r="K1812" s="512"/>
      <c r="L1812" s="512"/>
      <c r="M1812" s="512"/>
      <c r="N1812" s="512"/>
      <c r="O1812" s="512"/>
      <c r="P1812" s="512"/>
      <c r="Q1812" s="512">
        <v>475</v>
      </c>
      <c r="R1812" s="512">
        <v>659911</v>
      </c>
      <c r="S1812" s="512"/>
      <c r="T1812" s="512"/>
      <c r="U1812" s="512"/>
      <c r="V1812" s="512"/>
      <c r="W1812" s="512"/>
      <c r="X1812" s="512"/>
      <c r="Y1812" s="302"/>
      <c r="Z1812" s="522"/>
      <c r="AA1812" s="515"/>
      <c r="AB1812" s="516"/>
    </row>
    <row r="1813" spans="1:28" ht="24.9" hidden="1" customHeight="1">
      <c r="A1813" s="551" t="s">
        <v>98</v>
      </c>
      <c r="B1813" s="633"/>
      <c r="C1813" s="512">
        <f>SUM(C1807:C1812)</f>
        <v>7572337</v>
      </c>
      <c r="D1813" s="512">
        <f>SUM(D1807:D1812)</f>
        <v>4964596</v>
      </c>
      <c r="E1813" s="512">
        <f t="shared" ref="E1813:I1813" si="122">SUM(E1807:E1812)</f>
        <v>301446</v>
      </c>
      <c r="F1813" s="512">
        <f t="shared" si="122"/>
        <v>0</v>
      </c>
      <c r="G1813" s="512">
        <f t="shared" si="122"/>
        <v>446842</v>
      </c>
      <c r="H1813" s="512">
        <f t="shared" si="122"/>
        <v>3640652</v>
      </c>
      <c r="I1813" s="512">
        <f t="shared" si="122"/>
        <v>575656</v>
      </c>
      <c r="J1813" s="512"/>
      <c r="K1813" s="514"/>
      <c r="L1813" s="512"/>
      <c r="M1813" s="512"/>
      <c r="N1813" s="512"/>
      <c r="O1813" s="512"/>
      <c r="P1813" s="512"/>
      <c r="Q1813" s="512">
        <f>SUM(Q1807:Q1812)</f>
        <v>2262</v>
      </c>
      <c r="R1813" s="512">
        <f>SUM(R1807:R1812)</f>
        <v>2607741</v>
      </c>
      <c r="S1813" s="512"/>
      <c r="T1813" s="512"/>
      <c r="U1813" s="512"/>
      <c r="V1813" s="512"/>
      <c r="W1813" s="512"/>
      <c r="X1813" s="559"/>
      <c r="Y1813" s="551"/>
      <c r="Z1813" s="634"/>
      <c r="AA1813" s="515"/>
      <c r="AB1813" s="516"/>
    </row>
    <row r="1814" spans="1:28" ht="24.9" hidden="1" customHeight="1">
      <c r="A1814" s="529" t="s">
        <v>59</v>
      </c>
      <c r="B1814" s="633"/>
      <c r="C1814" s="552"/>
      <c r="D1814" s="552"/>
      <c r="E1814" s="552"/>
      <c r="F1814" s="552"/>
      <c r="G1814" s="552"/>
      <c r="H1814" s="552"/>
      <c r="I1814" s="552"/>
      <c r="J1814" s="553"/>
      <c r="K1814" s="554"/>
      <c r="L1814" s="552"/>
      <c r="M1814" s="552"/>
      <c r="N1814" s="552"/>
      <c r="O1814" s="552"/>
      <c r="P1814" s="552"/>
      <c r="Q1814" s="552"/>
      <c r="R1814" s="552"/>
      <c r="S1814" s="552"/>
      <c r="T1814" s="552"/>
      <c r="U1814" s="552"/>
      <c r="V1814" s="552"/>
      <c r="W1814" s="552"/>
      <c r="X1814" s="657"/>
      <c r="Y1814" s="529"/>
      <c r="Z1814" s="634"/>
      <c r="AA1814" s="515"/>
      <c r="AB1814" s="516"/>
    </row>
    <row r="1815" spans="1:28" ht="24.9" hidden="1" customHeight="1">
      <c r="A1815" s="302" t="s">
        <v>3373</v>
      </c>
      <c r="B1815" s="519" t="s">
        <v>1832</v>
      </c>
      <c r="C1815" s="513">
        <f t="shared" ref="C1815:C1820" si="123">D1815+L1815+N1815+P1815+R1815+T1815+U1815</f>
        <v>2443126</v>
      </c>
      <c r="D1815" s="513">
        <v>1458040</v>
      </c>
      <c r="E1815" s="513">
        <v>150000</v>
      </c>
      <c r="F1815" s="513"/>
      <c r="G1815" s="513">
        <v>215473</v>
      </c>
      <c r="H1815" s="513">
        <v>627644</v>
      </c>
      <c r="I1815" s="513">
        <v>464923</v>
      </c>
      <c r="J1815" s="513"/>
      <c r="K1815" s="513"/>
      <c r="L1815" s="513"/>
      <c r="M1815" s="513">
        <v>375</v>
      </c>
      <c r="N1815" s="513">
        <v>650606</v>
      </c>
      <c r="O1815" s="513"/>
      <c r="P1815" s="513"/>
      <c r="Q1815" s="513"/>
      <c r="R1815" s="513"/>
      <c r="S1815" s="513">
        <v>310</v>
      </c>
      <c r="T1815" s="513">
        <v>334480</v>
      </c>
      <c r="U1815" s="513"/>
      <c r="V1815" s="513"/>
      <c r="W1815" s="513"/>
      <c r="X1815" s="513"/>
      <c r="Y1815" s="302"/>
      <c r="Z1815" s="522"/>
      <c r="AA1815" s="515"/>
      <c r="AB1815" s="516"/>
    </row>
    <row r="1816" spans="1:28" ht="24.9" hidden="1" customHeight="1">
      <c r="A1816" s="302" t="s">
        <v>3374</v>
      </c>
      <c r="B1816" s="680" t="s">
        <v>2758</v>
      </c>
      <c r="C1816" s="513">
        <f t="shared" si="123"/>
        <v>150000</v>
      </c>
      <c r="D1816" s="513">
        <v>150000</v>
      </c>
      <c r="E1816" s="513">
        <v>150000</v>
      </c>
      <c r="F1816" s="513"/>
      <c r="G1816" s="513"/>
      <c r="H1816" s="513"/>
      <c r="I1816" s="513"/>
      <c r="J1816" s="513"/>
      <c r="K1816" s="513"/>
      <c r="L1816" s="513"/>
      <c r="M1816" s="513"/>
      <c r="N1816" s="513"/>
      <c r="O1816" s="513"/>
      <c r="P1816" s="513"/>
      <c r="Q1816" s="513"/>
      <c r="R1816" s="513"/>
      <c r="S1816" s="513"/>
      <c r="T1816" s="513"/>
      <c r="U1816" s="513"/>
      <c r="V1816" s="513"/>
      <c r="W1816" s="513"/>
      <c r="X1816" s="513"/>
      <c r="Y1816" s="302"/>
      <c r="Z1816" s="681"/>
      <c r="AA1816" s="515"/>
      <c r="AB1816" s="516"/>
    </row>
    <row r="1817" spans="1:28" ht="24.9" hidden="1" customHeight="1">
      <c r="A1817" s="302" t="s">
        <v>3375</v>
      </c>
      <c r="B1817" s="680" t="s">
        <v>2759</v>
      </c>
      <c r="C1817" s="513">
        <f t="shared" si="123"/>
        <v>150000</v>
      </c>
      <c r="D1817" s="513">
        <v>150000</v>
      </c>
      <c r="E1817" s="513">
        <v>150000</v>
      </c>
      <c r="F1817" s="513"/>
      <c r="G1817" s="513"/>
      <c r="H1817" s="513"/>
      <c r="I1817" s="513"/>
      <c r="J1817" s="513"/>
      <c r="K1817" s="513"/>
      <c r="L1817" s="513"/>
      <c r="M1817" s="513"/>
      <c r="N1817" s="513"/>
      <c r="O1817" s="513"/>
      <c r="P1817" s="513"/>
      <c r="Q1817" s="513"/>
      <c r="R1817" s="513"/>
      <c r="S1817" s="513"/>
      <c r="T1817" s="513"/>
      <c r="U1817" s="513"/>
      <c r="V1817" s="513"/>
      <c r="W1817" s="513"/>
      <c r="X1817" s="513"/>
      <c r="Y1817" s="302"/>
      <c r="Z1817" s="681"/>
      <c r="AA1817" s="515"/>
      <c r="AB1817" s="516"/>
    </row>
    <row r="1818" spans="1:28" ht="24.9" hidden="1" customHeight="1">
      <c r="A1818" s="302" t="s">
        <v>3376</v>
      </c>
      <c r="B1818" s="680" t="s">
        <v>2760</v>
      </c>
      <c r="C1818" s="513">
        <f t="shared" si="123"/>
        <v>150000</v>
      </c>
      <c r="D1818" s="513">
        <v>150000</v>
      </c>
      <c r="E1818" s="513">
        <v>150000</v>
      </c>
      <c r="F1818" s="513"/>
      <c r="G1818" s="513"/>
      <c r="H1818" s="513"/>
      <c r="I1818" s="513"/>
      <c r="J1818" s="513"/>
      <c r="K1818" s="513"/>
      <c r="L1818" s="513"/>
      <c r="M1818" s="513"/>
      <c r="N1818" s="513"/>
      <c r="O1818" s="513"/>
      <c r="P1818" s="513"/>
      <c r="Q1818" s="513"/>
      <c r="R1818" s="513"/>
      <c r="S1818" s="513"/>
      <c r="T1818" s="513"/>
      <c r="U1818" s="513"/>
      <c r="V1818" s="513"/>
      <c r="W1818" s="513"/>
      <c r="X1818" s="513"/>
      <c r="Y1818" s="302"/>
      <c r="Z1818" s="681"/>
      <c r="AA1818" s="515"/>
      <c r="AB1818" s="516"/>
    </row>
    <row r="1819" spans="1:28" ht="24.9" hidden="1" customHeight="1">
      <c r="A1819" s="302" t="s">
        <v>3377</v>
      </c>
      <c r="B1819" s="680" t="s">
        <v>2761</v>
      </c>
      <c r="C1819" s="513">
        <f t="shared" si="123"/>
        <v>150000</v>
      </c>
      <c r="D1819" s="513">
        <v>150000</v>
      </c>
      <c r="E1819" s="513">
        <v>150000</v>
      </c>
      <c r="F1819" s="513"/>
      <c r="G1819" s="513"/>
      <c r="H1819" s="513"/>
      <c r="I1819" s="513"/>
      <c r="J1819" s="513"/>
      <c r="K1819" s="513"/>
      <c r="L1819" s="513"/>
      <c r="M1819" s="513"/>
      <c r="N1819" s="513"/>
      <c r="O1819" s="513"/>
      <c r="P1819" s="513"/>
      <c r="Q1819" s="513"/>
      <c r="R1819" s="513"/>
      <c r="S1819" s="513"/>
      <c r="T1819" s="513"/>
      <c r="U1819" s="513"/>
      <c r="V1819" s="513"/>
      <c r="W1819" s="513"/>
      <c r="X1819" s="513"/>
      <c r="Y1819" s="302"/>
      <c r="Z1819" s="681"/>
      <c r="AA1819" s="515"/>
      <c r="AB1819" s="516"/>
    </row>
    <row r="1820" spans="1:28" ht="24.9" hidden="1" customHeight="1">
      <c r="A1820" s="302" t="s">
        <v>3378</v>
      </c>
      <c r="B1820" s="680" t="s">
        <v>2762</v>
      </c>
      <c r="C1820" s="513">
        <f t="shared" si="123"/>
        <v>150000</v>
      </c>
      <c r="D1820" s="513">
        <v>150000</v>
      </c>
      <c r="E1820" s="513">
        <v>150000</v>
      </c>
      <c r="F1820" s="513"/>
      <c r="G1820" s="513"/>
      <c r="H1820" s="513"/>
      <c r="I1820" s="513"/>
      <c r="J1820" s="513"/>
      <c r="K1820" s="513"/>
      <c r="L1820" s="513"/>
      <c r="M1820" s="513"/>
      <c r="N1820" s="513"/>
      <c r="O1820" s="513"/>
      <c r="P1820" s="513"/>
      <c r="Q1820" s="513"/>
      <c r="R1820" s="513"/>
      <c r="S1820" s="513"/>
      <c r="T1820" s="513"/>
      <c r="U1820" s="513"/>
      <c r="V1820" s="513"/>
      <c r="W1820" s="513"/>
      <c r="X1820" s="513"/>
      <c r="Y1820" s="302"/>
      <c r="Z1820" s="681"/>
      <c r="AA1820" s="515"/>
      <c r="AB1820" s="516"/>
    </row>
    <row r="1821" spans="1:28" ht="24.9" hidden="1" customHeight="1">
      <c r="A1821" s="551" t="s">
        <v>99</v>
      </c>
      <c r="B1821" s="633"/>
      <c r="C1821" s="512">
        <f>SUM(C1815:C1820)</f>
        <v>3193126</v>
      </c>
      <c r="D1821" s="513">
        <f t="shared" ref="D1821:T1821" si="124">SUM(D1815:D1820)</f>
        <v>2208040</v>
      </c>
      <c r="E1821" s="513">
        <f t="shared" si="124"/>
        <v>900000</v>
      </c>
      <c r="F1821" s="513">
        <f t="shared" si="124"/>
        <v>0</v>
      </c>
      <c r="G1821" s="513">
        <f t="shared" si="124"/>
        <v>215473</v>
      </c>
      <c r="H1821" s="513">
        <f t="shared" si="124"/>
        <v>627644</v>
      </c>
      <c r="I1821" s="513">
        <f t="shared" si="124"/>
        <v>464923</v>
      </c>
      <c r="J1821" s="513">
        <f t="shared" si="124"/>
        <v>0</v>
      </c>
      <c r="K1821" s="513">
        <f t="shared" si="124"/>
        <v>0</v>
      </c>
      <c r="L1821" s="513">
        <f t="shared" si="124"/>
        <v>0</v>
      </c>
      <c r="M1821" s="513">
        <f t="shared" si="124"/>
        <v>375</v>
      </c>
      <c r="N1821" s="513">
        <f t="shared" si="124"/>
        <v>650606</v>
      </c>
      <c r="O1821" s="513">
        <f t="shared" si="124"/>
        <v>0</v>
      </c>
      <c r="P1821" s="513">
        <f t="shared" si="124"/>
        <v>0</v>
      </c>
      <c r="Q1821" s="513">
        <f t="shared" si="124"/>
        <v>0</v>
      </c>
      <c r="R1821" s="513">
        <f t="shared" si="124"/>
        <v>0</v>
      </c>
      <c r="S1821" s="513">
        <f t="shared" si="124"/>
        <v>310</v>
      </c>
      <c r="T1821" s="513">
        <f t="shared" si="124"/>
        <v>334480</v>
      </c>
      <c r="U1821" s="513"/>
      <c r="V1821" s="513"/>
      <c r="W1821" s="513"/>
      <c r="X1821" s="513"/>
      <c r="Y1821" s="551"/>
      <c r="Z1821" s="634"/>
      <c r="AA1821" s="515"/>
      <c r="AB1821" s="516"/>
    </row>
    <row r="1822" spans="1:28" ht="24.9" hidden="1" customHeight="1">
      <c r="A1822" s="529" t="s">
        <v>60</v>
      </c>
      <c r="B1822" s="633"/>
      <c r="C1822" s="552"/>
      <c r="D1822" s="552"/>
      <c r="E1822" s="552"/>
      <c r="F1822" s="552"/>
      <c r="G1822" s="552"/>
      <c r="H1822" s="552"/>
      <c r="I1822" s="552"/>
      <c r="J1822" s="553"/>
      <c r="K1822" s="554"/>
      <c r="L1822" s="552"/>
      <c r="M1822" s="552"/>
      <c r="N1822" s="552"/>
      <c r="O1822" s="552"/>
      <c r="P1822" s="552"/>
      <c r="Q1822" s="552"/>
      <c r="R1822" s="552"/>
      <c r="S1822" s="552"/>
      <c r="T1822" s="552"/>
      <c r="U1822" s="552"/>
      <c r="V1822" s="552"/>
      <c r="W1822" s="552"/>
      <c r="X1822" s="555"/>
      <c r="Y1822" s="529"/>
      <c r="Z1822" s="634"/>
      <c r="AA1822" s="515"/>
      <c r="AB1822" s="516"/>
    </row>
    <row r="1823" spans="1:28" ht="24.9" hidden="1" customHeight="1">
      <c r="A1823" s="302" t="s">
        <v>3379</v>
      </c>
      <c r="B1823" s="682" t="s">
        <v>2764</v>
      </c>
      <c r="C1823" s="512">
        <f>D1823+L1823+N1823+P1823+R1823+T1823+U1823</f>
        <v>1404522</v>
      </c>
      <c r="D1823" s="512">
        <f>E1823+F1823+G1823+H1823+I1823+J1823</f>
        <v>537592</v>
      </c>
      <c r="E1823" s="512">
        <v>15497</v>
      </c>
      <c r="F1823" s="512"/>
      <c r="G1823" s="512">
        <v>103219</v>
      </c>
      <c r="H1823" s="512">
        <v>418876</v>
      </c>
      <c r="I1823" s="512"/>
      <c r="J1823" s="512"/>
      <c r="K1823" s="514"/>
      <c r="L1823" s="512"/>
      <c r="M1823" s="512">
        <v>309</v>
      </c>
      <c r="N1823" s="512">
        <v>591287</v>
      </c>
      <c r="O1823" s="512"/>
      <c r="P1823" s="512"/>
      <c r="Q1823" s="512">
        <v>474.8</v>
      </c>
      <c r="R1823" s="512">
        <v>206134</v>
      </c>
      <c r="S1823" s="512">
        <v>66.5</v>
      </c>
      <c r="T1823" s="512">
        <v>69509</v>
      </c>
      <c r="U1823" s="512"/>
      <c r="V1823" s="512"/>
      <c r="W1823" s="512"/>
      <c r="X1823" s="559"/>
      <c r="Y1823" s="302"/>
      <c r="Z1823" s="683"/>
      <c r="AA1823" s="515"/>
      <c r="AB1823" s="516"/>
    </row>
    <row r="1824" spans="1:28" ht="24.9" hidden="1" customHeight="1">
      <c r="A1824" s="302" t="s">
        <v>3380</v>
      </c>
      <c r="B1824" s="682" t="s">
        <v>2763</v>
      </c>
      <c r="C1824" s="513">
        <f>D1824+L1824+N1824+P1824+R1824+T1824+U1824</f>
        <v>1918472</v>
      </c>
      <c r="D1824" s="513">
        <f>E1824+F1824+G1824+H1824+I1824+J1824</f>
        <v>545231</v>
      </c>
      <c r="E1824" s="512">
        <v>15497</v>
      </c>
      <c r="F1824" s="513"/>
      <c r="G1824" s="512">
        <v>101481</v>
      </c>
      <c r="H1824" s="512">
        <v>428253</v>
      </c>
      <c r="I1824" s="512"/>
      <c r="J1824" s="513"/>
      <c r="K1824" s="546"/>
      <c r="L1824" s="513"/>
      <c r="M1824" s="512">
        <v>406</v>
      </c>
      <c r="N1824" s="512">
        <v>776902</v>
      </c>
      <c r="O1824" s="512"/>
      <c r="P1824" s="512"/>
      <c r="Q1824" s="512">
        <v>418</v>
      </c>
      <c r="R1824" s="512">
        <v>534774</v>
      </c>
      <c r="S1824" s="512">
        <v>58.9</v>
      </c>
      <c r="T1824" s="512">
        <v>61565</v>
      </c>
      <c r="U1824" s="513"/>
      <c r="V1824" s="513"/>
      <c r="W1824" s="513"/>
      <c r="X1824" s="521"/>
      <c r="Y1824" s="302"/>
      <c r="Z1824" s="683"/>
      <c r="AA1824" s="515"/>
      <c r="AB1824" s="516"/>
    </row>
    <row r="1825" spans="1:28" ht="24.9" hidden="1" customHeight="1">
      <c r="A1825" s="302" t="s">
        <v>3381</v>
      </c>
      <c r="B1825" s="684" t="s">
        <v>2766</v>
      </c>
      <c r="C1825" s="512">
        <f>D1825+L1825+N1825+P1825+R1825+T1825+U1825</f>
        <v>1395162</v>
      </c>
      <c r="D1825" s="512">
        <f>E1825+F1825+G1825+H1825+I1825+J1825</f>
        <v>1113904</v>
      </c>
      <c r="E1825" s="512">
        <v>25829</v>
      </c>
      <c r="F1825" s="512"/>
      <c r="G1825" s="512">
        <v>151527</v>
      </c>
      <c r="H1825" s="512">
        <v>539813</v>
      </c>
      <c r="I1825" s="512">
        <v>396735</v>
      </c>
      <c r="J1825" s="512"/>
      <c r="K1825" s="514"/>
      <c r="L1825" s="512"/>
      <c r="M1825" s="512"/>
      <c r="N1825" s="512"/>
      <c r="O1825" s="512">
        <v>312.3</v>
      </c>
      <c r="P1825" s="512">
        <v>198056</v>
      </c>
      <c r="Q1825" s="512"/>
      <c r="R1825" s="512"/>
      <c r="S1825" s="512">
        <v>79.599999999999994</v>
      </c>
      <c r="T1825" s="512">
        <v>83202</v>
      </c>
      <c r="U1825" s="512"/>
      <c r="V1825" s="512"/>
      <c r="W1825" s="512"/>
      <c r="X1825" s="559"/>
      <c r="Y1825" s="302"/>
      <c r="Z1825" s="685"/>
      <c r="AA1825" s="515"/>
      <c r="AB1825" s="516"/>
    </row>
    <row r="1826" spans="1:28" ht="24.9" hidden="1" customHeight="1">
      <c r="A1826" s="302" t="s">
        <v>3382</v>
      </c>
      <c r="B1826" s="684" t="s">
        <v>2765</v>
      </c>
      <c r="C1826" s="512">
        <f>D1826+L1826+N1826+P1826+R1826+T1826+U1826</f>
        <v>941868</v>
      </c>
      <c r="D1826" s="512"/>
      <c r="E1826" s="512"/>
      <c r="F1826" s="512"/>
      <c r="G1826" s="512"/>
      <c r="H1826" s="512"/>
      <c r="I1826" s="512"/>
      <c r="J1826" s="512"/>
      <c r="K1826" s="514"/>
      <c r="L1826" s="512"/>
      <c r="M1826" s="512"/>
      <c r="N1826" s="512"/>
      <c r="O1826" s="512"/>
      <c r="P1826" s="512"/>
      <c r="Q1826" s="512">
        <v>736.2</v>
      </c>
      <c r="R1826" s="512">
        <v>941868</v>
      </c>
      <c r="S1826" s="512"/>
      <c r="T1826" s="512"/>
      <c r="U1826" s="512"/>
      <c r="V1826" s="512"/>
      <c r="W1826" s="512"/>
      <c r="X1826" s="559"/>
      <c r="Y1826" s="302"/>
      <c r="Z1826" s="685"/>
      <c r="AA1826" s="515"/>
      <c r="AB1826" s="516"/>
    </row>
    <row r="1827" spans="1:28" ht="24.9" hidden="1" customHeight="1">
      <c r="A1827" s="302" t="s">
        <v>3383</v>
      </c>
      <c r="B1827" s="684" t="s">
        <v>2767</v>
      </c>
      <c r="C1827" s="512">
        <f>D1827+L1827+N1827+P1827+R1827+T1827+U1827</f>
        <v>975771</v>
      </c>
      <c r="D1827" s="512"/>
      <c r="E1827" s="512"/>
      <c r="F1827" s="512"/>
      <c r="G1827" s="512"/>
      <c r="H1827" s="512"/>
      <c r="I1827" s="512"/>
      <c r="J1827" s="512"/>
      <c r="K1827" s="514"/>
      <c r="L1827" s="512"/>
      <c r="M1827" s="512"/>
      <c r="N1827" s="512"/>
      <c r="O1827" s="512"/>
      <c r="P1827" s="512"/>
      <c r="Q1827" s="512">
        <v>762.7</v>
      </c>
      <c r="R1827" s="512">
        <v>975771</v>
      </c>
      <c r="S1827" s="512"/>
      <c r="T1827" s="512"/>
      <c r="U1827" s="512"/>
      <c r="V1827" s="512"/>
      <c r="W1827" s="512"/>
      <c r="X1827" s="559"/>
      <c r="Y1827" s="302"/>
      <c r="Z1827" s="686"/>
      <c r="AA1827" s="515"/>
      <c r="AB1827" s="516"/>
    </row>
    <row r="1828" spans="1:28" ht="24.9" hidden="1" customHeight="1">
      <c r="A1828" s="551" t="s">
        <v>100</v>
      </c>
      <c r="B1828" s="551"/>
      <c r="C1828" s="512">
        <f>SUM(C1823:C1827)</f>
        <v>6635795</v>
      </c>
      <c r="D1828" s="512">
        <f t="shared" ref="D1828:U1828" si="125">SUM(D1823:D1827)</f>
        <v>2196727</v>
      </c>
      <c r="E1828" s="512">
        <f t="shared" si="125"/>
        <v>56823</v>
      </c>
      <c r="F1828" s="512">
        <f t="shared" si="125"/>
        <v>0</v>
      </c>
      <c r="G1828" s="512">
        <f t="shared" si="125"/>
        <v>356227</v>
      </c>
      <c r="H1828" s="512">
        <f t="shared" si="125"/>
        <v>1386942</v>
      </c>
      <c r="I1828" s="512">
        <f t="shared" si="125"/>
        <v>396735</v>
      </c>
      <c r="J1828" s="512">
        <f t="shared" si="125"/>
        <v>0</v>
      </c>
      <c r="K1828" s="512">
        <f t="shared" si="125"/>
        <v>0</v>
      </c>
      <c r="L1828" s="512">
        <f t="shared" si="125"/>
        <v>0</v>
      </c>
      <c r="M1828" s="512">
        <f t="shared" si="125"/>
        <v>715</v>
      </c>
      <c r="N1828" s="512">
        <f t="shared" si="125"/>
        <v>1368189</v>
      </c>
      <c r="O1828" s="512">
        <f t="shared" si="125"/>
        <v>312.3</v>
      </c>
      <c r="P1828" s="512">
        <f t="shared" si="125"/>
        <v>198056</v>
      </c>
      <c r="Q1828" s="512">
        <f t="shared" si="125"/>
        <v>2391.6999999999998</v>
      </c>
      <c r="R1828" s="512">
        <f t="shared" si="125"/>
        <v>2658547</v>
      </c>
      <c r="S1828" s="512">
        <f t="shared" si="125"/>
        <v>205</v>
      </c>
      <c r="T1828" s="512">
        <f t="shared" si="125"/>
        <v>214276</v>
      </c>
      <c r="U1828" s="512">
        <f t="shared" si="125"/>
        <v>0</v>
      </c>
      <c r="V1828" s="512"/>
      <c r="W1828" s="512"/>
      <c r="X1828" s="559"/>
      <c r="Y1828" s="551"/>
      <c r="Z1828" s="687"/>
      <c r="AA1828" s="515"/>
      <c r="AB1828" s="516"/>
    </row>
    <row r="1829" spans="1:28" ht="24.9" hidden="1" customHeight="1">
      <c r="A1829" s="529" t="s">
        <v>61</v>
      </c>
      <c r="B1829" s="633"/>
      <c r="C1829" s="552"/>
      <c r="D1829" s="552"/>
      <c r="E1829" s="552"/>
      <c r="F1829" s="552"/>
      <c r="G1829" s="552"/>
      <c r="H1829" s="552"/>
      <c r="I1829" s="552"/>
      <c r="J1829" s="553"/>
      <c r="K1829" s="554"/>
      <c r="L1829" s="552"/>
      <c r="M1829" s="552"/>
      <c r="N1829" s="552"/>
      <c r="O1829" s="552"/>
      <c r="P1829" s="552"/>
      <c r="Q1829" s="552"/>
      <c r="R1829" s="552"/>
      <c r="S1829" s="552"/>
      <c r="T1829" s="552"/>
      <c r="U1829" s="552"/>
      <c r="V1829" s="552"/>
      <c r="W1829" s="552"/>
      <c r="X1829" s="555"/>
      <c r="Y1829" s="529"/>
      <c r="Z1829" s="634"/>
      <c r="AA1829" s="515"/>
      <c r="AB1829" s="516"/>
    </row>
    <row r="1830" spans="1:28" ht="24.9" hidden="1" customHeight="1">
      <c r="A1830" s="302" t="s">
        <v>3384</v>
      </c>
      <c r="B1830" s="688" t="s">
        <v>1833</v>
      </c>
      <c r="C1830" s="512">
        <f>D1830+L1830+N1830+P1830+R1830+T1830+U1830</f>
        <v>1152561</v>
      </c>
      <c r="D1830" s="512">
        <f>E1830+F1830+G1830+H1830+I1830+J1830</f>
        <v>0</v>
      </c>
      <c r="E1830" s="512"/>
      <c r="F1830" s="512"/>
      <c r="G1830" s="512"/>
      <c r="H1830" s="512"/>
      <c r="I1830" s="512"/>
      <c r="J1830" s="512"/>
      <c r="K1830" s="514"/>
      <c r="L1830" s="512"/>
      <c r="M1830" s="512">
        <v>648.20000000000005</v>
      </c>
      <c r="N1830" s="512">
        <v>1152561</v>
      </c>
      <c r="O1830" s="512"/>
      <c r="P1830" s="512"/>
      <c r="Q1830" s="512"/>
      <c r="R1830" s="512"/>
      <c r="S1830" s="512"/>
      <c r="T1830" s="512"/>
      <c r="U1830" s="512"/>
      <c r="V1830" s="512"/>
      <c r="W1830" s="512"/>
      <c r="X1830" s="512"/>
      <c r="Y1830" s="302"/>
      <c r="Z1830" s="689"/>
      <c r="AA1830" s="515"/>
      <c r="AB1830" s="516"/>
    </row>
    <row r="1831" spans="1:28" ht="24.9" hidden="1" customHeight="1">
      <c r="A1831" s="302" t="s">
        <v>3385</v>
      </c>
      <c r="B1831" s="690" t="s">
        <v>1834</v>
      </c>
      <c r="C1831" s="512">
        <f>D1831+L1831+N1831+P1831+R1831+T1831+U1831</f>
        <v>1492803</v>
      </c>
      <c r="D1831" s="512">
        <f>E1831+F1831+G1831+H1831+I1831+J1831</f>
        <v>1008301</v>
      </c>
      <c r="E1831" s="512"/>
      <c r="F1831" s="512"/>
      <c r="G1831" s="512">
        <v>174362</v>
      </c>
      <c r="H1831" s="512">
        <v>833939</v>
      </c>
      <c r="I1831" s="512"/>
      <c r="J1831" s="512"/>
      <c r="K1831" s="514"/>
      <c r="L1831" s="512"/>
      <c r="M1831" s="512"/>
      <c r="N1831" s="512"/>
      <c r="O1831" s="512"/>
      <c r="P1831" s="512"/>
      <c r="Q1831" s="512">
        <v>789</v>
      </c>
      <c r="R1831" s="512">
        <v>421736</v>
      </c>
      <c r="S1831" s="512">
        <v>66</v>
      </c>
      <c r="T1831" s="512">
        <v>62766</v>
      </c>
      <c r="U1831" s="512"/>
      <c r="V1831" s="512"/>
      <c r="W1831" s="512"/>
      <c r="X1831" s="512"/>
      <c r="Y1831" s="302"/>
      <c r="Z1831" s="691"/>
      <c r="AA1831" s="515"/>
      <c r="AB1831" s="516"/>
    </row>
    <row r="1832" spans="1:28" ht="24.9" hidden="1" customHeight="1">
      <c r="A1832" s="551" t="s">
        <v>101</v>
      </c>
      <c r="B1832" s="633"/>
      <c r="C1832" s="512">
        <f>SUM(C1830:C1831)</f>
        <v>2645364</v>
      </c>
      <c r="D1832" s="512">
        <f t="shared" ref="D1832:T1832" si="126">SUM(D1830:D1831)</f>
        <v>1008301</v>
      </c>
      <c r="E1832" s="512">
        <f t="shared" si="126"/>
        <v>0</v>
      </c>
      <c r="F1832" s="512">
        <f t="shared" si="126"/>
        <v>0</v>
      </c>
      <c r="G1832" s="512">
        <f t="shared" si="126"/>
        <v>174362</v>
      </c>
      <c r="H1832" s="512">
        <f t="shared" si="126"/>
        <v>833939</v>
      </c>
      <c r="I1832" s="512">
        <f t="shared" si="126"/>
        <v>0</v>
      </c>
      <c r="J1832" s="512">
        <f t="shared" si="126"/>
        <v>0</v>
      </c>
      <c r="K1832" s="512">
        <f t="shared" si="126"/>
        <v>0</v>
      </c>
      <c r="L1832" s="512">
        <f t="shared" si="126"/>
        <v>0</v>
      </c>
      <c r="M1832" s="512">
        <f t="shared" si="126"/>
        <v>648.20000000000005</v>
      </c>
      <c r="N1832" s="512">
        <f t="shared" si="126"/>
        <v>1152561</v>
      </c>
      <c r="O1832" s="512">
        <f t="shared" si="126"/>
        <v>0</v>
      </c>
      <c r="P1832" s="512">
        <f t="shared" si="126"/>
        <v>0</v>
      </c>
      <c r="Q1832" s="512">
        <f t="shared" si="126"/>
        <v>789</v>
      </c>
      <c r="R1832" s="512">
        <f t="shared" si="126"/>
        <v>421736</v>
      </c>
      <c r="S1832" s="512">
        <f t="shared" si="126"/>
        <v>66</v>
      </c>
      <c r="T1832" s="512">
        <f t="shared" si="126"/>
        <v>62766</v>
      </c>
      <c r="U1832" s="512"/>
      <c r="V1832" s="512"/>
      <c r="W1832" s="512"/>
      <c r="X1832" s="559"/>
      <c r="Y1832" s="551"/>
      <c r="Z1832" s="634"/>
      <c r="AA1832" s="515"/>
      <c r="AB1832" s="516"/>
    </row>
    <row r="1833" spans="1:28" ht="24.9" hidden="1" customHeight="1">
      <c r="A1833" s="529" t="s">
        <v>62</v>
      </c>
      <c r="B1833" s="633"/>
      <c r="C1833" s="552"/>
      <c r="D1833" s="552"/>
      <c r="E1833" s="552"/>
      <c r="F1833" s="552"/>
      <c r="G1833" s="552"/>
      <c r="H1833" s="552"/>
      <c r="I1833" s="552"/>
      <c r="J1833" s="553"/>
      <c r="K1833" s="554"/>
      <c r="L1833" s="552"/>
      <c r="M1833" s="552"/>
      <c r="N1833" s="552"/>
      <c r="O1833" s="552"/>
      <c r="P1833" s="552"/>
      <c r="Q1833" s="552"/>
      <c r="R1833" s="552"/>
      <c r="S1833" s="552"/>
      <c r="T1833" s="552"/>
      <c r="U1833" s="552"/>
      <c r="V1833" s="552"/>
      <c r="W1833" s="552"/>
      <c r="X1833" s="555"/>
      <c r="Y1833" s="529"/>
      <c r="Z1833" s="634"/>
      <c r="AA1833" s="515"/>
      <c r="AB1833" s="516"/>
    </row>
    <row r="1834" spans="1:28" ht="24.9" hidden="1" customHeight="1">
      <c r="A1834" s="302" t="s">
        <v>3386</v>
      </c>
      <c r="B1834" s="654" t="s">
        <v>2768</v>
      </c>
      <c r="C1834" s="513">
        <f t="shared" ref="C1834:C1851" si="127">D1834+L1834+N1834+P1834+R1834+T1834+U1834</f>
        <v>890902</v>
      </c>
      <c r="D1834" s="520">
        <v>109560</v>
      </c>
      <c r="E1834" s="520"/>
      <c r="F1834" s="520"/>
      <c r="G1834" s="520"/>
      <c r="H1834" s="520"/>
      <c r="I1834" s="520">
        <v>109560</v>
      </c>
      <c r="J1834" s="520"/>
      <c r="K1834" s="692"/>
      <c r="L1834" s="693"/>
      <c r="M1834" s="520"/>
      <c r="N1834" s="520"/>
      <c r="O1834" s="520"/>
      <c r="P1834" s="520"/>
      <c r="Q1834" s="520">
        <v>301.2</v>
      </c>
      <c r="R1834" s="520">
        <v>781342</v>
      </c>
      <c r="S1834" s="694"/>
      <c r="T1834" s="695"/>
      <c r="U1834" s="694"/>
      <c r="V1834" s="694"/>
      <c r="W1834" s="694"/>
      <c r="X1834" s="521"/>
      <c r="Y1834" s="302"/>
      <c r="Z1834" s="655"/>
      <c r="AA1834" s="515"/>
      <c r="AB1834" s="516"/>
    </row>
    <row r="1835" spans="1:28" ht="24.9" hidden="1" customHeight="1">
      <c r="A1835" s="302" t="s">
        <v>3387</v>
      </c>
      <c r="B1835" s="654" t="s">
        <v>2769</v>
      </c>
      <c r="C1835" s="513">
        <f t="shared" si="127"/>
        <v>606655</v>
      </c>
      <c r="D1835" s="520">
        <v>58473</v>
      </c>
      <c r="E1835" s="520">
        <v>58473</v>
      </c>
      <c r="F1835" s="520"/>
      <c r="G1835" s="520"/>
      <c r="H1835" s="520"/>
      <c r="I1835" s="520"/>
      <c r="J1835" s="520"/>
      <c r="K1835" s="692"/>
      <c r="L1835" s="693"/>
      <c r="M1835" s="520"/>
      <c r="N1835" s="520"/>
      <c r="O1835" s="520"/>
      <c r="P1835" s="520"/>
      <c r="Q1835" s="520">
        <v>1208.7</v>
      </c>
      <c r="R1835" s="520">
        <v>548182</v>
      </c>
      <c r="S1835" s="694"/>
      <c r="T1835" s="695"/>
      <c r="U1835" s="694"/>
      <c r="V1835" s="694"/>
      <c r="W1835" s="694"/>
      <c r="X1835" s="521"/>
      <c r="Y1835" s="302"/>
      <c r="Z1835" s="655"/>
      <c r="AA1835" s="515"/>
      <c r="AB1835" s="516"/>
    </row>
    <row r="1836" spans="1:28" ht="24.9" hidden="1" customHeight="1">
      <c r="A1836" s="302" t="s">
        <v>3388</v>
      </c>
      <c r="B1836" s="654" t="s">
        <v>2770</v>
      </c>
      <c r="C1836" s="513">
        <f t="shared" si="127"/>
        <v>609598</v>
      </c>
      <c r="D1836" s="520">
        <v>609598</v>
      </c>
      <c r="E1836" s="520">
        <v>44300</v>
      </c>
      <c r="F1836" s="520">
        <v>235111</v>
      </c>
      <c r="G1836" s="520"/>
      <c r="H1836" s="520"/>
      <c r="I1836" s="520">
        <v>201154</v>
      </c>
      <c r="J1836" s="520">
        <v>129033</v>
      </c>
      <c r="K1836" s="692"/>
      <c r="L1836" s="693"/>
      <c r="M1836" s="520"/>
      <c r="N1836" s="520"/>
      <c r="O1836" s="520"/>
      <c r="P1836" s="520"/>
      <c r="Q1836" s="520"/>
      <c r="R1836" s="520"/>
      <c r="S1836" s="694"/>
      <c r="T1836" s="695"/>
      <c r="U1836" s="694"/>
      <c r="V1836" s="694"/>
      <c r="W1836" s="694"/>
      <c r="X1836" s="521"/>
      <c r="Y1836" s="302"/>
      <c r="Z1836" s="655"/>
      <c r="AA1836" s="515"/>
      <c r="AB1836" s="516"/>
    </row>
    <row r="1837" spans="1:28" ht="24.9" hidden="1" customHeight="1">
      <c r="A1837" s="302" t="s">
        <v>3389</v>
      </c>
      <c r="B1837" s="654" t="s">
        <v>2771</v>
      </c>
      <c r="C1837" s="513">
        <f t="shared" si="127"/>
        <v>1375076</v>
      </c>
      <c r="D1837" s="520"/>
      <c r="E1837" s="520"/>
      <c r="F1837" s="520"/>
      <c r="G1837" s="520"/>
      <c r="H1837" s="520"/>
      <c r="I1837" s="520"/>
      <c r="J1837" s="520"/>
      <c r="K1837" s="692"/>
      <c r="L1837" s="693"/>
      <c r="M1837" s="520">
        <v>827.55</v>
      </c>
      <c r="N1837" s="520">
        <v>692300</v>
      </c>
      <c r="O1837" s="520"/>
      <c r="P1837" s="520"/>
      <c r="Q1837" s="520">
        <v>626.4</v>
      </c>
      <c r="R1837" s="520">
        <v>682776</v>
      </c>
      <c r="S1837" s="694"/>
      <c r="T1837" s="695"/>
      <c r="U1837" s="694"/>
      <c r="V1837" s="694"/>
      <c r="W1837" s="694"/>
      <c r="X1837" s="521"/>
      <c r="Y1837" s="302"/>
      <c r="Z1837" s="655"/>
      <c r="AA1837" s="515"/>
      <c r="AB1837" s="516"/>
    </row>
    <row r="1838" spans="1:28" ht="24.9" hidden="1" customHeight="1">
      <c r="A1838" s="302" t="s">
        <v>3390</v>
      </c>
      <c r="B1838" s="654" t="s">
        <v>2772</v>
      </c>
      <c r="C1838" s="513">
        <f t="shared" si="127"/>
        <v>58168</v>
      </c>
      <c r="D1838" s="520">
        <v>58168</v>
      </c>
      <c r="E1838" s="520">
        <v>58168</v>
      </c>
      <c r="F1838" s="520"/>
      <c r="G1838" s="520"/>
      <c r="H1838" s="520"/>
      <c r="I1838" s="520"/>
      <c r="J1838" s="520"/>
      <c r="K1838" s="692"/>
      <c r="L1838" s="693"/>
      <c r="M1838" s="520"/>
      <c r="N1838" s="520"/>
      <c r="O1838" s="520"/>
      <c r="P1838" s="520"/>
      <c r="Q1838" s="520"/>
      <c r="R1838" s="520"/>
      <c r="S1838" s="694"/>
      <c r="T1838" s="695"/>
      <c r="U1838" s="694"/>
      <c r="V1838" s="694"/>
      <c r="W1838" s="694"/>
      <c r="X1838" s="521"/>
      <c r="Y1838" s="302"/>
      <c r="Z1838" s="655"/>
      <c r="AA1838" s="515"/>
      <c r="AB1838" s="516"/>
    </row>
    <row r="1839" spans="1:28" ht="24.9" hidden="1" customHeight="1">
      <c r="A1839" s="302" t="s">
        <v>3391</v>
      </c>
      <c r="B1839" s="654" t="s">
        <v>1837</v>
      </c>
      <c r="C1839" s="513">
        <f t="shared" si="127"/>
        <v>550105</v>
      </c>
      <c r="D1839" s="520"/>
      <c r="E1839" s="520"/>
      <c r="F1839" s="520"/>
      <c r="G1839" s="520"/>
      <c r="H1839" s="520"/>
      <c r="I1839" s="520"/>
      <c r="J1839" s="520"/>
      <c r="K1839" s="692"/>
      <c r="L1839" s="693"/>
      <c r="M1839" s="520">
        <v>590</v>
      </c>
      <c r="N1839" s="520">
        <v>550105</v>
      </c>
      <c r="O1839" s="520"/>
      <c r="P1839" s="520"/>
      <c r="Q1839" s="520"/>
      <c r="R1839" s="520"/>
      <c r="S1839" s="694"/>
      <c r="T1839" s="695"/>
      <c r="U1839" s="694"/>
      <c r="V1839" s="694"/>
      <c r="W1839" s="694"/>
      <c r="X1839" s="521"/>
      <c r="Y1839" s="302"/>
      <c r="Z1839" s="655"/>
      <c r="AA1839" s="515"/>
      <c r="AB1839" s="516"/>
    </row>
    <row r="1840" spans="1:28" ht="24.9" hidden="1" customHeight="1">
      <c r="A1840" s="302" t="s">
        <v>3392</v>
      </c>
      <c r="B1840" s="654" t="s">
        <v>1838</v>
      </c>
      <c r="C1840" s="513">
        <f t="shared" si="127"/>
        <v>467974</v>
      </c>
      <c r="D1840" s="520">
        <v>40105</v>
      </c>
      <c r="E1840" s="520">
        <v>40105</v>
      </c>
      <c r="F1840" s="520"/>
      <c r="G1840" s="520"/>
      <c r="H1840" s="520"/>
      <c r="I1840" s="520"/>
      <c r="J1840" s="520"/>
      <c r="K1840" s="692"/>
      <c r="L1840" s="693"/>
      <c r="M1840" s="520">
        <v>590.85</v>
      </c>
      <c r="N1840" s="520">
        <v>427869</v>
      </c>
      <c r="O1840" s="520"/>
      <c r="P1840" s="520"/>
      <c r="Q1840" s="520"/>
      <c r="R1840" s="520"/>
      <c r="S1840" s="694"/>
      <c r="T1840" s="695"/>
      <c r="U1840" s="694"/>
      <c r="V1840" s="694"/>
      <c r="W1840" s="694"/>
      <c r="X1840" s="521"/>
      <c r="Y1840" s="302"/>
      <c r="Z1840" s="655"/>
      <c r="AA1840" s="515"/>
      <c r="AB1840" s="516"/>
    </row>
    <row r="1841" spans="1:28" ht="24.9" hidden="1" customHeight="1">
      <c r="A1841" s="302" t="s">
        <v>3393</v>
      </c>
      <c r="B1841" s="654" t="s">
        <v>1835</v>
      </c>
      <c r="C1841" s="513">
        <f t="shared" si="127"/>
        <v>467974</v>
      </c>
      <c r="D1841" s="520">
        <v>40105</v>
      </c>
      <c r="E1841" s="520">
        <v>40105</v>
      </c>
      <c r="F1841" s="520"/>
      <c r="G1841" s="520"/>
      <c r="H1841" s="520"/>
      <c r="I1841" s="520"/>
      <c r="J1841" s="520"/>
      <c r="K1841" s="692"/>
      <c r="L1841" s="693"/>
      <c r="M1841" s="520">
        <v>631.79999999999995</v>
      </c>
      <c r="N1841" s="520">
        <v>427869</v>
      </c>
      <c r="O1841" s="520"/>
      <c r="P1841" s="520"/>
      <c r="Q1841" s="520"/>
      <c r="R1841" s="520"/>
      <c r="S1841" s="694"/>
      <c r="T1841" s="695"/>
      <c r="U1841" s="694"/>
      <c r="V1841" s="694"/>
      <c r="W1841" s="694"/>
      <c r="X1841" s="521"/>
      <c r="Y1841" s="302"/>
      <c r="Z1841" s="655"/>
      <c r="AA1841" s="515"/>
      <c r="AB1841" s="516"/>
    </row>
    <row r="1842" spans="1:28" ht="24.9" hidden="1" customHeight="1">
      <c r="A1842" s="302" t="s">
        <v>3394</v>
      </c>
      <c r="B1842" s="654" t="s">
        <v>1836</v>
      </c>
      <c r="C1842" s="513">
        <f t="shared" si="127"/>
        <v>467974</v>
      </c>
      <c r="D1842" s="520">
        <v>40105</v>
      </c>
      <c r="E1842" s="520">
        <v>40105</v>
      </c>
      <c r="F1842" s="520"/>
      <c r="G1842" s="520"/>
      <c r="H1842" s="520"/>
      <c r="I1842" s="520"/>
      <c r="J1842" s="520"/>
      <c r="K1842" s="692"/>
      <c r="L1842" s="693"/>
      <c r="M1842" s="520">
        <v>631.79999999999995</v>
      </c>
      <c r="N1842" s="520">
        <v>427869</v>
      </c>
      <c r="O1842" s="520"/>
      <c r="P1842" s="520"/>
      <c r="Q1842" s="520"/>
      <c r="R1842" s="520"/>
      <c r="S1842" s="694"/>
      <c r="T1842" s="695"/>
      <c r="U1842" s="694"/>
      <c r="V1842" s="694"/>
      <c r="W1842" s="694"/>
      <c r="X1842" s="521"/>
      <c r="Y1842" s="302"/>
      <c r="Z1842" s="655"/>
      <c r="AA1842" s="515"/>
      <c r="AB1842" s="516"/>
    </row>
    <row r="1843" spans="1:28" ht="24.9" hidden="1" customHeight="1">
      <c r="A1843" s="302" t="s">
        <v>3395</v>
      </c>
      <c r="B1843" s="654" t="s">
        <v>1839</v>
      </c>
      <c r="C1843" s="513">
        <f t="shared" si="127"/>
        <v>459157</v>
      </c>
      <c r="D1843" s="520">
        <v>41333</v>
      </c>
      <c r="E1843" s="520">
        <v>41333</v>
      </c>
      <c r="F1843" s="520"/>
      <c r="G1843" s="520"/>
      <c r="H1843" s="520"/>
      <c r="I1843" s="520"/>
      <c r="J1843" s="520"/>
      <c r="K1843" s="692"/>
      <c r="L1843" s="693"/>
      <c r="M1843" s="520"/>
      <c r="N1843" s="520"/>
      <c r="O1843" s="520"/>
      <c r="P1843" s="520"/>
      <c r="Q1843" s="520">
        <v>1039.3599999999999</v>
      </c>
      <c r="R1843" s="520">
        <v>417824</v>
      </c>
      <c r="S1843" s="694"/>
      <c r="T1843" s="695"/>
      <c r="U1843" s="694"/>
      <c r="V1843" s="694"/>
      <c r="W1843" s="694"/>
      <c r="X1843" s="521"/>
      <c r="Y1843" s="302"/>
      <c r="Z1843" s="655"/>
      <c r="AA1843" s="515"/>
      <c r="AB1843" s="516"/>
    </row>
    <row r="1844" spans="1:28" ht="24.9" hidden="1" customHeight="1">
      <c r="A1844" s="302" t="s">
        <v>3396</v>
      </c>
      <c r="B1844" s="654" t="s">
        <v>1840</v>
      </c>
      <c r="C1844" s="513">
        <f t="shared" si="127"/>
        <v>579404</v>
      </c>
      <c r="D1844" s="520">
        <v>41333</v>
      </c>
      <c r="E1844" s="520">
        <v>41333</v>
      </c>
      <c r="F1844" s="520"/>
      <c r="G1844" s="520"/>
      <c r="H1844" s="520"/>
      <c r="I1844" s="520"/>
      <c r="J1844" s="520"/>
      <c r="K1844" s="692"/>
      <c r="L1844" s="693"/>
      <c r="M1844" s="520"/>
      <c r="N1844" s="520"/>
      <c r="O1844" s="520"/>
      <c r="P1844" s="520"/>
      <c r="Q1844" s="520">
        <v>1003.87</v>
      </c>
      <c r="R1844" s="520">
        <v>538071</v>
      </c>
      <c r="S1844" s="694"/>
      <c r="T1844" s="695"/>
      <c r="U1844" s="694"/>
      <c r="V1844" s="694"/>
      <c r="W1844" s="694"/>
      <c r="X1844" s="521"/>
      <c r="Y1844" s="302"/>
      <c r="Z1844" s="655"/>
      <c r="AA1844" s="515"/>
      <c r="AB1844" s="516"/>
    </row>
    <row r="1845" spans="1:28" ht="24.9" hidden="1" customHeight="1">
      <c r="A1845" s="302" t="s">
        <v>3397</v>
      </c>
      <c r="B1845" s="654" t="s">
        <v>2288</v>
      </c>
      <c r="C1845" s="513">
        <f t="shared" si="127"/>
        <v>583472</v>
      </c>
      <c r="D1845" s="520">
        <v>12352</v>
      </c>
      <c r="E1845" s="520">
        <v>12352</v>
      </c>
      <c r="F1845" s="520"/>
      <c r="G1845" s="520"/>
      <c r="H1845" s="520"/>
      <c r="I1845" s="520"/>
      <c r="J1845" s="520"/>
      <c r="K1845" s="692"/>
      <c r="L1845" s="693"/>
      <c r="M1845" s="520"/>
      <c r="N1845" s="520"/>
      <c r="O1845" s="520"/>
      <c r="P1845" s="520"/>
      <c r="Q1845" s="520">
        <v>488.6</v>
      </c>
      <c r="R1845" s="520">
        <v>571120</v>
      </c>
      <c r="S1845" s="694"/>
      <c r="T1845" s="695"/>
      <c r="U1845" s="694"/>
      <c r="V1845" s="694"/>
      <c r="W1845" s="694"/>
      <c r="X1845" s="521"/>
      <c r="Y1845" s="302"/>
      <c r="Z1845" s="655"/>
      <c r="AA1845" s="515"/>
      <c r="AB1845" s="516"/>
    </row>
    <row r="1846" spans="1:28" ht="24.9" hidden="1" customHeight="1">
      <c r="A1846" s="302" t="s">
        <v>3398</v>
      </c>
      <c r="B1846" s="654" t="s">
        <v>1841</v>
      </c>
      <c r="C1846" s="513">
        <f t="shared" si="127"/>
        <v>2850386</v>
      </c>
      <c r="D1846" s="520">
        <v>166333</v>
      </c>
      <c r="E1846" s="520">
        <v>41333</v>
      </c>
      <c r="F1846" s="520"/>
      <c r="G1846" s="520"/>
      <c r="H1846" s="520"/>
      <c r="I1846" s="520"/>
      <c r="J1846" s="520">
        <v>125000</v>
      </c>
      <c r="K1846" s="692"/>
      <c r="L1846" s="693"/>
      <c r="M1846" s="520">
        <v>1369</v>
      </c>
      <c r="N1846" s="520">
        <v>1500000</v>
      </c>
      <c r="O1846" s="520"/>
      <c r="P1846" s="520"/>
      <c r="Q1846" s="520">
        <v>1042.3</v>
      </c>
      <c r="R1846" s="520">
        <v>1184053</v>
      </c>
      <c r="S1846" s="694"/>
      <c r="T1846" s="695"/>
      <c r="U1846" s="694"/>
      <c r="V1846" s="694"/>
      <c r="W1846" s="694"/>
      <c r="X1846" s="521"/>
      <c r="Y1846" s="302"/>
      <c r="Z1846" s="655"/>
      <c r="AA1846" s="515"/>
      <c r="AB1846" s="516"/>
    </row>
    <row r="1847" spans="1:28" ht="24.9" hidden="1" customHeight="1">
      <c r="A1847" s="302" t="s">
        <v>3399</v>
      </c>
      <c r="B1847" s="654" t="s">
        <v>1842</v>
      </c>
      <c r="C1847" s="513">
        <f t="shared" si="127"/>
        <v>589515</v>
      </c>
      <c r="D1847" s="520">
        <v>41333</v>
      </c>
      <c r="E1847" s="520">
        <v>41333</v>
      </c>
      <c r="F1847" s="520"/>
      <c r="G1847" s="520"/>
      <c r="H1847" s="520"/>
      <c r="I1847" s="520"/>
      <c r="J1847" s="520"/>
      <c r="K1847" s="692"/>
      <c r="L1847" s="693"/>
      <c r="M1847" s="520"/>
      <c r="N1847" s="520"/>
      <c r="O1847" s="520"/>
      <c r="P1847" s="520"/>
      <c r="Q1847" s="520">
        <v>1007.5</v>
      </c>
      <c r="R1847" s="520">
        <v>548182</v>
      </c>
      <c r="S1847" s="694"/>
      <c r="T1847" s="695"/>
      <c r="U1847" s="694"/>
      <c r="V1847" s="694"/>
      <c r="W1847" s="694"/>
      <c r="X1847" s="521"/>
      <c r="Y1847" s="302"/>
      <c r="Z1847" s="655"/>
      <c r="AA1847" s="515"/>
      <c r="AB1847" s="516"/>
    </row>
    <row r="1848" spans="1:28" ht="24.9" hidden="1" customHeight="1">
      <c r="A1848" s="302" t="s">
        <v>3400</v>
      </c>
      <c r="B1848" s="654" t="s">
        <v>1843</v>
      </c>
      <c r="C1848" s="513">
        <f t="shared" si="127"/>
        <v>1258133</v>
      </c>
      <c r="D1848" s="520">
        <v>161769</v>
      </c>
      <c r="E1848" s="520">
        <v>161769</v>
      </c>
      <c r="F1848" s="520"/>
      <c r="G1848" s="520"/>
      <c r="H1848" s="520"/>
      <c r="I1848" s="520"/>
      <c r="J1848" s="520"/>
      <c r="K1848" s="692"/>
      <c r="L1848" s="693"/>
      <c r="M1848" s="520">
        <v>1092.1500000000001</v>
      </c>
      <c r="N1848" s="520">
        <v>548182</v>
      </c>
      <c r="O1848" s="520"/>
      <c r="P1848" s="520"/>
      <c r="Q1848" s="520">
        <v>1208.7</v>
      </c>
      <c r="R1848" s="520">
        <v>548182</v>
      </c>
      <c r="S1848" s="694"/>
      <c r="T1848" s="695"/>
      <c r="U1848" s="694"/>
      <c r="V1848" s="694"/>
      <c r="W1848" s="694"/>
      <c r="X1848" s="521"/>
      <c r="Y1848" s="302"/>
      <c r="Z1848" s="655"/>
      <c r="AA1848" s="515"/>
      <c r="AB1848" s="516"/>
    </row>
    <row r="1849" spans="1:28" ht="24.9" hidden="1" customHeight="1">
      <c r="A1849" s="302" t="s">
        <v>3401</v>
      </c>
      <c r="B1849" s="654" t="s">
        <v>1844</v>
      </c>
      <c r="C1849" s="513">
        <f t="shared" si="127"/>
        <v>1696519</v>
      </c>
      <c r="D1849" s="520">
        <f>D1850</f>
        <v>695839</v>
      </c>
      <c r="E1849" s="520"/>
      <c r="F1849" s="520">
        <v>695839</v>
      </c>
      <c r="G1849" s="520"/>
      <c r="H1849" s="520"/>
      <c r="I1849" s="520"/>
      <c r="J1849" s="520"/>
      <c r="K1849" s="692"/>
      <c r="L1849" s="693"/>
      <c r="M1849" s="520"/>
      <c r="N1849" s="520"/>
      <c r="O1849" s="520"/>
      <c r="P1849" s="520"/>
      <c r="Q1849" s="520"/>
      <c r="R1849" s="520"/>
      <c r="S1849" s="694"/>
      <c r="T1849" s="695"/>
      <c r="U1849" s="520">
        <f>U1850</f>
        <v>1000680</v>
      </c>
      <c r="V1849" s="694"/>
      <c r="W1849" s="694"/>
      <c r="X1849" s="521"/>
      <c r="Y1849" s="302"/>
      <c r="Z1849" s="655"/>
      <c r="AA1849" s="515"/>
      <c r="AB1849" s="516"/>
    </row>
    <row r="1850" spans="1:28" ht="24.9" hidden="1" customHeight="1">
      <c r="A1850" s="302" t="s">
        <v>3402</v>
      </c>
      <c r="B1850" s="654" t="s">
        <v>1845</v>
      </c>
      <c r="C1850" s="513">
        <f t="shared" si="127"/>
        <v>1696519</v>
      </c>
      <c r="D1850" s="520">
        <v>695839</v>
      </c>
      <c r="E1850" s="520"/>
      <c r="F1850" s="520">
        <v>695839</v>
      </c>
      <c r="G1850" s="520"/>
      <c r="H1850" s="520"/>
      <c r="I1850" s="520"/>
      <c r="J1850" s="520"/>
      <c r="K1850" s="692"/>
      <c r="L1850" s="693"/>
      <c r="M1850" s="520"/>
      <c r="N1850" s="520"/>
      <c r="O1850" s="520"/>
      <c r="P1850" s="520"/>
      <c r="Q1850" s="520"/>
      <c r="R1850" s="520"/>
      <c r="S1850" s="694"/>
      <c r="T1850" s="695"/>
      <c r="U1850" s="520">
        <v>1000680</v>
      </c>
      <c r="V1850" s="694"/>
      <c r="W1850" s="694"/>
      <c r="X1850" s="521"/>
      <c r="Y1850" s="302"/>
      <c r="Z1850" s="655"/>
      <c r="AA1850" s="515"/>
      <c r="AB1850" s="516"/>
    </row>
    <row r="1851" spans="1:28" ht="24.9" hidden="1" customHeight="1">
      <c r="A1851" s="302" t="s">
        <v>3403</v>
      </c>
      <c r="B1851" s="654" t="s">
        <v>1846</v>
      </c>
      <c r="C1851" s="513">
        <f t="shared" si="127"/>
        <v>1068968</v>
      </c>
      <c r="D1851" s="520">
        <v>126968</v>
      </c>
      <c r="E1851" s="520">
        <v>126968</v>
      </c>
      <c r="F1851" s="520"/>
      <c r="G1851" s="520"/>
      <c r="H1851" s="520"/>
      <c r="I1851" s="520"/>
      <c r="J1851" s="520"/>
      <c r="K1851" s="692"/>
      <c r="L1851" s="693"/>
      <c r="M1851" s="520">
        <v>823.05</v>
      </c>
      <c r="N1851" s="520">
        <v>942000</v>
      </c>
      <c r="O1851" s="520"/>
      <c r="P1851" s="520"/>
      <c r="Q1851" s="520"/>
      <c r="R1851" s="520"/>
      <c r="S1851" s="694"/>
      <c r="T1851" s="695"/>
      <c r="U1851" s="696"/>
      <c r="V1851" s="694"/>
      <c r="W1851" s="694"/>
      <c r="X1851" s="521"/>
      <c r="Y1851" s="302"/>
      <c r="Z1851" s="655"/>
      <c r="AA1851" s="515"/>
      <c r="AB1851" s="516"/>
    </row>
    <row r="1852" spans="1:28" ht="24.9" hidden="1" customHeight="1">
      <c r="A1852" s="551" t="s">
        <v>102</v>
      </c>
      <c r="B1852" s="633"/>
      <c r="C1852" s="512">
        <f>SUM(C1834:C1851)</f>
        <v>16276499</v>
      </c>
      <c r="D1852" s="512">
        <f t="shared" ref="D1852:U1852" si="128">SUM(D1834:D1851)</f>
        <v>2939213</v>
      </c>
      <c r="E1852" s="512">
        <f t="shared" si="128"/>
        <v>747677</v>
      </c>
      <c r="F1852" s="512">
        <f t="shared" si="128"/>
        <v>1626789</v>
      </c>
      <c r="G1852" s="512">
        <f t="shared" si="128"/>
        <v>0</v>
      </c>
      <c r="H1852" s="512">
        <f t="shared" si="128"/>
        <v>0</v>
      </c>
      <c r="I1852" s="512">
        <f t="shared" si="128"/>
        <v>310714</v>
      </c>
      <c r="J1852" s="512">
        <f t="shared" si="128"/>
        <v>254033</v>
      </c>
      <c r="K1852" s="512">
        <f t="shared" si="128"/>
        <v>0</v>
      </c>
      <c r="L1852" s="512">
        <f t="shared" si="128"/>
        <v>0</v>
      </c>
      <c r="M1852" s="512">
        <f t="shared" si="128"/>
        <v>6556.2</v>
      </c>
      <c r="N1852" s="512">
        <f t="shared" si="128"/>
        <v>5516194</v>
      </c>
      <c r="O1852" s="512">
        <f t="shared" si="128"/>
        <v>0</v>
      </c>
      <c r="P1852" s="512">
        <f t="shared" si="128"/>
        <v>0</v>
      </c>
      <c r="Q1852" s="512">
        <f t="shared" si="128"/>
        <v>7926.63</v>
      </c>
      <c r="R1852" s="512">
        <f t="shared" si="128"/>
        <v>5819732</v>
      </c>
      <c r="S1852" s="512">
        <f t="shared" si="128"/>
        <v>0</v>
      </c>
      <c r="T1852" s="512">
        <f t="shared" si="128"/>
        <v>0</v>
      </c>
      <c r="U1852" s="512">
        <f t="shared" si="128"/>
        <v>2001360</v>
      </c>
      <c r="V1852" s="512"/>
      <c r="W1852" s="512"/>
      <c r="X1852" s="559"/>
      <c r="Y1852" s="551"/>
      <c r="Z1852" s="634"/>
      <c r="AA1852" s="515"/>
      <c r="AB1852" s="516"/>
    </row>
    <row r="1853" spans="1:28" ht="24.9" hidden="1" customHeight="1">
      <c r="A1853" s="529" t="s">
        <v>63</v>
      </c>
      <c r="B1853" s="633"/>
      <c r="C1853" s="552"/>
      <c r="D1853" s="552"/>
      <c r="E1853" s="552"/>
      <c r="F1853" s="552"/>
      <c r="G1853" s="552"/>
      <c r="H1853" s="552"/>
      <c r="I1853" s="552"/>
      <c r="J1853" s="553"/>
      <c r="K1853" s="554"/>
      <c r="L1853" s="552"/>
      <c r="M1853" s="552"/>
      <c r="N1853" s="552"/>
      <c r="O1853" s="552"/>
      <c r="P1853" s="552"/>
      <c r="Q1853" s="552"/>
      <c r="R1853" s="552"/>
      <c r="S1853" s="552"/>
      <c r="T1853" s="552"/>
      <c r="U1853" s="552"/>
      <c r="V1853" s="552"/>
      <c r="W1853" s="552"/>
      <c r="X1853" s="555"/>
      <c r="Y1853" s="529"/>
      <c r="Z1853" s="634"/>
      <c r="AA1853" s="515"/>
      <c r="AB1853" s="516"/>
    </row>
    <row r="1854" spans="1:28" ht="24.9" hidden="1" customHeight="1">
      <c r="A1854" s="302" t="s">
        <v>3404</v>
      </c>
      <c r="B1854" s="654" t="s">
        <v>2773</v>
      </c>
      <c r="C1854" s="697">
        <f t="shared" ref="C1854:C1886" si="129">D1854+L1854+N1854+P1854+R1854+T1854+U1854</f>
        <v>147105</v>
      </c>
      <c r="D1854" s="520">
        <v>147105</v>
      </c>
      <c r="E1854" s="520"/>
      <c r="F1854" s="520">
        <v>88263</v>
      </c>
      <c r="G1854" s="520">
        <v>58842</v>
      </c>
      <c r="H1854" s="520"/>
      <c r="I1854" s="520"/>
      <c r="J1854" s="520"/>
      <c r="K1854" s="546"/>
      <c r="L1854" s="513"/>
      <c r="M1854" s="520"/>
      <c r="N1854" s="520"/>
      <c r="O1854" s="520"/>
      <c r="P1854" s="520"/>
      <c r="Q1854" s="520"/>
      <c r="R1854" s="520"/>
      <c r="S1854" s="520"/>
      <c r="T1854" s="520"/>
      <c r="U1854" s="520"/>
      <c r="V1854" s="513"/>
      <c r="W1854" s="513"/>
      <c r="X1854" s="513"/>
      <c r="Y1854" s="302"/>
      <c r="Z1854" s="655"/>
      <c r="AA1854" s="515"/>
      <c r="AB1854" s="516"/>
    </row>
    <row r="1855" spans="1:28" ht="24.9" hidden="1" customHeight="1">
      <c r="A1855" s="302" t="s">
        <v>3405</v>
      </c>
      <c r="B1855" s="654" t="s">
        <v>2774</v>
      </c>
      <c r="C1855" s="697">
        <f t="shared" si="129"/>
        <v>822007</v>
      </c>
      <c r="D1855" s="520">
        <v>822007</v>
      </c>
      <c r="E1855" s="520"/>
      <c r="F1855" s="520"/>
      <c r="G1855" s="520"/>
      <c r="H1855" s="520">
        <v>822007</v>
      </c>
      <c r="I1855" s="520"/>
      <c r="J1855" s="520"/>
      <c r="K1855" s="546"/>
      <c r="L1855" s="513"/>
      <c r="M1855" s="520"/>
      <c r="N1855" s="520"/>
      <c r="O1855" s="520"/>
      <c r="P1855" s="520"/>
      <c r="Q1855" s="520"/>
      <c r="R1855" s="520"/>
      <c r="S1855" s="520"/>
      <c r="T1855" s="520"/>
      <c r="U1855" s="520"/>
      <c r="V1855" s="513"/>
      <c r="W1855" s="513"/>
      <c r="X1855" s="513"/>
      <c r="Y1855" s="302"/>
      <c r="Z1855" s="655"/>
      <c r="AA1855" s="515"/>
      <c r="AB1855" s="516"/>
    </row>
    <row r="1856" spans="1:28" ht="24.9" hidden="1" customHeight="1">
      <c r="A1856" s="302" t="s">
        <v>3406</v>
      </c>
      <c r="B1856" s="654" t="s">
        <v>2776</v>
      </c>
      <c r="C1856" s="697">
        <f t="shared" si="129"/>
        <v>3066782</v>
      </c>
      <c r="D1856" s="520">
        <v>2281178</v>
      </c>
      <c r="E1856" s="520">
        <v>155100</v>
      </c>
      <c r="F1856" s="520">
        <v>167700</v>
      </c>
      <c r="G1856" s="520">
        <v>172161</v>
      </c>
      <c r="H1856" s="520">
        <v>1574130</v>
      </c>
      <c r="I1856" s="520"/>
      <c r="J1856" s="520">
        <v>212087</v>
      </c>
      <c r="K1856" s="546"/>
      <c r="L1856" s="513"/>
      <c r="M1856" s="520"/>
      <c r="N1856" s="520"/>
      <c r="O1856" s="698">
        <v>84.8</v>
      </c>
      <c r="P1856" s="520">
        <v>53829</v>
      </c>
      <c r="Q1856" s="698"/>
      <c r="R1856" s="698"/>
      <c r="S1856" s="698">
        <v>127.49</v>
      </c>
      <c r="T1856" s="520">
        <v>133355</v>
      </c>
      <c r="U1856" s="520">
        <v>598420</v>
      </c>
      <c r="V1856" s="513"/>
      <c r="W1856" s="513"/>
      <c r="X1856" s="513"/>
      <c r="Y1856" s="302"/>
      <c r="Z1856" s="655"/>
      <c r="AA1856" s="515"/>
      <c r="AB1856" s="516"/>
    </row>
    <row r="1857" spans="1:28" ht="24.9" hidden="1" customHeight="1">
      <c r="A1857" s="302" t="s">
        <v>3407</v>
      </c>
      <c r="B1857" s="654" t="s">
        <v>2777</v>
      </c>
      <c r="C1857" s="697">
        <f t="shared" si="129"/>
        <v>2681039</v>
      </c>
      <c r="D1857" s="520">
        <v>2681039</v>
      </c>
      <c r="E1857" s="520"/>
      <c r="F1857" s="520"/>
      <c r="G1857" s="520"/>
      <c r="H1857" s="520">
        <v>2681039</v>
      </c>
      <c r="I1857" s="520"/>
      <c r="J1857" s="520"/>
      <c r="K1857" s="546"/>
      <c r="L1857" s="513"/>
      <c r="M1857" s="520"/>
      <c r="N1857" s="520"/>
      <c r="O1857" s="698"/>
      <c r="P1857" s="520"/>
      <c r="Q1857" s="698"/>
      <c r="R1857" s="698"/>
      <c r="S1857" s="698"/>
      <c r="T1857" s="520"/>
      <c r="U1857" s="520"/>
      <c r="V1857" s="513"/>
      <c r="W1857" s="513"/>
      <c r="X1857" s="513"/>
      <c r="Y1857" s="302"/>
      <c r="Z1857" s="655"/>
      <c r="AA1857" s="515"/>
      <c r="AB1857" s="516"/>
    </row>
    <row r="1858" spans="1:28" ht="24.9" hidden="1" customHeight="1">
      <c r="A1858" s="302" t="s">
        <v>3408</v>
      </c>
      <c r="B1858" s="654" t="s">
        <v>2778</v>
      </c>
      <c r="C1858" s="697">
        <f t="shared" si="129"/>
        <v>2638824</v>
      </c>
      <c r="D1858" s="520">
        <v>1004197</v>
      </c>
      <c r="E1858" s="520">
        <v>25850</v>
      </c>
      <c r="F1858" s="520">
        <v>249364</v>
      </c>
      <c r="G1858" s="520">
        <v>67821</v>
      </c>
      <c r="H1858" s="520">
        <v>582160</v>
      </c>
      <c r="I1858" s="520"/>
      <c r="J1858" s="520">
        <v>79002</v>
      </c>
      <c r="K1858" s="546"/>
      <c r="L1858" s="513"/>
      <c r="M1858" s="520">
        <v>366</v>
      </c>
      <c r="N1858" s="512">
        <v>700890</v>
      </c>
      <c r="O1858" s="698">
        <v>84.1</v>
      </c>
      <c r="P1858" s="512">
        <v>53385</v>
      </c>
      <c r="Q1858" s="520">
        <v>616.1</v>
      </c>
      <c r="R1858" s="512">
        <v>789224</v>
      </c>
      <c r="S1858" s="698">
        <v>87.12</v>
      </c>
      <c r="T1858" s="512">
        <v>91128</v>
      </c>
      <c r="U1858" s="520"/>
      <c r="V1858" s="513"/>
      <c r="W1858" s="513"/>
      <c r="X1858" s="513"/>
      <c r="Y1858" s="302"/>
      <c r="Z1858" s="655"/>
      <c r="AA1858" s="515"/>
      <c r="AB1858" s="516"/>
    </row>
    <row r="1859" spans="1:28" ht="24.9" hidden="1" customHeight="1">
      <c r="A1859" s="302" t="s">
        <v>3409</v>
      </c>
      <c r="B1859" s="654" t="s">
        <v>2779</v>
      </c>
      <c r="C1859" s="697">
        <f t="shared" si="129"/>
        <v>4211881</v>
      </c>
      <c r="D1859" s="520">
        <v>1330184</v>
      </c>
      <c r="E1859" s="520">
        <v>27401</v>
      </c>
      <c r="F1859" s="520">
        <v>141880</v>
      </c>
      <c r="G1859" s="520">
        <v>109557</v>
      </c>
      <c r="H1859" s="520">
        <v>946010</v>
      </c>
      <c r="I1859" s="520"/>
      <c r="J1859" s="520">
        <v>105336</v>
      </c>
      <c r="K1859" s="546"/>
      <c r="L1859" s="513"/>
      <c r="M1859" s="520">
        <v>590</v>
      </c>
      <c r="N1859" s="520">
        <v>1129850</v>
      </c>
      <c r="O1859" s="698">
        <v>92.7</v>
      </c>
      <c r="P1859" s="520">
        <v>58844</v>
      </c>
      <c r="Q1859" s="520">
        <v>766.9</v>
      </c>
      <c r="R1859" s="520">
        <v>982399</v>
      </c>
      <c r="S1859" s="698">
        <v>107.25</v>
      </c>
      <c r="T1859" s="520">
        <v>112184</v>
      </c>
      <c r="U1859" s="520">
        <v>598420</v>
      </c>
      <c r="V1859" s="513"/>
      <c r="W1859" s="513"/>
      <c r="X1859" s="513"/>
      <c r="Y1859" s="302"/>
      <c r="Z1859" s="655"/>
      <c r="AA1859" s="515"/>
      <c r="AB1859" s="516"/>
    </row>
    <row r="1860" spans="1:28" ht="24.9" hidden="1" customHeight="1">
      <c r="A1860" s="302" t="s">
        <v>3410</v>
      </c>
      <c r="B1860" s="654" t="s">
        <v>2780</v>
      </c>
      <c r="C1860" s="697">
        <f t="shared" si="129"/>
        <v>2356691</v>
      </c>
      <c r="D1860" s="520">
        <v>898008</v>
      </c>
      <c r="E1860" s="520">
        <v>25850</v>
      </c>
      <c r="F1860" s="520">
        <v>206370</v>
      </c>
      <c r="G1860" s="520">
        <v>67821</v>
      </c>
      <c r="H1860" s="520">
        <v>518965</v>
      </c>
      <c r="I1860" s="520"/>
      <c r="J1860" s="520">
        <v>79002</v>
      </c>
      <c r="K1860" s="546"/>
      <c r="L1860" s="513"/>
      <c r="M1860" s="520">
        <v>367</v>
      </c>
      <c r="N1860" s="520">
        <v>702805</v>
      </c>
      <c r="O1860" s="698">
        <v>102.5</v>
      </c>
      <c r="P1860" s="520">
        <v>65065</v>
      </c>
      <c r="Q1860" s="698"/>
      <c r="R1860" s="698"/>
      <c r="S1860" s="698">
        <v>88.33</v>
      </c>
      <c r="T1860" s="520">
        <v>92393</v>
      </c>
      <c r="U1860" s="520">
        <v>598420</v>
      </c>
      <c r="V1860" s="513"/>
      <c r="W1860" s="513"/>
      <c r="X1860" s="513"/>
      <c r="Y1860" s="302"/>
      <c r="Z1860" s="655"/>
      <c r="AA1860" s="515"/>
      <c r="AB1860" s="516"/>
    </row>
    <row r="1861" spans="1:28" ht="24.9" hidden="1" customHeight="1">
      <c r="A1861" s="302" t="s">
        <v>3411</v>
      </c>
      <c r="B1861" s="654" t="s">
        <v>2781</v>
      </c>
      <c r="C1861" s="697">
        <f t="shared" si="129"/>
        <v>1273757</v>
      </c>
      <c r="D1861" s="520">
        <v>1273757</v>
      </c>
      <c r="E1861" s="520"/>
      <c r="F1861" s="520">
        <v>764254</v>
      </c>
      <c r="G1861" s="520">
        <v>509503</v>
      </c>
      <c r="H1861" s="520"/>
      <c r="I1861" s="520"/>
      <c r="J1861" s="520"/>
      <c r="K1861" s="546"/>
      <c r="L1861" s="513"/>
      <c r="M1861" s="520"/>
      <c r="N1861" s="520"/>
      <c r="O1861" s="699"/>
      <c r="P1861" s="520"/>
      <c r="Q1861" s="699"/>
      <c r="R1861" s="698"/>
      <c r="S1861" s="699"/>
      <c r="T1861" s="520"/>
      <c r="U1861" s="520"/>
      <c r="V1861" s="513"/>
      <c r="W1861" s="513"/>
      <c r="X1861" s="513"/>
      <c r="Y1861" s="302"/>
      <c r="Z1861" s="655"/>
      <c r="AA1861" s="515"/>
      <c r="AB1861" s="516"/>
    </row>
    <row r="1862" spans="1:28" ht="24.9" hidden="1" customHeight="1">
      <c r="A1862" s="302" t="s">
        <v>3412</v>
      </c>
      <c r="B1862" s="654" t="s">
        <v>2775</v>
      </c>
      <c r="C1862" s="697">
        <f t="shared" si="129"/>
        <v>365993</v>
      </c>
      <c r="D1862" s="520">
        <v>365993</v>
      </c>
      <c r="E1862" s="520"/>
      <c r="F1862" s="520">
        <v>219595</v>
      </c>
      <c r="G1862" s="520">
        <v>146398</v>
      </c>
      <c r="H1862" s="520"/>
      <c r="I1862" s="520"/>
      <c r="J1862" s="520"/>
      <c r="K1862" s="546"/>
      <c r="L1862" s="513"/>
      <c r="M1862" s="520"/>
      <c r="N1862" s="520"/>
      <c r="O1862" s="700"/>
      <c r="P1862" s="520"/>
      <c r="Q1862" s="700"/>
      <c r="R1862" s="520"/>
      <c r="S1862" s="700"/>
      <c r="T1862" s="520"/>
      <c r="U1862" s="520"/>
      <c r="V1862" s="513"/>
      <c r="W1862" s="513"/>
      <c r="X1862" s="513"/>
      <c r="Y1862" s="302"/>
      <c r="Z1862" s="655"/>
      <c r="AA1862" s="515"/>
      <c r="AB1862" s="516"/>
    </row>
    <row r="1863" spans="1:28" ht="24.9" hidden="1" customHeight="1">
      <c r="A1863" s="302" t="s">
        <v>3413</v>
      </c>
      <c r="B1863" s="621" t="s">
        <v>2797</v>
      </c>
      <c r="C1863" s="697">
        <f t="shared" si="129"/>
        <v>3312333</v>
      </c>
      <c r="D1863" s="520">
        <v>1335781</v>
      </c>
      <c r="E1863" s="520">
        <v>27918</v>
      </c>
      <c r="F1863" s="520">
        <v>242950</v>
      </c>
      <c r="G1863" s="520">
        <v>196507</v>
      </c>
      <c r="H1863" s="520">
        <v>589820</v>
      </c>
      <c r="I1863" s="520">
        <v>195426</v>
      </c>
      <c r="J1863" s="520">
        <v>83160</v>
      </c>
      <c r="K1863" s="546"/>
      <c r="L1863" s="513"/>
      <c r="M1863" s="520">
        <v>719</v>
      </c>
      <c r="N1863" s="520">
        <v>1376885</v>
      </c>
      <c r="O1863" s="520">
        <v>158</v>
      </c>
      <c r="P1863" s="520">
        <v>100330</v>
      </c>
      <c r="Q1863" s="520">
        <v>601</v>
      </c>
      <c r="R1863" s="520">
        <v>345575</v>
      </c>
      <c r="S1863" s="520">
        <v>147</v>
      </c>
      <c r="T1863" s="520">
        <v>153762</v>
      </c>
      <c r="U1863" s="512"/>
      <c r="V1863" s="513"/>
      <c r="W1863" s="513"/>
      <c r="X1863" s="513"/>
      <c r="Y1863" s="302"/>
      <c r="Z1863" s="601"/>
      <c r="AA1863" s="515"/>
      <c r="AB1863" s="516"/>
    </row>
    <row r="1864" spans="1:28" ht="24.9" hidden="1" customHeight="1">
      <c r="A1864" s="302" t="s">
        <v>3414</v>
      </c>
      <c r="B1864" s="557" t="s">
        <v>3153</v>
      </c>
      <c r="C1864" s="697">
        <f t="shared" si="129"/>
        <v>3766934</v>
      </c>
      <c r="D1864" s="520"/>
      <c r="E1864" s="520"/>
      <c r="F1864" s="520"/>
      <c r="G1864" s="520"/>
      <c r="H1864" s="520"/>
      <c r="I1864" s="520"/>
      <c r="J1864" s="520"/>
      <c r="K1864" s="546">
        <v>2</v>
      </c>
      <c r="L1864" s="512">
        <v>3766934</v>
      </c>
      <c r="M1864" s="520"/>
      <c r="N1864" s="520"/>
      <c r="O1864" s="520"/>
      <c r="P1864" s="520"/>
      <c r="Q1864" s="520"/>
      <c r="R1864" s="520"/>
      <c r="S1864" s="520"/>
      <c r="T1864" s="520"/>
      <c r="U1864" s="513"/>
      <c r="V1864" s="513"/>
      <c r="W1864" s="513"/>
      <c r="X1864" s="513"/>
      <c r="Y1864" s="302"/>
      <c r="Z1864" s="558"/>
      <c r="AA1864" s="515"/>
      <c r="AB1864" s="516"/>
    </row>
    <row r="1865" spans="1:28" ht="24.9" hidden="1" customHeight="1">
      <c r="A1865" s="302" t="s">
        <v>3415</v>
      </c>
      <c r="B1865" s="557" t="s">
        <v>3154</v>
      </c>
      <c r="C1865" s="697">
        <f t="shared" si="129"/>
        <v>3766934</v>
      </c>
      <c r="D1865" s="520"/>
      <c r="E1865" s="520"/>
      <c r="F1865" s="520"/>
      <c r="G1865" s="520"/>
      <c r="H1865" s="520"/>
      <c r="I1865" s="520"/>
      <c r="J1865" s="520"/>
      <c r="K1865" s="546">
        <v>2</v>
      </c>
      <c r="L1865" s="512">
        <v>3766934</v>
      </c>
      <c r="M1865" s="520"/>
      <c r="N1865" s="520"/>
      <c r="O1865" s="520"/>
      <c r="P1865" s="520"/>
      <c r="Q1865" s="520"/>
      <c r="R1865" s="520"/>
      <c r="S1865" s="520"/>
      <c r="T1865" s="520"/>
      <c r="U1865" s="513"/>
      <c r="V1865" s="513"/>
      <c r="W1865" s="513"/>
      <c r="X1865" s="513"/>
      <c r="Y1865" s="302"/>
      <c r="Z1865" s="558"/>
      <c r="AA1865" s="515"/>
      <c r="AB1865" s="516"/>
    </row>
    <row r="1866" spans="1:28" ht="24.9" hidden="1" customHeight="1">
      <c r="A1866" s="302" t="s">
        <v>3416</v>
      </c>
      <c r="B1866" s="557" t="s">
        <v>3155</v>
      </c>
      <c r="C1866" s="697">
        <f t="shared" si="129"/>
        <v>3766934</v>
      </c>
      <c r="D1866" s="520"/>
      <c r="E1866" s="520"/>
      <c r="F1866" s="520"/>
      <c r="G1866" s="520"/>
      <c r="H1866" s="520"/>
      <c r="I1866" s="520"/>
      <c r="J1866" s="520"/>
      <c r="K1866" s="546">
        <v>2</v>
      </c>
      <c r="L1866" s="512">
        <v>3766934</v>
      </c>
      <c r="M1866" s="520"/>
      <c r="N1866" s="520"/>
      <c r="O1866" s="520"/>
      <c r="P1866" s="520"/>
      <c r="Q1866" s="520"/>
      <c r="R1866" s="520"/>
      <c r="S1866" s="520"/>
      <c r="T1866" s="520"/>
      <c r="U1866" s="513"/>
      <c r="V1866" s="513"/>
      <c r="W1866" s="513"/>
      <c r="X1866" s="513"/>
      <c r="Y1866" s="302"/>
      <c r="Z1866" s="558"/>
      <c r="AA1866" s="515"/>
      <c r="AB1866" s="516"/>
    </row>
    <row r="1867" spans="1:28" ht="24.9" hidden="1" customHeight="1">
      <c r="A1867" s="302" t="s">
        <v>3417</v>
      </c>
      <c r="B1867" s="557" t="s">
        <v>3156</v>
      </c>
      <c r="C1867" s="697">
        <f t="shared" si="129"/>
        <v>1883467</v>
      </c>
      <c r="D1867" s="520"/>
      <c r="E1867" s="520"/>
      <c r="F1867" s="520"/>
      <c r="G1867" s="520"/>
      <c r="H1867" s="520"/>
      <c r="I1867" s="520"/>
      <c r="J1867" s="520"/>
      <c r="K1867" s="546">
        <v>1</v>
      </c>
      <c r="L1867" s="512">
        <v>1883467</v>
      </c>
      <c r="M1867" s="520"/>
      <c r="N1867" s="520"/>
      <c r="O1867" s="520"/>
      <c r="P1867" s="520"/>
      <c r="Q1867" s="520"/>
      <c r="R1867" s="520"/>
      <c r="S1867" s="520"/>
      <c r="T1867" s="520"/>
      <c r="U1867" s="513"/>
      <c r="V1867" s="513"/>
      <c r="W1867" s="513"/>
      <c r="X1867" s="513"/>
      <c r="Y1867" s="302"/>
      <c r="Z1867" s="558"/>
      <c r="AA1867" s="515"/>
      <c r="AB1867" s="516"/>
    </row>
    <row r="1868" spans="1:28" ht="24.9" hidden="1" customHeight="1">
      <c r="A1868" s="302" t="s">
        <v>3418</v>
      </c>
      <c r="B1868" s="621" t="s">
        <v>2792</v>
      </c>
      <c r="C1868" s="697">
        <f t="shared" si="129"/>
        <v>3380084</v>
      </c>
      <c r="D1868" s="520">
        <v>1205741</v>
      </c>
      <c r="E1868" s="520">
        <v>19447</v>
      </c>
      <c r="F1868" s="520">
        <v>262467</v>
      </c>
      <c r="G1868" s="520">
        <v>174979</v>
      </c>
      <c r="H1868" s="520">
        <v>471893</v>
      </c>
      <c r="I1868" s="520">
        <v>194282</v>
      </c>
      <c r="J1868" s="520">
        <v>82673</v>
      </c>
      <c r="K1868" s="546"/>
      <c r="L1868" s="513"/>
      <c r="M1868" s="520">
        <v>683</v>
      </c>
      <c r="N1868" s="520">
        <v>1299609</v>
      </c>
      <c r="O1868" s="520"/>
      <c r="P1868" s="520"/>
      <c r="Q1868" s="520">
        <v>601</v>
      </c>
      <c r="R1868" s="520">
        <v>772902</v>
      </c>
      <c r="S1868" s="520">
        <v>97</v>
      </c>
      <c r="T1868" s="520">
        <v>101832</v>
      </c>
      <c r="U1868" s="513"/>
      <c r="V1868" s="513"/>
      <c r="W1868" s="513"/>
      <c r="X1868" s="513"/>
      <c r="Y1868" s="302"/>
      <c r="Z1868" s="601"/>
      <c r="AA1868" s="515"/>
      <c r="AB1868" s="516"/>
    </row>
    <row r="1869" spans="1:28" ht="24.9" hidden="1" customHeight="1">
      <c r="A1869" s="302" t="s">
        <v>3419</v>
      </c>
      <c r="B1869" s="621" t="s">
        <v>2789</v>
      </c>
      <c r="C1869" s="697">
        <f t="shared" si="129"/>
        <v>3365741</v>
      </c>
      <c r="D1869" s="520">
        <v>1017183</v>
      </c>
      <c r="E1869" s="520">
        <v>19646</v>
      </c>
      <c r="F1869" s="520">
        <v>242950</v>
      </c>
      <c r="G1869" s="520">
        <v>196507</v>
      </c>
      <c r="H1869" s="520">
        <v>474920</v>
      </c>
      <c r="I1869" s="520"/>
      <c r="J1869" s="520">
        <v>83160</v>
      </c>
      <c r="K1869" s="546"/>
      <c r="L1869" s="513"/>
      <c r="M1869" s="520">
        <v>719</v>
      </c>
      <c r="N1869" s="520">
        <v>1376885</v>
      </c>
      <c r="O1869" s="520">
        <v>158</v>
      </c>
      <c r="P1869" s="520">
        <v>100330</v>
      </c>
      <c r="Q1869" s="520">
        <v>601</v>
      </c>
      <c r="R1869" s="520">
        <v>769881</v>
      </c>
      <c r="S1869" s="520">
        <v>97</v>
      </c>
      <c r="T1869" s="520">
        <v>101462</v>
      </c>
      <c r="U1869" s="513"/>
      <c r="V1869" s="513"/>
      <c r="W1869" s="513"/>
      <c r="X1869" s="513"/>
      <c r="Y1869" s="302"/>
      <c r="Z1869" s="601"/>
      <c r="AA1869" s="515"/>
      <c r="AB1869" s="516"/>
    </row>
    <row r="1870" spans="1:28" ht="24.9" hidden="1" customHeight="1">
      <c r="A1870" s="302" t="s">
        <v>3420</v>
      </c>
      <c r="B1870" s="621" t="s">
        <v>2790</v>
      </c>
      <c r="C1870" s="697">
        <f t="shared" si="129"/>
        <v>2638119</v>
      </c>
      <c r="D1870" s="520">
        <v>1212609</v>
      </c>
      <c r="E1870" s="520">
        <v>19646</v>
      </c>
      <c r="F1870" s="520">
        <v>242950</v>
      </c>
      <c r="G1870" s="520">
        <v>196507</v>
      </c>
      <c r="H1870" s="520">
        <v>474920</v>
      </c>
      <c r="I1870" s="520">
        <v>195426</v>
      </c>
      <c r="J1870" s="520">
        <v>83160</v>
      </c>
      <c r="K1870" s="546"/>
      <c r="L1870" s="513"/>
      <c r="M1870" s="520">
        <v>692</v>
      </c>
      <c r="N1870" s="520">
        <v>1325180</v>
      </c>
      <c r="O1870" s="520">
        <v>158</v>
      </c>
      <c r="P1870" s="520">
        <v>100330</v>
      </c>
      <c r="Q1870" s="520"/>
      <c r="R1870" s="520"/>
      <c r="S1870" s="520"/>
      <c r="T1870" s="520"/>
      <c r="U1870" s="513"/>
      <c r="V1870" s="513"/>
      <c r="W1870" s="513"/>
      <c r="X1870" s="513"/>
      <c r="Y1870" s="302"/>
      <c r="Z1870" s="601"/>
      <c r="AA1870" s="515"/>
      <c r="AB1870" s="516"/>
    </row>
    <row r="1871" spans="1:28" ht="24.9" hidden="1" customHeight="1">
      <c r="A1871" s="302" t="s">
        <v>3421</v>
      </c>
      <c r="B1871" s="621" t="s">
        <v>2793</v>
      </c>
      <c r="C1871" s="697">
        <f t="shared" si="129"/>
        <v>3635981</v>
      </c>
      <c r="D1871" s="520">
        <v>1212609</v>
      </c>
      <c r="E1871" s="520">
        <v>19646</v>
      </c>
      <c r="F1871" s="520">
        <v>242950</v>
      </c>
      <c r="G1871" s="520">
        <v>196507</v>
      </c>
      <c r="H1871" s="520">
        <v>474920</v>
      </c>
      <c r="I1871" s="520">
        <v>195426</v>
      </c>
      <c r="J1871" s="520">
        <v>83160</v>
      </c>
      <c r="K1871" s="514"/>
      <c r="L1871" s="512"/>
      <c r="M1871" s="520">
        <v>480</v>
      </c>
      <c r="N1871" s="520">
        <v>919200</v>
      </c>
      <c r="O1871" s="520">
        <v>158</v>
      </c>
      <c r="P1871" s="520">
        <v>100330</v>
      </c>
      <c r="Q1871" s="520">
        <v>601</v>
      </c>
      <c r="R1871" s="520">
        <v>772902</v>
      </c>
      <c r="S1871" s="520">
        <v>601</v>
      </c>
      <c r="T1871" s="520">
        <v>630940</v>
      </c>
      <c r="U1871" s="512"/>
      <c r="V1871" s="512"/>
      <c r="W1871" s="512"/>
      <c r="X1871" s="512"/>
      <c r="Y1871" s="302"/>
      <c r="Z1871" s="601"/>
      <c r="AA1871" s="515"/>
      <c r="AB1871" s="516"/>
    </row>
    <row r="1872" spans="1:28" ht="24.9" hidden="1" customHeight="1">
      <c r="A1872" s="302" t="s">
        <v>3422</v>
      </c>
      <c r="B1872" s="621" t="s">
        <v>2794</v>
      </c>
      <c r="C1872" s="697">
        <f t="shared" si="129"/>
        <v>3582727</v>
      </c>
      <c r="D1872" s="520">
        <v>1647715</v>
      </c>
      <c r="E1872" s="520">
        <v>250775</v>
      </c>
      <c r="F1872" s="520">
        <v>362202</v>
      </c>
      <c r="G1872" s="520">
        <v>241469</v>
      </c>
      <c r="H1872" s="520">
        <v>540394</v>
      </c>
      <c r="I1872" s="520">
        <v>252875</v>
      </c>
      <c r="J1872" s="520"/>
      <c r="K1872" s="514"/>
      <c r="L1872" s="512"/>
      <c r="M1872" s="520">
        <v>911</v>
      </c>
      <c r="N1872" s="520">
        <v>1733447</v>
      </c>
      <c r="O1872" s="520"/>
      <c r="P1872" s="520"/>
      <c r="Q1872" s="520"/>
      <c r="R1872" s="520"/>
      <c r="S1872" s="520">
        <v>192</v>
      </c>
      <c r="T1872" s="520">
        <v>201565</v>
      </c>
      <c r="U1872" s="512"/>
      <c r="V1872" s="512"/>
      <c r="W1872" s="512"/>
      <c r="X1872" s="512"/>
      <c r="Y1872" s="302"/>
      <c r="Z1872" s="601"/>
      <c r="AA1872" s="515"/>
      <c r="AB1872" s="516"/>
    </row>
    <row r="1873" spans="1:28" ht="24.9" hidden="1" customHeight="1">
      <c r="A1873" s="302" t="s">
        <v>3423</v>
      </c>
      <c r="B1873" s="621" t="s">
        <v>2791</v>
      </c>
      <c r="C1873" s="697">
        <f t="shared" si="129"/>
        <v>4551781</v>
      </c>
      <c r="D1873" s="520">
        <v>1714541</v>
      </c>
      <c r="E1873" s="520">
        <v>87890</v>
      </c>
      <c r="F1873" s="520">
        <v>380550</v>
      </c>
      <c r="G1873" s="520">
        <v>307803</v>
      </c>
      <c r="H1873" s="520">
        <v>712380</v>
      </c>
      <c r="I1873" s="520">
        <v>195426</v>
      </c>
      <c r="J1873" s="520">
        <v>30492</v>
      </c>
      <c r="K1873" s="514"/>
      <c r="L1873" s="512"/>
      <c r="M1873" s="520">
        <v>740</v>
      </c>
      <c r="N1873" s="520">
        <v>1417100</v>
      </c>
      <c r="O1873" s="520">
        <v>76.8</v>
      </c>
      <c r="P1873" s="520">
        <v>48768</v>
      </c>
      <c r="Q1873" s="520">
        <v>987.26</v>
      </c>
      <c r="R1873" s="520">
        <v>1264680</v>
      </c>
      <c r="S1873" s="520">
        <v>102</v>
      </c>
      <c r="T1873" s="520">
        <v>106692</v>
      </c>
      <c r="U1873" s="512"/>
      <c r="V1873" s="512"/>
      <c r="W1873" s="512"/>
      <c r="X1873" s="512"/>
      <c r="Y1873" s="302"/>
      <c r="Z1873" s="601"/>
      <c r="AA1873" s="515"/>
      <c r="AB1873" s="516"/>
    </row>
    <row r="1874" spans="1:28" ht="24.9" hidden="1" customHeight="1">
      <c r="A1874" s="302" t="s">
        <v>3424</v>
      </c>
      <c r="B1874" s="621" t="s">
        <v>2795</v>
      </c>
      <c r="C1874" s="697">
        <f t="shared" si="129"/>
        <v>7453340</v>
      </c>
      <c r="D1874" s="520">
        <v>2473634</v>
      </c>
      <c r="E1874" s="520"/>
      <c r="F1874" s="520"/>
      <c r="G1874" s="520"/>
      <c r="H1874" s="520">
        <v>2473634</v>
      </c>
      <c r="I1874" s="520"/>
      <c r="J1874" s="520"/>
      <c r="K1874" s="514"/>
      <c r="L1874" s="512"/>
      <c r="M1874" s="520">
        <v>1145</v>
      </c>
      <c r="N1874" s="520">
        <v>2192675</v>
      </c>
      <c r="O1874" s="520"/>
      <c r="P1874" s="520"/>
      <c r="Q1874" s="520">
        <v>2039</v>
      </c>
      <c r="R1874" s="520">
        <v>2622210</v>
      </c>
      <c r="S1874" s="520">
        <v>157</v>
      </c>
      <c r="T1874" s="520">
        <v>164821</v>
      </c>
      <c r="U1874" s="512"/>
      <c r="V1874" s="512"/>
      <c r="W1874" s="512"/>
      <c r="X1874" s="512"/>
      <c r="Y1874" s="302"/>
      <c r="Z1874" s="601"/>
      <c r="AA1874" s="515"/>
      <c r="AB1874" s="516"/>
    </row>
    <row r="1875" spans="1:28" ht="24.9" hidden="1" customHeight="1">
      <c r="A1875" s="302" t="s">
        <v>3425</v>
      </c>
      <c r="B1875" s="621" t="s">
        <v>2796</v>
      </c>
      <c r="C1875" s="697">
        <f t="shared" si="129"/>
        <v>8878361</v>
      </c>
      <c r="D1875" s="520">
        <v>5690398</v>
      </c>
      <c r="E1875" s="520">
        <v>167508</v>
      </c>
      <c r="F1875" s="520">
        <v>1849000</v>
      </c>
      <c r="G1875" s="520">
        <v>747770</v>
      </c>
      <c r="H1875" s="520">
        <v>2926120</v>
      </c>
      <c r="I1875" s="520"/>
      <c r="J1875" s="520"/>
      <c r="K1875" s="514"/>
      <c r="L1875" s="512"/>
      <c r="M1875" s="520">
        <v>1153</v>
      </c>
      <c r="N1875" s="520">
        <v>2749940</v>
      </c>
      <c r="O1875" s="520">
        <v>854</v>
      </c>
      <c r="P1875" s="520">
        <v>438023</v>
      </c>
      <c r="Q1875" s="520"/>
      <c r="R1875" s="520"/>
      <c r="S1875" s="520"/>
      <c r="T1875" s="520"/>
      <c r="U1875" s="512"/>
      <c r="V1875" s="512"/>
      <c r="W1875" s="512"/>
      <c r="X1875" s="512"/>
      <c r="Y1875" s="302"/>
      <c r="Z1875" s="601"/>
      <c r="AA1875" s="515"/>
      <c r="AB1875" s="516"/>
    </row>
    <row r="1876" spans="1:28" ht="24.9" hidden="1" customHeight="1">
      <c r="A1876" s="302" t="s">
        <v>3426</v>
      </c>
      <c r="B1876" s="621" t="s">
        <v>2782</v>
      </c>
      <c r="C1876" s="697">
        <f t="shared" si="129"/>
        <v>5365597</v>
      </c>
      <c r="D1876" s="520">
        <v>5136856</v>
      </c>
      <c r="E1876" s="520">
        <v>62040</v>
      </c>
      <c r="F1876" s="520">
        <v>827750</v>
      </c>
      <c r="G1876" s="520">
        <v>685166</v>
      </c>
      <c r="H1876" s="520">
        <v>3561900</v>
      </c>
      <c r="I1876" s="520"/>
      <c r="J1876" s="520"/>
      <c r="K1876" s="514"/>
      <c r="L1876" s="512"/>
      <c r="M1876" s="520"/>
      <c r="N1876" s="520"/>
      <c r="O1876" s="520"/>
      <c r="P1876" s="520"/>
      <c r="Q1876" s="520"/>
      <c r="R1876" s="520"/>
      <c r="S1876" s="520">
        <v>158</v>
      </c>
      <c r="T1876" s="698">
        <v>202398</v>
      </c>
      <c r="U1876" s="520">
        <v>26343</v>
      </c>
      <c r="V1876" s="512"/>
      <c r="W1876" s="512"/>
      <c r="X1876" s="512"/>
      <c r="Y1876" s="302"/>
      <c r="Z1876" s="601"/>
      <c r="AA1876" s="515"/>
      <c r="AB1876" s="516"/>
    </row>
    <row r="1877" spans="1:28" ht="24.9" hidden="1" customHeight="1">
      <c r="A1877" s="302" t="s">
        <v>3427</v>
      </c>
      <c r="B1877" s="557" t="s">
        <v>2848</v>
      </c>
      <c r="C1877" s="697">
        <f t="shared" si="129"/>
        <v>1520764</v>
      </c>
      <c r="D1877" s="520">
        <v>1520764</v>
      </c>
      <c r="E1877" s="520">
        <v>62040</v>
      </c>
      <c r="F1877" s="520">
        <v>769700</v>
      </c>
      <c r="G1877" s="520">
        <v>215636</v>
      </c>
      <c r="H1877" s="520">
        <v>473388</v>
      </c>
      <c r="I1877" s="520"/>
      <c r="J1877" s="520"/>
      <c r="K1877" s="514"/>
      <c r="L1877" s="512"/>
      <c r="M1877" s="520"/>
      <c r="N1877" s="520"/>
      <c r="O1877" s="520"/>
      <c r="P1877" s="520"/>
      <c r="Q1877" s="520"/>
      <c r="R1877" s="520"/>
      <c r="S1877" s="520"/>
      <c r="T1877" s="698"/>
      <c r="U1877" s="512"/>
      <c r="V1877" s="512"/>
      <c r="W1877" s="512"/>
      <c r="X1877" s="512"/>
      <c r="Y1877" s="302"/>
      <c r="Z1877" s="558"/>
      <c r="AA1877" s="515"/>
      <c r="AB1877" s="516"/>
    </row>
    <row r="1878" spans="1:28" ht="24.9" hidden="1" customHeight="1">
      <c r="A1878" s="302" t="s">
        <v>3428</v>
      </c>
      <c r="B1878" s="621" t="s">
        <v>2783</v>
      </c>
      <c r="C1878" s="697">
        <f t="shared" si="129"/>
        <v>965214</v>
      </c>
      <c r="D1878" s="520">
        <v>965214</v>
      </c>
      <c r="E1878" s="520">
        <v>10340</v>
      </c>
      <c r="F1878" s="520">
        <v>356900</v>
      </c>
      <c r="G1878" s="520">
        <v>184334</v>
      </c>
      <c r="H1878" s="520">
        <v>413640</v>
      </c>
      <c r="I1878" s="520"/>
      <c r="J1878" s="520"/>
      <c r="K1878" s="514"/>
      <c r="L1878" s="512"/>
      <c r="M1878" s="520"/>
      <c r="N1878" s="520"/>
      <c r="O1878" s="520"/>
      <c r="P1878" s="520"/>
      <c r="Q1878" s="520"/>
      <c r="R1878" s="520"/>
      <c r="S1878" s="520"/>
      <c r="T1878" s="698"/>
      <c r="U1878" s="512"/>
      <c r="V1878" s="512"/>
      <c r="W1878" s="512"/>
      <c r="X1878" s="512"/>
      <c r="Y1878" s="302"/>
      <c r="Z1878" s="601"/>
      <c r="AA1878" s="515"/>
      <c r="AB1878" s="516"/>
    </row>
    <row r="1879" spans="1:28" ht="24.9" hidden="1" customHeight="1">
      <c r="A1879" s="302" t="s">
        <v>3429</v>
      </c>
      <c r="B1879" s="621" t="s">
        <v>2784</v>
      </c>
      <c r="C1879" s="697">
        <f t="shared" si="129"/>
        <v>835559</v>
      </c>
      <c r="D1879" s="520">
        <v>835559</v>
      </c>
      <c r="E1879" s="520">
        <v>7755</v>
      </c>
      <c r="F1879" s="520">
        <v>189200</v>
      </c>
      <c r="G1879" s="520">
        <v>123469</v>
      </c>
      <c r="H1879" s="520">
        <v>515135</v>
      </c>
      <c r="I1879" s="520"/>
      <c r="J1879" s="520"/>
      <c r="K1879" s="514"/>
      <c r="L1879" s="512"/>
      <c r="M1879" s="520"/>
      <c r="N1879" s="520"/>
      <c r="O1879" s="520"/>
      <c r="P1879" s="520"/>
      <c r="Q1879" s="520"/>
      <c r="R1879" s="520"/>
      <c r="S1879" s="520"/>
      <c r="T1879" s="698"/>
      <c r="U1879" s="512"/>
      <c r="V1879" s="512"/>
      <c r="W1879" s="512"/>
      <c r="X1879" s="512"/>
      <c r="Y1879" s="302"/>
      <c r="Z1879" s="601"/>
      <c r="AA1879" s="515"/>
      <c r="AB1879" s="516"/>
    </row>
    <row r="1880" spans="1:28" ht="24.9" hidden="1" customHeight="1">
      <c r="A1880" s="302" t="s">
        <v>3430</v>
      </c>
      <c r="B1880" s="621" t="s">
        <v>2785</v>
      </c>
      <c r="C1880" s="697">
        <f t="shared" si="129"/>
        <v>1249974</v>
      </c>
      <c r="D1880" s="520">
        <v>1249974</v>
      </c>
      <c r="E1880" s="520">
        <v>7755</v>
      </c>
      <c r="F1880" s="520">
        <v>455800</v>
      </c>
      <c r="G1880" s="520">
        <v>271284</v>
      </c>
      <c r="H1880" s="520">
        <v>515135</v>
      </c>
      <c r="I1880" s="520"/>
      <c r="J1880" s="520"/>
      <c r="K1880" s="514"/>
      <c r="L1880" s="512"/>
      <c r="M1880" s="520"/>
      <c r="N1880" s="520"/>
      <c r="O1880" s="520"/>
      <c r="P1880" s="520"/>
      <c r="Q1880" s="520"/>
      <c r="R1880" s="520"/>
      <c r="S1880" s="520"/>
      <c r="T1880" s="698"/>
      <c r="U1880" s="512"/>
      <c r="V1880" s="512"/>
      <c r="W1880" s="512"/>
      <c r="X1880" s="512"/>
      <c r="Y1880" s="302"/>
      <c r="Z1880" s="601"/>
      <c r="AA1880" s="515"/>
      <c r="AB1880" s="516"/>
    </row>
    <row r="1881" spans="1:28" ht="24.9" hidden="1" customHeight="1">
      <c r="A1881" s="302" t="s">
        <v>3431</v>
      </c>
      <c r="B1881" s="621" t="s">
        <v>2786</v>
      </c>
      <c r="C1881" s="697">
        <f t="shared" si="129"/>
        <v>965214</v>
      </c>
      <c r="D1881" s="520">
        <v>965214</v>
      </c>
      <c r="E1881" s="520">
        <v>10340</v>
      </c>
      <c r="F1881" s="520">
        <v>356900</v>
      </c>
      <c r="G1881" s="520">
        <v>184334</v>
      </c>
      <c r="H1881" s="520">
        <v>413640</v>
      </c>
      <c r="I1881" s="520"/>
      <c r="J1881" s="520"/>
      <c r="K1881" s="514"/>
      <c r="L1881" s="512"/>
      <c r="M1881" s="520"/>
      <c r="N1881" s="520"/>
      <c r="O1881" s="520"/>
      <c r="P1881" s="520"/>
      <c r="Q1881" s="520"/>
      <c r="R1881" s="520"/>
      <c r="S1881" s="520"/>
      <c r="T1881" s="698"/>
      <c r="U1881" s="512"/>
      <c r="V1881" s="512"/>
      <c r="W1881" s="512"/>
      <c r="X1881" s="512"/>
      <c r="Y1881" s="302"/>
      <c r="Z1881" s="601"/>
      <c r="AA1881" s="515"/>
      <c r="AB1881" s="516"/>
    </row>
    <row r="1882" spans="1:28" ht="24.9" hidden="1" customHeight="1">
      <c r="A1882" s="302" t="s">
        <v>3432</v>
      </c>
      <c r="B1882" s="621" t="s">
        <v>2787</v>
      </c>
      <c r="C1882" s="697">
        <f t="shared" si="129"/>
        <v>965214</v>
      </c>
      <c r="D1882" s="520">
        <v>965214</v>
      </c>
      <c r="E1882" s="520">
        <v>10340</v>
      </c>
      <c r="F1882" s="520">
        <v>356900</v>
      </c>
      <c r="G1882" s="520">
        <v>184334</v>
      </c>
      <c r="H1882" s="520">
        <v>413640</v>
      </c>
      <c r="I1882" s="520"/>
      <c r="J1882" s="520"/>
      <c r="K1882" s="514"/>
      <c r="L1882" s="512"/>
      <c r="M1882" s="520"/>
      <c r="N1882" s="520"/>
      <c r="O1882" s="520"/>
      <c r="P1882" s="520"/>
      <c r="Q1882" s="520"/>
      <c r="R1882" s="520"/>
      <c r="S1882" s="520"/>
      <c r="T1882" s="698"/>
      <c r="U1882" s="512"/>
      <c r="V1882" s="512"/>
      <c r="W1882" s="512"/>
      <c r="X1882" s="512"/>
      <c r="Y1882" s="302"/>
      <c r="Z1882" s="601"/>
      <c r="AA1882" s="515"/>
      <c r="AB1882" s="516"/>
    </row>
    <row r="1883" spans="1:28" ht="24.9" hidden="1" customHeight="1">
      <c r="A1883" s="302" t="s">
        <v>3433</v>
      </c>
      <c r="B1883" s="621" t="s">
        <v>2788</v>
      </c>
      <c r="C1883" s="697">
        <f t="shared" si="129"/>
        <v>1345262</v>
      </c>
      <c r="D1883" s="520">
        <v>1345262</v>
      </c>
      <c r="E1883" s="520">
        <v>20680</v>
      </c>
      <c r="F1883" s="520">
        <v>356900</v>
      </c>
      <c r="G1883" s="520">
        <v>239982</v>
      </c>
      <c r="H1883" s="520">
        <v>727700</v>
      </c>
      <c r="I1883" s="520"/>
      <c r="J1883" s="520"/>
      <c r="K1883" s="549"/>
      <c r="L1883" s="548"/>
      <c r="M1883" s="520"/>
      <c r="N1883" s="520"/>
      <c r="O1883" s="520"/>
      <c r="P1883" s="520"/>
      <c r="Q1883" s="520"/>
      <c r="R1883" s="520"/>
      <c r="S1883" s="520"/>
      <c r="T1883" s="698"/>
      <c r="U1883" s="548"/>
      <c r="V1883" s="548"/>
      <c r="W1883" s="548"/>
      <c r="X1883" s="548"/>
      <c r="Y1883" s="302"/>
      <c r="Z1883" s="601"/>
      <c r="AA1883" s="515"/>
      <c r="AB1883" s="516"/>
    </row>
    <row r="1884" spans="1:28" ht="24.9" hidden="1" customHeight="1">
      <c r="A1884" s="302" t="s">
        <v>3434</v>
      </c>
      <c r="B1884" s="557" t="s">
        <v>3157</v>
      </c>
      <c r="C1884" s="697">
        <f t="shared" si="129"/>
        <v>1883467</v>
      </c>
      <c r="D1884" s="520"/>
      <c r="E1884" s="520"/>
      <c r="F1884" s="520"/>
      <c r="G1884" s="520"/>
      <c r="H1884" s="520"/>
      <c r="I1884" s="520"/>
      <c r="J1884" s="520"/>
      <c r="K1884" s="549">
        <v>1</v>
      </c>
      <c r="L1884" s="512">
        <v>1883467</v>
      </c>
      <c r="M1884" s="520"/>
      <c r="N1884" s="520"/>
      <c r="O1884" s="520"/>
      <c r="P1884" s="520"/>
      <c r="Q1884" s="520"/>
      <c r="R1884" s="520"/>
      <c r="S1884" s="520"/>
      <c r="T1884" s="698"/>
      <c r="U1884" s="548"/>
      <c r="V1884" s="548"/>
      <c r="W1884" s="548"/>
      <c r="X1884" s="548"/>
      <c r="Y1884" s="302"/>
      <c r="Z1884" s="558"/>
      <c r="AA1884" s="515"/>
      <c r="AB1884" s="516"/>
    </row>
    <row r="1885" spans="1:28" ht="24.9" hidden="1" customHeight="1">
      <c r="A1885" s="302" t="s">
        <v>3435</v>
      </c>
      <c r="B1885" s="557" t="s">
        <v>3158</v>
      </c>
      <c r="C1885" s="697">
        <f t="shared" si="129"/>
        <v>3766934</v>
      </c>
      <c r="D1885" s="520"/>
      <c r="E1885" s="520"/>
      <c r="F1885" s="520"/>
      <c r="G1885" s="520"/>
      <c r="H1885" s="520"/>
      <c r="I1885" s="520"/>
      <c r="J1885" s="520"/>
      <c r="K1885" s="549">
        <v>2</v>
      </c>
      <c r="L1885" s="512">
        <v>3766934</v>
      </c>
      <c r="M1885" s="520"/>
      <c r="N1885" s="520"/>
      <c r="O1885" s="520"/>
      <c r="P1885" s="520"/>
      <c r="Q1885" s="520"/>
      <c r="R1885" s="520"/>
      <c r="S1885" s="520"/>
      <c r="T1885" s="698"/>
      <c r="U1885" s="548"/>
      <c r="V1885" s="548"/>
      <c r="W1885" s="548"/>
      <c r="X1885" s="548"/>
      <c r="Y1885" s="302"/>
      <c r="Z1885" s="558"/>
      <c r="AA1885" s="515"/>
      <c r="AB1885" s="516"/>
    </row>
    <row r="1886" spans="1:28" ht="24.9" hidden="1" customHeight="1">
      <c r="A1886" s="302" t="s">
        <v>3436</v>
      </c>
      <c r="B1886" s="557" t="s">
        <v>3159</v>
      </c>
      <c r="C1886" s="697">
        <f t="shared" si="129"/>
        <v>3766934</v>
      </c>
      <c r="D1886" s="520"/>
      <c r="E1886" s="520"/>
      <c r="F1886" s="520"/>
      <c r="G1886" s="520"/>
      <c r="H1886" s="520"/>
      <c r="I1886" s="520"/>
      <c r="J1886" s="520"/>
      <c r="K1886" s="549">
        <v>2</v>
      </c>
      <c r="L1886" s="512">
        <v>3766934</v>
      </c>
      <c r="M1886" s="520"/>
      <c r="N1886" s="520"/>
      <c r="O1886" s="520"/>
      <c r="P1886" s="520"/>
      <c r="Q1886" s="520"/>
      <c r="R1886" s="520"/>
      <c r="S1886" s="520"/>
      <c r="T1886" s="698"/>
      <c r="U1886" s="548"/>
      <c r="V1886" s="548"/>
      <c r="W1886" s="548"/>
      <c r="X1886" s="548"/>
      <c r="Y1886" s="302"/>
      <c r="Z1886" s="558"/>
      <c r="AA1886" s="515"/>
      <c r="AB1886" s="516"/>
    </row>
    <row r="1887" spans="1:28" ht="24.9" hidden="1" customHeight="1">
      <c r="A1887" s="551" t="s">
        <v>103</v>
      </c>
      <c r="B1887" s="633"/>
      <c r="C1887" s="512">
        <f>SUM(C1854:C1886)</f>
        <v>94176948</v>
      </c>
      <c r="D1887" s="512">
        <f t="shared" ref="D1887:U1887" si="130">SUM(D1854:D1883)</f>
        <v>41297736</v>
      </c>
      <c r="E1887" s="512">
        <f t="shared" si="130"/>
        <v>1037967</v>
      </c>
      <c r="F1887" s="512">
        <f t="shared" si="130"/>
        <v>9333495</v>
      </c>
      <c r="G1887" s="512">
        <f t="shared" si="130"/>
        <v>5478691</v>
      </c>
      <c r="H1887" s="512">
        <f t="shared" si="130"/>
        <v>23297490</v>
      </c>
      <c r="I1887" s="512">
        <f t="shared" si="130"/>
        <v>1228861</v>
      </c>
      <c r="J1887" s="512">
        <f t="shared" si="130"/>
        <v>921232</v>
      </c>
      <c r="K1887" s="514">
        <f>SUM(K1854:K1886)</f>
        <v>12</v>
      </c>
      <c r="L1887" s="512">
        <f>SUM(L1834:L1886)</f>
        <v>22601604</v>
      </c>
      <c r="M1887" s="512">
        <f t="shared" si="130"/>
        <v>8565</v>
      </c>
      <c r="N1887" s="512">
        <f t="shared" si="130"/>
        <v>16924466</v>
      </c>
      <c r="O1887" s="512">
        <f t="shared" si="130"/>
        <v>1926.8999999999999</v>
      </c>
      <c r="P1887" s="512">
        <f t="shared" si="130"/>
        <v>1119234</v>
      </c>
      <c r="Q1887" s="512">
        <f t="shared" si="130"/>
        <v>6813.26</v>
      </c>
      <c r="R1887" s="512">
        <f t="shared" si="130"/>
        <v>8319773</v>
      </c>
      <c r="S1887" s="512">
        <f t="shared" si="130"/>
        <v>1961.19</v>
      </c>
      <c r="T1887" s="512">
        <f t="shared" si="130"/>
        <v>2092532</v>
      </c>
      <c r="U1887" s="512">
        <f t="shared" si="130"/>
        <v>1821603</v>
      </c>
      <c r="V1887" s="512"/>
      <c r="W1887" s="512"/>
      <c r="X1887" s="512"/>
      <c r="Y1887" s="551"/>
      <c r="Z1887" s="634"/>
      <c r="AA1887" s="515"/>
      <c r="AB1887" s="516"/>
    </row>
    <row r="1888" spans="1:28" ht="24.9" hidden="1" customHeight="1">
      <c r="A1888" s="529" t="s">
        <v>64</v>
      </c>
      <c r="B1888" s="633"/>
      <c r="C1888" s="552"/>
      <c r="D1888" s="552"/>
      <c r="E1888" s="552"/>
      <c r="F1888" s="552"/>
      <c r="G1888" s="552"/>
      <c r="H1888" s="552"/>
      <c r="I1888" s="552"/>
      <c r="J1888" s="553"/>
      <c r="K1888" s="554"/>
      <c r="L1888" s="552"/>
      <c r="M1888" s="552"/>
      <c r="N1888" s="552"/>
      <c r="O1888" s="552"/>
      <c r="P1888" s="552"/>
      <c r="Q1888" s="552"/>
      <c r="R1888" s="552"/>
      <c r="S1888" s="552"/>
      <c r="T1888" s="552"/>
      <c r="U1888" s="552"/>
      <c r="V1888" s="552"/>
      <c r="W1888" s="552"/>
      <c r="X1888" s="555"/>
      <c r="Y1888" s="529"/>
      <c r="Z1888" s="634"/>
      <c r="AA1888" s="515"/>
      <c r="AB1888" s="516"/>
    </row>
    <row r="1889" spans="1:28" ht="24.9" hidden="1" customHeight="1">
      <c r="A1889" s="302" t="s">
        <v>3437</v>
      </c>
      <c r="B1889" s="701" t="s">
        <v>456</v>
      </c>
      <c r="C1889" s="512">
        <f t="shared" ref="C1889:C1902" si="131">D1889+L1889+N1889+P1889+R1889+T1889+U1889</f>
        <v>1146604</v>
      </c>
      <c r="D1889" s="548">
        <f t="shared" ref="D1889:D1902" si="132">SUM(E1889:J1889)</f>
        <v>929324</v>
      </c>
      <c r="E1889" s="512">
        <v>46536</v>
      </c>
      <c r="F1889" s="512">
        <v>208520</v>
      </c>
      <c r="G1889" s="512">
        <v>168716</v>
      </c>
      <c r="H1889" s="512">
        <v>325611</v>
      </c>
      <c r="I1889" s="512">
        <v>179941</v>
      </c>
      <c r="J1889" s="548"/>
      <c r="K1889" s="549"/>
      <c r="L1889" s="548"/>
      <c r="M1889" s="329"/>
      <c r="N1889" s="329"/>
      <c r="O1889" s="329"/>
      <c r="P1889" s="329"/>
      <c r="Q1889" s="540">
        <v>500</v>
      </c>
      <c r="R1889" s="512">
        <v>217280</v>
      </c>
      <c r="S1889" s="548"/>
      <c r="T1889" s="548"/>
      <c r="U1889" s="548"/>
      <c r="V1889" s="548"/>
      <c r="W1889" s="548"/>
      <c r="X1889" s="550"/>
      <c r="Y1889" s="302"/>
      <c r="Z1889" s="702"/>
      <c r="AA1889" s="515"/>
      <c r="AB1889" s="516"/>
    </row>
    <row r="1890" spans="1:28" ht="24.9" hidden="1" customHeight="1">
      <c r="A1890" s="302" t="s">
        <v>3438</v>
      </c>
      <c r="B1890" s="701" t="s">
        <v>1614</v>
      </c>
      <c r="C1890" s="512">
        <f t="shared" si="131"/>
        <v>1187524</v>
      </c>
      <c r="D1890" s="548">
        <f t="shared" si="132"/>
        <v>0</v>
      </c>
      <c r="E1890" s="512"/>
      <c r="F1890" s="512"/>
      <c r="G1890" s="512"/>
      <c r="H1890" s="512"/>
      <c r="I1890" s="512"/>
      <c r="J1890" s="548"/>
      <c r="K1890" s="549"/>
      <c r="L1890" s="548"/>
      <c r="M1890" s="540">
        <v>620</v>
      </c>
      <c r="N1890" s="512">
        <v>1187524</v>
      </c>
      <c r="O1890" s="329"/>
      <c r="P1890" s="329"/>
      <c r="Q1890" s="540"/>
      <c r="R1890" s="512"/>
      <c r="S1890" s="548"/>
      <c r="T1890" s="548"/>
      <c r="U1890" s="548"/>
      <c r="V1890" s="548"/>
      <c r="W1890" s="548"/>
      <c r="X1890" s="550"/>
      <c r="Y1890" s="302"/>
      <c r="Z1890" s="702"/>
      <c r="AA1890" s="515"/>
      <c r="AB1890" s="516"/>
    </row>
    <row r="1891" spans="1:28" ht="24.9" hidden="1" customHeight="1">
      <c r="A1891" s="302" t="s">
        <v>3439</v>
      </c>
      <c r="B1891" s="701" t="s">
        <v>1615</v>
      </c>
      <c r="C1891" s="512">
        <f t="shared" si="131"/>
        <v>2334078</v>
      </c>
      <c r="D1891" s="548">
        <f t="shared" si="132"/>
        <v>798907</v>
      </c>
      <c r="E1891" s="512"/>
      <c r="F1891" s="512">
        <v>219269</v>
      </c>
      <c r="G1891" s="512">
        <v>177412</v>
      </c>
      <c r="H1891" s="512">
        <v>402226</v>
      </c>
      <c r="I1891" s="512"/>
      <c r="J1891" s="548"/>
      <c r="K1891" s="549"/>
      <c r="L1891" s="548"/>
      <c r="M1891" s="512">
        <v>620</v>
      </c>
      <c r="N1891" s="512">
        <v>1187524</v>
      </c>
      <c r="O1891" s="512"/>
      <c r="P1891" s="512"/>
      <c r="Q1891" s="512">
        <v>800</v>
      </c>
      <c r="R1891" s="512">
        <v>347647</v>
      </c>
      <c r="S1891" s="548"/>
      <c r="T1891" s="548"/>
      <c r="U1891" s="548"/>
      <c r="V1891" s="548"/>
      <c r="W1891" s="548"/>
      <c r="X1891" s="550"/>
      <c r="Y1891" s="302"/>
      <c r="Z1891" s="702"/>
      <c r="AA1891" s="515"/>
      <c r="AB1891" s="516"/>
    </row>
    <row r="1892" spans="1:28" ht="24.9" hidden="1" customHeight="1">
      <c r="A1892" s="302" t="s">
        <v>3440</v>
      </c>
      <c r="B1892" s="701" t="s">
        <v>457</v>
      </c>
      <c r="C1892" s="512">
        <f t="shared" si="131"/>
        <v>1057007</v>
      </c>
      <c r="D1892" s="548">
        <f t="shared" si="132"/>
        <v>911430</v>
      </c>
      <c r="E1892" s="512"/>
      <c r="F1892" s="512">
        <v>111784</v>
      </c>
      <c r="G1892" s="512">
        <v>90446</v>
      </c>
      <c r="H1892" s="512">
        <v>572693</v>
      </c>
      <c r="I1892" s="512">
        <v>136507</v>
      </c>
      <c r="J1892" s="548"/>
      <c r="K1892" s="549"/>
      <c r="L1892" s="548"/>
      <c r="M1892" s="540"/>
      <c r="N1892" s="512"/>
      <c r="O1892" s="329"/>
      <c r="P1892" s="329"/>
      <c r="Q1892" s="540">
        <v>335</v>
      </c>
      <c r="R1892" s="512">
        <v>145577</v>
      </c>
      <c r="S1892" s="548"/>
      <c r="T1892" s="548"/>
      <c r="U1892" s="548"/>
      <c r="V1892" s="548"/>
      <c r="W1892" s="548"/>
      <c r="X1892" s="550"/>
      <c r="Y1892" s="302"/>
      <c r="Z1892" s="702"/>
      <c r="AA1892" s="515"/>
      <c r="AB1892" s="516"/>
    </row>
    <row r="1893" spans="1:28" ht="24.9" hidden="1" customHeight="1">
      <c r="A1893" s="302" t="s">
        <v>3441</v>
      </c>
      <c r="B1893" s="701" t="s">
        <v>1616</v>
      </c>
      <c r="C1893" s="512">
        <f t="shared" si="131"/>
        <v>676122</v>
      </c>
      <c r="D1893" s="548">
        <f t="shared" si="132"/>
        <v>0</v>
      </c>
      <c r="E1893" s="512"/>
      <c r="F1893" s="512"/>
      <c r="G1893" s="512"/>
      <c r="H1893" s="512"/>
      <c r="I1893" s="512"/>
      <c r="J1893" s="548"/>
      <c r="K1893" s="549"/>
      <c r="L1893" s="548"/>
      <c r="M1893" s="540">
        <v>353</v>
      </c>
      <c r="N1893" s="512">
        <v>676122</v>
      </c>
      <c r="O1893" s="329"/>
      <c r="P1893" s="329"/>
      <c r="Q1893" s="540"/>
      <c r="R1893" s="512"/>
      <c r="S1893" s="548"/>
      <c r="T1893" s="548"/>
      <c r="U1893" s="548"/>
      <c r="V1893" s="548"/>
      <c r="W1893" s="548"/>
      <c r="X1893" s="550"/>
      <c r="Y1893" s="302"/>
      <c r="Z1893" s="702"/>
      <c r="AA1893" s="515"/>
      <c r="AB1893" s="516"/>
    </row>
    <row r="1894" spans="1:28" ht="24.9" hidden="1" customHeight="1">
      <c r="A1894" s="302" t="s">
        <v>3442</v>
      </c>
      <c r="B1894" s="701" t="s">
        <v>1617</v>
      </c>
      <c r="C1894" s="512">
        <f t="shared" si="131"/>
        <v>2951918</v>
      </c>
      <c r="D1894" s="548">
        <f t="shared" si="132"/>
        <v>1574347</v>
      </c>
      <c r="E1894" s="512">
        <v>35161</v>
      </c>
      <c r="F1894" s="512"/>
      <c r="G1894" s="512">
        <v>859233</v>
      </c>
      <c r="H1894" s="512">
        <v>679953</v>
      </c>
      <c r="I1894" s="512"/>
      <c r="J1894" s="548"/>
      <c r="K1894" s="549"/>
      <c r="L1894" s="548"/>
      <c r="M1894" s="540">
        <v>700</v>
      </c>
      <c r="N1894" s="512">
        <v>1340753</v>
      </c>
      <c r="O1894" s="540">
        <v>58</v>
      </c>
      <c r="P1894" s="512">
        <v>36818</v>
      </c>
      <c r="Q1894" s="540"/>
      <c r="R1894" s="512"/>
      <c r="S1894" s="548"/>
      <c r="T1894" s="548"/>
      <c r="U1894" s="548"/>
      <c r="V1894" s="548"/>
      <c r="W1894" s="548"/>
      <c r="X1894" s="550"/>
      <c r="Y1894" s="302"/>
      <c r="Z1894" s="702"/>
      <c r="AA1894" s="515"/>
      <c r="AB1894" s="516"/>
    </row>
    <row r="1895" spans="1:28" ht="24.9" hidden="1" customHeight="1">
      <c r="A1895" s="302" t="s">
        <v>3443</v>
      </c>
      <c r="B1895" s="701" t="s">
        <v>1618</v>
      </c>
      <c r="C1895" s="512">
        <f t="shared" si="131"/>
        <v>2437617</v>
      </c>
      <c r="D1895" s="548">
        <f t="shared" si="132"/>
        <v>929547</v>
      </c>
      <c r="E1895" s="512"/>
      <c r="F1895" s="512"/>
      <c r="G1895" s="512">
        <v>69573</v>
      </c>
      <c r="H1895" s="512">
        <v>704853</v>
      </c>
      <c r="I1895" s="512">
        <v>155121</v>
      </c>
      <c r="J1895" s="548"/>
      <c r="K1895" s="549"/>
      <c r="L1895" s="548"/>
      <c r="M1895" s="540">
        <v>649.48</v>
      </c>
      <c r="N1895" s="512">
        <v>1244027</v>
      </c>
      <c r="O1895" s="540"/>
      <c r="P1895" s="512"/>
      <c r="Q1895" s="540">
        <v>607.61</v>
      </c>
      <c r="R1895" s="512">
        <v>264043</v>
      </c>
      <c r="S1895" s="548"/>
      <c r="T1895" s="548"/>
      <c r="U1895" s="548"/>
      <c r="V1895" s="548"/>
      <c r="W1895" s="548"/>
      <c r="X1895" s="550"/>
      <c r="Y1895" s="302"/>
      <c r="Z1895" s="702"/>
      <c r="AA1895" s="515"/>
      <c r="AB1895" s="516"/>
    </row>
    <row r="1896" spans="1:28" ht="24.9" hidden="1" customHeight="1">
      <c r="A1896" s="302" t="s">
        <v>3444</v>
      </c>
      <c r="B1896" s="701" t="s">
        <v>1619</v>
      </c>
      <c r="C1896" s="512">
        <f t="shared" si="131"/>
        <v>1940824</v>
      </c>
      <c r="D1896" s="548">
        <f t="shared" si="132"/>
        <v>431902</v>
      </c>
      <c r="E1896" s="512"/>
      <c r="F1896" s="512"/>
      <c r="G1896" s="512">
        <v>69573</v>
      </c>
      <c r="H1896" s="512">
        <v>241335</v>
      </c>
      <c r="I1896" s="512">
        <v>120994</v>
      </c>
      <c r="J1896" s="548"/>
      <c r="K1896" s="549"/>
      <c r="L1896" s="548"/>
      <c r="M1896" s="540">
        <v>650.91</v>
      </c>
      <c r="N1896" s="512">
        <v>1246709</v>
      </c>
      <c r="O1896" s="540"/>
      <c r="P1896" s="512"/>
      <c r="Q1896" s="540">
        <v>603.4</v>
      </c>
      <c r="R1896" s="512">
        <v>262213</v>
      </c>
      <c r="S1896" s="548"/>
      <c r="T1896" s="548"/>
      <c r="U1896" s="548"/>
      <c r="V1896" s="548"/>
      <c r="W1896" s="548"/>
      <c r="X1896" s="550"/>
      <c r="Y1896" s="302"/>
      <c r="Z1896" s="702"/>
      <c r="AA1896" s="515"/>
      <c r="AB1896" s="516"/>
    </row>
    <row r="1897" spans="1:28" ht="24.9" hidden="1" customHeight="1">
      <c r="A1897" s="302" t="s">
        <v>3445</v>
      </c>
      <c r="B1897" s="701" t="s">
        <v>1620</v>
      </c>
      <c r="C1897" s="512">
        <f t="shared" si="131"/>
        <v>604940</v>
      </c>
      <c r="D1897" s="548">
        <f t="shared" si="132"/>
        <v>604940</v>
      </c>
      <c r="E1897" s="512"/>
      <c r="F1897" s="512"/>
      <c r="G1897" s="512">
        <v>52180</v>
      </c>
      <c r="H1897" s="512">
        <v>459687</v>
      </c>
      <c r="I1897" s="512">
        <v>93073</v>
      </c>
      <c r="J1897" s="548"/>
      <c r="K1897" s="549"/>
      <c r="L1897" s="548"/>
      <c r="M1897" s="540"/>
      <c r="N1897" s="512"/>
      <c r="O1897" s="540"/>
      <c r="P1897" s="512"/>
      <c r="Q1897" s="540"/>
      <c r="R1897" s="512"/>
      <c r="S1897" s="548"/>
      <c r="T1897" s="548"/>
      <c r="U1897" s="548"/>
      <c r="V1897" s="548"/>
      <c r="W1897" s="548"/>
      <c r="X1897" s="550"/>
      <c r="Y1897" s="302"/>
      <c r="Z1897" s="702"/>
      <c r="AA1897" s="515"/>
      <c r="AB1897" s="516"/>
    </row>
    <row r="1898" spans="1:28" ht="24.9" hidden="1" customHeight="1">
      <c r="A1898" s="302" t="s">
        <v>3446</v>
      </c>
      <c r="B1898" s="701" t="s">
        <v>1623</v>
      </c>
      <c r="C1898" s="512">
        <f t="shared" si="131"/>
        <v>1573910</v>
      </c>
      <c r="D1898" s="548">
        <f t="shared" si="132"/>
        <v>1255150</v>
      </c>
      <c r="E1898" s="512"/>
      <c r="F1898" s="512">
        <v>247215</v>
      </c>
      <c r="G1898" s="512">
        <v>206981</v>
      </c>
      <c r="H1898" s="512">
        <v>459687</v>
      </c>
      <c r="I1898" s="512">
        <v>341267</v>
      </c>
      <c r="J1898" s="548"/>
      <c r="K1898" s="549"/>
      <c r="L1898" s="548"/>
      <c r="M1898" s="540"/>
      <c r="N1898" s="512"/>
      <c r="O1898" s="540"/>
      <c r="P1898" s="512"/>
      <c r="Q1898" s="540">
        <v>554</v>
      </c>
      <c r="R1898" s="512">
        <v>318760</v>
      </c>
      <c r="S1898" s="548"/>
      <c r="T1898" s="548"/>
      <c r="U1898" s="548"/>
      <c r="V1898" s="548"/>
      <c r="W1898" s="548"/>
      <c r="X1898" s="550"/>
      <c r="Y1898" s="302"/>
      <c r="Z1898" s="702"/>
      <c r="AA1898" s="515"/>
      <c r="AB1898" s="516"/>
    </row>
    <row r="1899" spans="1:28" ht="24.9" hidden="1" customHeight="1">
      <c r="A1899" s="302" t="s">
        <v>3447</v>
      </c>
      <c r="B1899" s="701" t="s">
        <v>1624</v>
      </c>
      <c r="C1899" s="512">
        <f t="shared" si="131"/>
        <v>1608764</v>
      </c>
      <c r="D1899" s="548">
        <f t="shared" si="132"/>
        <v>1293457</v>
      </c>
      <c r="E1899" s="512"/>
      <c r="F1899" s="512">
        <v>247215</v>
      </c>
      <c r="G1899" s="512">
        <v>206981</v>
      </c>
      <c r="H1899" s="512">
        <v>497994</v>
      </c>
      <c r="I1899" s="512">
        <v>341267</v>
      </c>
      <c r="J1899" s="548"/>
      <c r="K1899" s="549"/>
      <c r="L1899" s="548"/>
      <c r="M1899" s="540"/>
      <c r="N1899" s="512"/>
      <c r="O1899" s="540"/>
      <c r="P1899" s="512"/>
      <c r="Q1899" s="540">
        <v>430</v>
      </c>
      <c r="R1899" s="512">
        <v>315307</v>
      </c>
      <c r="S1899" s="548"/>
      <c r="T1899" s="548"/>
      <c r="U1899" s="548"/>
      <c r="V1899" s="548"/>
      <c r="W1899" s="548"/>
      <c r="X1899" s="550"/>
      <c r="Y1899" s="302"/>
      <c r="Z1899" s="702"/>
      <c r="AA1899" s="515"/>
      <c r="AB1899" s="516"/>
    </row>
    <row r="1900" spans="1:28" ht="24.9" hidden="1" customHeight="1">
      <c r="A1900" s="302" t="s">
        <v>3448</v>
      </c>
      <c r="B1900" s="701" t="s">
        <v>1621</v>
      </c>
      <c r="C1900" s="512">
        <f t="shared" si="131"/>
        <v>714526</v>
      </c>
      <c r="D1900" s="548">
        <f t="shared" si="132"/>
        <v>714526</v>
      </c>
      <c r="E1900" s="512"/>
      <c r="F1900" s="512">
        <v>189173</v>
      </c>
      <c r="G1900" s="512">
        <v>153062</v>
      </c>
      <c r="H1900" s="512"/>
      <c r="I1900" s="512">
        <v>372291</v>
      </c>
      <c r="J1900" s="548"/>
      <c r="K1900" s="549"/>
      <c r="L1900" s="548"/>
      <c r="M1900" s="540"/>
      <c r="N1900" s="512"/>
      <c r="O1900" s="540"/>
      <c r="P1900" s="512"/>
      <c r="Q1900" s="540"/>
      <c r="R1900" s="512"/>
      <c r="S1900" s="548"/>
      <c r="T1900" s="548"/>
      <c r="U1900" s="548"/>
      <c r="V1900" s="548"/>
      <c r="W1900" s="548"/>
      <c r="X1900" s="550"/>
      <c r="Y1900" s="302"/>
      <c r="Z1900" s="702"/>
      <c r="AA1900" s="515"/>
      <c r="AB1900" s="516"/>
    </row>
    <row r="1901" spans="1:28" ht="24.9" hidden="1" customHeight="1">
      <c r="A1901" s="302" t="s">
        <v>3449</v>
      </c>
      <c r="B1901" s="701" t="s">
        <v>1622</v>
      </c>
      <c r="C1901" s="512">
        <f t="shared" si="131"/>
        <v>1285341</v>
      </c>
      <c r="D1901" s="548">
        <f t="shared" si="132"/>
        <v>1285341</v>
      </c>
      <c r="E1901" s="512"/>
      <c r="F1901" s="512">
        <v>298692</v>
      </c>
      <c r="G1901" s="512">
        <v>241675</v>
      </c>
      <c r="H1901" s="512">
        <v>641635</v>
      </c>
      <c r="I1901" s="512">
        <v>103339</v>
      </c>
      <c r="J1901" s="548"/>
      <c r="K1901" s="549"/>
      <c r="L1901" s="548"/>
      <c r="M1901" s="540"/>
      <c r="N1901" s="512"/>
      <c r="O1901" s="540"/>
      <c r="P1901" s="512"/>
      <c r="Q1901" s="540"/>
      <c r="R1901" s="512"/>
      <c r="S1901" s="548"/>
      <c r="T1901" s="548"/>
      <c r="U1901" s="548"/>
      <c r="V1901" s="548"/>
      <c r="W1901" s="548"/>
      <c r="X1901" s="550"/>
      <c r="Y1901" s="302"/>
      <c r="Z1901" s="702"/>
      <c r="AA1901" s="515"/>
      <c r="AB1901" s="516"/>
    </row>
    <row r="1902" spans="1:28" ht="24.9" hidden="1" customHeight="1">
      <c r="A1902" s="302" t="s">
        <v>3450</v>
      </c>
      <c r="B1902" s="701" t="s">
        <v>460</v>
      </c>
      <c r="C1902" s="512">
        <f t="shared" si="131"/>
        <v>1714297</v>
      </c>
      <c r="D1902" s="548">
        <f t="shared" si="132"/>
        <v>1523960</v>
      </c>
      <c r="E1902" s="512"/>
      <c r="F1902" s="512">
        <v>238616</v>
      </c>
      <c r="G1902" s="512">
        <v>193066</v>
      </c>
      <c r="H1902" s="512">
        <v>735499</v>
      </c>
      <c r="I1902" s="512">
        <v>356779</v>
      </c>
      <c r="J1902" s="548"/>
      <c r="K1902" s="549"/>
      <c r="L1902" s="548"/>
      <c r="M1902" s="540"/>
      <c r="N1902" s="512"/>
      <c r="O1902" s="540"/>
      <c r="P1902" s="512"/>
      <c r="Q1902" s="540">
        <v>438</v>
      </c>
      <c r="R1902" s="512">
        <v>190337</v>
      </c>
      <c r="S1902" s="548"/>
      <c r="T1902" s="548"/>
      <c r="U1902" s="548"/>
      <c r="V1902" s="548"/>
      <c r="W1902" s="548"/>
      <c r="X1902" s="550"/>
      <c r="Y1902" s="302"/>
      <c r="Z1902" s="702"/>
      <c r="AA1902" s="515"/>
      <c r="AB1902" s="516"/>
    </row>
    <row r="1903" spans="1:28" ht="24.9" hidden="1" customHeight="1">
      <c r="A1903" s="551" t="s">
        <v>104</v>
      </c>
      <c r="B1903" s="633"/>
      <c r="C1903" s="512">
        <f>SUM(C1889:C1902)</f>
        <v>21233472</v>
      </c>
      <c r="D1903" s="512">
        <f t="shared" ref="D1903:T1903" si="133">SUM(D1889:D1902)</f>
        <v>12252831</v>
      </c>
      <c r="E1903" s="512">
        <f t="shared" si="133"/>
        <v>81697</v>
      </c>
      <c r="F1903" s="512">
        <f t="shared" si="133"/>
        <v>1760484</v>
      </c>
      <c r="G1903" s="512">
        <f t="shared" si="133"/>
        <v>2488898</v>
      </c>
      <c r="H1903" s="512">
        <f t="shared" si="133"/>
        <v>5721173</v>
      </c>
      <c r="I1903" s="512">
        <f t="shared" si="133"/>
        <v>2200579</v>
      </c>
      <c r="J1903" s="512">
        <f t="shared" si="133"/>
        <v>0</v>
      </c>
      <c r="K1903" s="512">
        <f t="shared" si="133"/>
        <v>0</v>
      </c>
      <c r="L1903" s="512">
        <f t="shared" si="133"/>
        <v>0</v>
      </c>
      <c r="M1903" s="512">
        <f t="shared" si="133"/>
        <v>3593.39</v>
      </c>
      <c r="N1903" s="512">
        <f t="shared" si="133"/>
        <v>6882659</v>
      </c>
      <c r="O1903" s="512">
        <f t="shared" si="133"/>
        <v>58</v>
      </c>
      <c r="P1903" s="512">
        <f t="shared" si="133"/>
        <v>36818</v>
      </c>
      <c r="Q1903" s="512">
        <f t="shared" si="133"/>
        <v>4268.01</v>
      </c>
      <c r="R1903" s="512">
        <f t="shared" si="133"/>
        <v>2061164</v>
      </c>
      <c r="S1903" s="512">
        <f t="shared" si="133"/>
        <v>0</v>
      </c>
      <c r="T1903" s="512">
        <f t="shared" si="133"/>
        <v>0</v>
      </c>
      <c r="U1903" s="512"/>
      <c r="V1903" s="512"/>
      <c r="W1903" s="512"/>
      <c r="X1903" s="559"/>
      <c r="Y1903" s="551"/>
      <c r="Z1903" s="634"/>
      <c r="AA1903" s="515"/>
      <c r="AB1903" s="516"/>
    </row>
    <row r="1904" spans="1:28" ht="24.9" hidden="1" customHeight="1">
      <c r="A1904" s="529" t="s">
        <v>65</v>
      </c>
      <c r="B1904" s="648"/>
      <c r="C1904" s="552"/>
      <c r="D1904" s="552"/>
      <c r="E1904" s="552"/>
      <c r="F1904" s="552"/>
      <c r="G1904" s="552"/>
      <c r="H1904" s="552"/>
      <c r="I1904" s="552"/>
      <c r="J1904" s="553"/>
      <c r="K1904" s="554"/>
      <c r="L1904" s="552"/>
      <c r="M1904" s="552"/>
      <c r="N1904" s="552"/>
      <c r="O1904" s="552"/>
      <c r="P1904" s="552"/>
      <c r="Q1904" s="552"/>
      <c r="R1904" s="552"/>
      <c r="S1904" s="552"/>
      <c r="T1904" s="552"/>
      <c r="U1904" s="552"/>
      <c r="V1904" s="552"/>
      <c r="W1904" s="552"/>
      <c r="X1904" s="555"/>
      <c r="Y1904" s="529"/>
      <c r="Z1904" s="664"/>
      <c r="AA1904" s="515"/>
      <c r="AB1904" s="516"/>
    </row>
    <row r="1905" spans="1:28" ht="24.9" hidden="1" customHeight="1">
      <c r="A1905" s="302" t="s">
        <v>3451</v>
      </c>
      <c r="B1905" s="522" t="s">
        <v>1609</v>
      </c>
      <c r="C1905" s="512">
        <f>D1905+L1905+N1905+P1905+R1905+T1905+U1905</f>
        <v>415543</v>
      </c>
      <c r="D1905" s="512"/>
      <c r="E1905" s="512"/>
      <c r="F1905" s="512"/>
      <c r="G1905" s="512"/>
      <c r="H1905" s="512"/>
      <c r="I1905" s="512"/>
      <c r="J1905" s="512"/>
      <c r="K1905" s="539"/>
      <c r="L1905" s="512"/>
      <c r="M1905" s="512"/>
      <c r="N1905" s="512"/>
      <c r="O1905" s="512"/>
      <c r="P1905" s="512"/>
      <c r="Q1905" s="512">
        <v>337.63</v>
      </c>
      <c r="R1905" s="512">
        <v>368017</v>
      </c>
      <c r="S1905" s="512">
        <v>53.4</v>
      </c>
      <c r="T1905" s="512">
        <v>47526</v>
      </c>
      <c r="U1905" s="512"/>
      <c r="V1905" s="512"/>
      <c r="W1905" s="512"/>
      <c r="X1905" s="559"/>
      <c r="Y1905" s="302"/>
      <c r="Z1905" s="522"/>
      <c r="AA1905" s="515"/>
      <c r="AB1905" s="516"/>
    </row>
    <row r="1906" spans="1:28" ht="24.9" hidden="1" customHeight="1">
      <c r="A1906" s="302" t="s">
        <v>3452</v>
      </c>
      <c r="B1906" s="522" t="s">
        <v>1610</v>
      </c>
      <c r="C1906" s="512">
        <f>D1906+L1906+N1906+P1906+R1906+T1906+U1906</f>
        <v>916645</v>
      </c>
      <c r="D1906" s="512">
        <f>E1906+F1906+G1906+H1906+I1906+J1906</f>
        <v>620729</v>
      </c>
      <c r="E1906" s="512"/>
      <c r="F1906" s="512">
        <v>111800</v>
      </c>
      <c r="G1906" s="512">
        <v>99387</v>
      </c>
      <c r="H1906" s="512">
        <v>409542</v>
      </c>
      <c r="I1906" s="512"/>
      <c r="J1906" s="512"/>
      <c r="K1906" s="514"/>
      <c r="L1906" s="512"/>
      <c r="M1906" s="512"/>
      <c r="N1906" s="512"/>
      <c r="O1906" s="512"/>
      <c r="P1906" s="512"/>
      <c r="Q1906" s="512"/>
      <c r="R1906" s="512"/>
      <c r="S1906" s="512"/>
      <c r="T1906" s="512"/>
      <c r="U1906" s="512">
        <v>295916</v>
      </c>
      <c r="V1906" s="512"/>
      <c r="W1906" s="512"/>
      <c r="X1906" s="559"/>
      <c r="Y1906" s="302"/>
      <c r="Z1906" s="522"/>
      <c r="AA1906" s="515"/>
      <c r="AB1906" s="516"/>
    </row>
    <row r="1907" spans="1:28" ht="24.9" hidden="1" customHeight="1">
      <c r="A1907" s="551" t="s">
        <v>105</v>
      </c>
      <c r="B1907" s="633"/>
      <c r="C1907" s="512">
        <f>SUM(C1905:C1906)</f>
        <v>1332188</v>
      </c>
      <c r="D1907" s="512">
        <f t="shared" ref="D1907:U1907" si="134">SUM(D1905:D1906)</f>
        <v>620729</v>
      </c>
      <c r="E1907" s="512">
        <f t="shared" si="134"/>
        <v>0</v>
      </c>
      <c r="F1907" s="512">
        <f t="shared" si="134"/>
        <v>111800</v>
      </c>
      <c r="G1907" s="512">
        <f t="shared" si="134"/>
        <v>99387</v>
      </c>
      <c r="H1907" s="512">
        <f t="shared" si="134"/>
        <v>409542</v>
      </c>
      <c r="I1907" s="512">
        <f t="shared" si="134"/>
        <v>0</v>
      </c>
      <c r="J1907" s="512">
        <f t="shared" si="134"/>
        <v>0</v>
      </c>
      <c r="K1907" s="512">
        <f t="shared" si="134"/>
        <v>0</v>
      </c>
      <c r="L1907" s="512">
        <f t="shared" si="134"/>
        <v>0</v>
      </c>
      <c r="M1907" s="512">
        <f t="shared" si="134"/>
        <v>0</v>
      </c>
      <c r="N1907" s="512">
        <f t="shared" si="134"/>
        <v>0</v>
      </c>
      <c r="O1907" s="512">
        <f t="shared" si="134"/>
        <v>0</v>
      </c>
      <c r="P1907" s="512">
        <f t="shared" si="134"/>
        <v>0</v>
      </c>
      <c r="Q1907" s="512">
        <f t="shared" si="134"/>
        <v>337.63</v>
      </c>
      <c r="R1907" s="512">
        <f t="shared" si="134"/>
        <v>368017</v>
      </c>
      <c r="S1907" s="512">
        <f t="shared" si="134"/>
        <v>53.4</v>
      </c>
      <c r="T1907" s="512">
        <f t="shared" si="134"/>
        <v>47526</v>
      </c>
      <c r="U1907" s="512">
        <f t="shared" si="134"/>
        <v>295916</v>
      </c>
      <c r="V1907" s="512"/>
      <c r="W1907" s="512"/>
      <c r="X1907" s="559"/>
      <c r="Y1907" s="551"/>
      <c r="Z1907" s="634"/>
      <c r="AA1907" s="515"/>
      <c r="AB1907" s="516"/>
    </row>
    <row r="1908" spans="1:28" ht="24.9" hidden="1" customHeight="1">
      <c r="A1908" s="529" t="s">
        <v>943</v>
      </c>
      <c r="B1908" s="558"/>
      <c r="C1908" s="552"/>
      <c r="D1908" s="552"/>
      <c r="E1908" s="552"/>
      <c r="F1908" s="552"/>
      <c r="G1908" s="552"/>
      <c r="H1908" s="552"/>
      <c r="I1908" s="552"/>
      <c r="J1908" s="553"/>
      <c r="K1908" s="554"/>
      <c r="L1908" s="552"/>
      <c r="M1908" s="552"/>
      <c r="N1908" s="552"/>
      <c r="O1908" s="552"/>
      <c r="P1908" s="552"/>
      <c r="Q1908" s="552"/>
      <c r="R1908" s="552"/>
      <c r="S1908" s="552"/>
      <c r="T1908" s="552"/>
      <c r="U1908" s="552"/>
      <c r="V1908" s="552"/>
      <c r="W1908" s="552"/>
      <c r="X1908" s="555"/>
      <c r="Y1908" s="529"/>
      <c r="Z1908" s="703"/>
      <c r="AA1908" s="515"/>
      <c r="AB1908" s="516"/>
    </row>
    <row r="1909" spans="1:28" ht="24.9" hidden="1" customHeight="1">
      <c r="A1909" s="302" t="s">
        <v>3453</v>
      </c>
      <c r="B1909" s="519" t="s">
        <v>1847</v>
      </c>
      <c r="C1909" s="513">
        <f t="shared" ref="C1909:C1916" si="135">D1909+L1909+N1909+P1909+R1909+T1909+U1909</f>
        <v>1300000</v>
      </c>
      <c r="D1909" s="513">
        <v>970000</v>
      </c>
      <c r="E1909" s="513">
        <v>150000</v>
      </c>
      <c r="F1909" s="513"/>
      <c r="G1909" s="513"/>
      <c r="H1909" s="513">
        <v>820000</v>
      </c>
      <c r="I1909" s="513"/>
      <c r="J1909" s="513"/>
      <c r="K1909" s="692"/>
      <c r="L1909" s="693"/>
      <c r="M1909" s="704"/>
      <c r="N1909" s="704"/>
      <c r="O1909" s="704"/>
      <c r="P1909" s="704"/>
      <c r="Q1909" s="512">
        <v>590</v>
      </c>
      <c r="R1909" s="512">
        <v>250000</v>
      </c>
      <c r="S1909" s="704"/>
      <c r="T1909" s="704"/>
      <c r="U1909" s="513">
        <v>80000</v>
      </c>
      <c r="V1909" s="694"/>
      <c r="W1909" s="694"/>
      <c r="X1909" s="521"/>
      <c r="Y1909" s="302"/>
      <c r="Z1909" s="522"/>
      <c r="AA1909" s="515"/>
      <c r="AB1909" s="516"/>
    </row>
    <row r="1910" spans="1:28" ht="24.9" hidden="1" customHeight="1">
      <c r="A1910" s="302" t="s">
        <v>3454</v>
      </c>
      <c r="B1910" s="519" t="s">
        <v>1848</v>
      </c>
      <c r="C1910" s="513">
        <f t="shared" si="135"/>
        <v>480000</v>
      </c>
      <c r="D1910" s="513">
        <v>150000</v>
      </c>
      <c r="E1910" s="513">
        <v>150000</v>
      </c>
      <c r="F1910" s="513"/>
      <c r="G1910" s="513"/>
      <c r="H1910" s="513"/>
      <c r="I1910" s="513"/>
      <c r="J1910" s="513"/>
      <c r="K1910" s="705"/>
      <c r="L1910" s="639"/>
      <c r="M1910" s="512"/>
      <c r="N1910" s="512"/>
      <c r="O1910" s="512"/>
      <c r="P1910" s="512"/>
      <c r="Q1910" s="512">
        <v>590</v>
      </c>
      <c r="R1910" s="512">
        <v>250000</v>
      </c>
      <c r="S1910" s="512"/>
      <c r="T1910" s="512"/>
      <c r="U1910" s="513">
        <v>80000</v>
      </c>
      <c r="V1910" s="520"/>
      <c r="W1910" s="520"/>
      <c r="X1910" s="559"/>
      <c r="Y1910" s="302"/>
      <c r="Z1910" s="522"/>
      <c r="AA1910" s="515"/>
      <c r="AB1910" s="516"/>
    </row>
    <row r="1911" spans="1:28" ht="24.9" hidden="1" customHeight="1">
      <c r="A1911" s="302" t="s">
        <v>3455</v>
      </c>
      <c r="B1911" s="519" t="s">
        <v>1849</v>
      </c>
      <c r="C1911" s="513">
        <f t="shared" si="135"/>
        <v>1760600</v>
      </c>
      <c r="D1911" s="513">
        <v>977858</v>
      </c>
      <c r="E1911" s="513">
        <v>102858</v>
      </c>
      <c r="F1911" s="513"/>
      <c r="G1911" s="513">
        <v>60000</v>
      </c>
      <c r="H1911" s="513">
        <v>730000</v>
      </c>
      <c r="I1911" s="513">
        <v>85000</v>
      </c>
      <c r="J1911" s="513"/>
      <c r="K1911" s="705"/>
      <c r="L1911" s="639"/>
      <c r="M1911" s="512">
        <v>312</v>
      </c>
      <c r="N1911" s="512">
        <v>543192</v>
      </c>
      <c r="O1911" s="512"/>
      <c r="P1911" s="512"/>
      <c r="Q1911" s="512">
        <v>462</v>
      </c>
      <c r="R1911" s="512">
        <v>182490</v>
      </c>
      <c r="S1911" s="512">
        <v>60</v>
      </c>
      <c r="T1911" s="512">
        <v>57060</v>
      </c>
      <c r="U1911" s="513"/>
      <c r="V1911" s="520"/>
      <c r="W1911" s="520"/>
      <c r="X1911" s="559"/>
      <c r="Y1911" s="302"/>
      <c r="Z1911" s="522"/>
      <c r="AA1911" s="515"/>
      <c r="AB1911" s="516"/>
    </row>
    <row r="1912" spans="1:28" ht="24.9" hidden="1" customHeight="1">
      <c r="A1912" s="302" t="s">
        <v>3456</v>
      </c>
      <c r="B1912" s="519" t="s">
        <v>1850</v>
      </c>
      <c r="C1912" s="513">
        <f t="shared" si="135"/>
        <v>1070871</v>
      </c>
      <c r="D1912" s="513">
        <v>278471</v>
      </c>
      <c r="E1912" s="513">
        <v>278471</v>
      </c>
      <c r="F1912" s="513"/>
      <c r="G1912" s="513"/>
      <c r="H1912" s="513"/>
      <c r="I1912" s="513"/>
      <c r="J1912" s="513"/>
      <c r="K1912" s="705"/>
      <c r="L1912" s="639"/>
      <c r="M1912" s="512">
        <v>700</v>
      </c>
      <c r="N1912" s="512">
        <v>792400</v>
      </c>
      <c r="O1912" s="512"/>
      <c r="P1912" s="512"/>
      <c r="Q1912" s="512"/>
      <c r="R1912" s="512"/>
      <c r="S1912" s="512"/>
      <c r="T1912" s="512"/>
      <c r="U1912" s="513"/>
      <c r="V1912" s="520"/>
      <c r="W1912" s="520"/>
      <c r="X1912" s="559"/>
      <c r="Y1912" s="302"/>
      <c r="Z1912" s="522"/>
      <c r="AA1912" s="515"/>
      <c r="AB1912" s="516"/>
    </row>
    <row r="1913" spans="1:28" ht="24.9" hidden="1" customHeight="1">
      <c r="A1913" s="302" t="s">
        <v>3457</v>
      </c>
      <c r="B1913" s="519" t="s">
        <v>1851</v>
      </c>
      <c r="C1913" s="513">
        <f t="shared" si="135"/>
        <v>2600000</v>
      </c>
      <c r="D1913" s="513">
        <v>1300000</v>
      </c>
      <c r="E1913" s="513">
        <v>150000</v>
      </c>
      <c r="F1913" s="513"/>
      <c r="G1913" s="513">
        <v>105000</v>
      </c>
      <c r="H1913" s="513">
        <v>825000</v>
      </c>
      <c r="I1913" s="513">
        <v>220000</v>
      </c>
      <c r="J1913" s="513"/>
      <c r="K1913" s="705"/>
      <c r="L1913" s="639"/>
      <c r="M1913" s="512">
        <v>744</v>
      </c>
      <c r="N1913" s="512">
        <v>880000</v>
      </c>
      <c r="O1913" s="512"/>
      <c r="P1913" s="512"/>
      <c r="Q1913" s="512">
        <v>690</v>
      </c>
      <c r="R1913" s="512">
        <v>270000</v>
      </c>
      <c r="S1913" s="512">
        <v>75</v>
      </c>
      <c r="T1913" s="512">
        <v>70000</v>
      </c>
      <c r="U1913" s="513">
        <v>80000</v>
      </c>
      <c r="V1913" s="520"/>
      <c r="W1913" s="520"/>
      <c r="X1913" s="559"/>
      <c r="Y1913" s="302"/>
      <c r="Z1913" s="522"/>
      <c r="AA1913" s="515"/>
      <c r="AB1913" s="516"/>
    </row>
    <row r="1914" spans="1:28" ht="24.9" hidden="1" customHeight="1">
      <c r="A1914" s="302" t="s">
        <v>3458</v>
      </c>
      <c r="B1914" s="519" t="s">
        <v>1852</v>
      </c>
      <c r="C1914" s="513">
        <f t="shared" si="135"/>
        <v>2088990</v>
      </c>
      <c r="D1914" s="513">
        <v>994680</v>
      </c>
      <c r="E1914" s="513">
        <v>194680</v>
      </c>
      <c r="F1914" s="513"/>
      <c r="G1914" s="513"/>
      <c r="H1914" s="513">
        <v>800000</v>
      </c>
      <c r="I1914" s="513"/>
      <c r="J1914" s="513"/>
      <c r="K1914" s="705"/>
      <c r="L1914" s="639"/>
      <c r="M1914" s="512">
        <v>720</v>
      </c>
      <c r="N1914" s="512">
        <v>731220</v>
      </c>
      <c r="O1914" s="512"/>
      <c r="P1914" s="512"/>
      <c r="Q1914" s="512">
        <v>742</v>
      </c>
      <c r="R1914" s="512">
        <v>293090</v>
      </c>
      <c r="S1914" s="512">
        <v>75</v>
      </c>
      <c r="T1914" s="512">
        <v>70000</v>
      </c>
      <c r="U1914" s="512"/>
      <c r="V1914" s="520"/>
      <c r="W1914" s="520"/>
      <c r="X1914" s="559"/>
      <c r="Y1914" s="302"/>
      <c r="Z1914" s="522"/>
      <c r="AA1914" s="515"/>
      <c r="AB1914" s="516"/>
    </row>
    <row r="1915" spans="1:28" ht="24.9" hidden="1" customHeight="1">
      <c r="A1915" s="302" t="s">
        <v>3459</v>
      </c>
      <c r="B1915" s="519" t="s">
        <v>1853</v>
      </c>
      <c r="C1915" s="513">
        <f t="shared" si="135"/>
        <v>1290000</v>
      </c>
      <c r="D1915" s="513">
        <v>990000</v>
      </c>
      <c r="E1915" s="513">
        <v>150000</v>
      </c>
      <c r="F1915" s="513"/>
      <c r="G1915" s="513"/>
      <c r="H1915" s="513">
        <v>840000</v>
      </c>
      <c r="I1915" s="513"/>
      <c r="J1915" s="513"/>
      <c r="K1915" s="706"/>
      <c r="L1915" s="707"/>
      <c r="M1915" s="512"/>
      <c r="N1915" s="512"/>
      <c r="O1915" s="512"/>
      <c r="P1915" s="512"/>
      <c r="Q1915" s="512">
        <v>630</v>
      </c>
      <c r="R1915" s="512">
        <v>300000</v>
      </c>
      <c r="S1915" s="512"/>
      <c r="T1915" s="512"/>
      <c r="U1915" s="513"/>
      <c r="V1915" s="700"/>
      <c r="W1915" s="700"/>
      <c r="X1915" s="550"/>
      <c r="Y1915" s="302"/>
      <c r="Z1915" s="522"/>
      <c r="AA1915" s="515"/>
      <c r="AB1915" s="516"/>
    </row>
    <row r="1916" spans="1:28" ht="24.9" hidden="1" customHeight="1">
      <c r="A1916" s="302" t="s">
        <v>3460</v>
      </c>
      <c r="B1916" s="519" t="s">
        <v>1854</v>
      </c>
      <c r="C1916" s="513">
        <f t="shared" si="135"/>
        <v>739621</v>
      </c>
      <c r="D1916" s="513">
        <v>739621</v>
      </c>
      <c r="E1916" s="513">
        <v>74100</v>
      </c>
      <c r="F1916" s="513"/>
      <c r="G1916" s="513"/>
      <c r="H1916" s="513">
        <v>665521</v>
      </c>
      <c r="I1916" s="513"/>
      <c r="J1916" s="513"/>
      <c r="K1916" s="706"/>
      <c r="L1916" s="707"/>
      <c r="M1916" s="704"/>
      <c r="N1916" s="704"/>
      <c r="O1916" s="704"/>
      <c r="P1916" s="704"/>
      <c r="Q1916" s="704"/>
      <c r="R1916" s="704"/>
      <c r="S1916" s="704"/>
      <c r="T1916" s="704"/>
      <c r="U1916" s="513"/>
      <c r="V1916" s="700"/>
      <c r="W1916" s="700"/>
      <c r="X1916" s="550"/>
      <c r="Y1916" s="302"/>
      <c r="Z1916" s="522"/>
      <c r="AA1916" s="515"/>
      <c r="AB1916" s="516"/>
    </row>
    <row r="1917" spans="1:28" ht="24.9" hidden="1" customHeight="1">
      <c r="A1917" s="551" t="s">
        <v>470</v>
      </c>
      <c r="B1917" s="601"/>
      <c r="C1917" s="512">
        <f>SUM(C1909:C1916)</f>
        <v>11330082</v>
      </c>
      <c r="D1917" s="512">
        <f t="shared" ref="D1917:U1917" si="136">SUM(D1909:D1916)</f>
        <v>6400630</v>
      </c>
      <c r="E1917" s="512">
        <f t="shared" si="136"/>
        <v>1250109</v>
      </c>
      <c r="F1917" s="512">
        <f t="shared" si="136"/>
        <v>0</v>
      </c>
      <c r="G1917" s="512">
        <f t="shared" si="136"/>
        <v>165000</v>
      </c>
      <c r="H1917" s="512">
        <f t="shared" si="136"/>
        <v>4680521</v>
      </c>
      <c r="I1917" s="512">
        <f t="shared" si="136"/>
        <v>305000</v>
      </c>
      <c r="J1917" s="512">
        <f t="shared" si="136"/>
        <v>0</v>
      </c>
      <c r="K1917" s="512">
        <f t="shared" si="136"/>
        <v>0</v>
      </c>
      <c r="L1917" s="512">
        <f t="shared" si="136"/>
        <v>0</v>
      </c>
      <c r="M1917" s="512">
        <f t="shared" si="136"/>
        <v>2476</v>
      </c>
      <c r="N1917" s="512">
        <f t="shared" si="136"/>
        <v>2946812</v>
      </c>
      <c r="O1917" s="512">
        <f t="shared" si="136"/>
        <v>0</v>
      </c>
      <c r="P1917" s="512">
        <f t="shared" si="136"/>
        <v>0</v>
      </c>
      <c r="Q1917" s="512">
        <f t="shared" si="136"/>
        <v>3704</v>
      </c>
      <c r="R1917" s="512">
        <f t="shared" si="136"/>
        <v>1545580</v>
      </c>
      <c r="S1917" s="512">
        <f t="shared" si="136"/>
        <v>210</v>
      </c>
      <c r="T1917" s="512">
        <f t="shared" si="136"/>
        <v>197060</v>
      </c>
      <c r="U1917" s="512">
        <f t="shared" si="136"/>
        <v>240000</v>
      </c>
      <c r="V1917" s="512"/>
      <c r="W1917" s="512"/>
      <c r="X1917" s="559"/>
      <c r="Y1917" s="551"/>
      <c r="Z1917" s="703"/>
      <c r="AA1917" s="515"/>
      <c r="AB1917" s="516"/>
    </row>
    <row r="1918" spans="1:28" ht="24.9" hidden="1" customHeight="1">
      <c r="A1918" s="529" t="s">
        <v>66</v>
      </c>
      <c r="B1918" s="633"/>
      <c r="C1918" s="552"/>
      <c r="D1918" s="552"/>
      <c r="E1918" s="552"/>
      <c r="F1918" s="552"/>
      <c r="G1918" s="552"/>
      <c r="H1918" s="552"/>
      <c r="I1918" s="552"/>
      <c r="J1918" s="553"/>
      <c r="K1918" s="554"/>
      <c r="L1918" s="552"/>
      <c r="M1918" s="552"/>
      <c r="N1918" s="552"/>
      <c r="O1918" s="552"/>
      <c r="P1918" s="552"/>
      <c r="Q1918" s="552"/>
      <c r="R1918" s="552"/>
      <c r="S1918" s="552"/>
      <c r="T1918" s="552"/>
      <c r="U1918" s="552"/>
      <c r="V1918" s="552"/>
      <c r="W1918" s="552"/>
      <c r="X1918" s="555"/>
      <c r="Y1918" s="529"/>
      <c r="Z1918" s="634"/>
      <c r="AA1918" s="515"/>
      <c r="AB1918" s="516"/>
    </row>
    <row r="1919" spans="1:28" ht="24.9" hidden="1" customHeight="1">
      <c r="A1919" s="302" t="s">
        <v>3461</v>
      </c>
      <c r="B1919" s="519" t="s">
        <v>1855</v>
      </c>
      <c r="C1919" s="512">
        <f>D1919+L1919+N1919+P1919+R1919+T1919+U1919</f>
        <v>1959471</v>
      </c>
      <c r="D1919" s="513">
        <f>E1919+F1919+G1919+H1919+I1919+J1919</f>
        <v>459595</v>
      </c>
      <c r="E1919" s="512"/>
      <c r="F1919" s="513"/>
      <c r="G1919" s="512"/>
      <c r="H1919" s="512">
        <v>459595</v>
      </c>
      <c r="I1919" s="512"/>
      <c r="J1919" s="513"/>
      <c r="K1919" s="546"/>
      <c r="L1919" s="513"/>
      <c r="M1919" s="512">
        <v>753</v>
      </c>
      <c r="N1919" s="512">
        <v>1310853</v>
      </c>
      <c r="O1919" s="513"/>
      <c r="P1919" s="513"/>
      <c r="Q1919" s="512">
        <v>90</v>
      </c>
      <c r="R1919" s="512">
        <v>105061</v>
      </c>
      <c r="S1919" s="512">
        <v>88</v>
      </c>
      <c r="T1919" s="512">
        <v>83962</v>
      </c>
      <c r="U1919" s="513"/>
      <c r="V1919" s="513"/>
      <c r="W1919" s="513"/>
      <c r="X1919" s="521"/>
      <c r="Y1919" s="302"/>
      <c r="Z1919" s="522"/>
      <c r="AA1919" s="515"/>
      <c r="AB1919" s="516"/>
    </row>
    <row r="1920" spans="1:28" ht="24.9" hidden="1" customHeight="1">
      <c r="A1920" s="302" t="s">
        <v>3462</v>
      </c>
      <c r="B1920" s="519" t="s">
        <v>1856</v>
      </c>
      <c r="C1920" s="512">
        <f>D1920+L1920+N1920+P1920+R1920+T1920+U1920</f>
        <v>305469</v>
      </c>
      <c r="D1920" s="512">
        <f>E1920+F1920+G1920+H1920+I1920+J1920</f>
        <v>219922</v>
      </c>
      <c r="E1920" s="512">
        <v>28195</v>
      </c>
      <c r="F1920" s="512"/>
      <c r="G1920" s="512"/>
      <c r="H1920" s="512"/>
      <c r="I1920" s="512">
        <v>191727</v>
      </c>
      <c r="J1920" s="512"/>
      <c r="K1920" s="514"/>
      <c r="L1920" s="512"/>
      <c r="M1920" s="512"/>
      <c r="N1920" s="512"/>
      <c r="O1920" s="512"/>
      <c r="P1920" s="512"/>
      <c r="Q1920" s="597"/>
      <c r="R1920" s="597"/>
      <c r="S1920" s="512">
        <v>90</v>
      </c>
      <c r="T1920" s="512">
        <v>85547</v>
      </c>
      <c r="U1920" s="512"/>
      <c r="V1920" s="512"/>
      <c r="W1920" s="512"/>
      <c r="X1920" s="559"/>
      <c r="Y1920" s="302"/>
      <c r="Z1920" s="522"/>
      <c r="AA1920" s="515"/>
      <c r="AB1920" s="516"/>
    </row>
    <row r="1921" spans="1:28" ht="24.9" hidden="1" customHeight="1">
      <c r="A1921" s="302" t="s">
        <v>3463</v>
      </c>
      <c r="B1921" s="519" t="s">
        <v>1858</v>
      </c>
      <c r="C1921" s="512">
        <f>D1921+L1921+N1921+P1921+R1921+T1921+U1921</f>
        <v>977940</v>
      </c>
      <c r="D1921" s="512">
        <f>E1921+F1921+G1921+H1921+I1921+J1921</f>
        <v>14100</v>
      </c>
      <c r="E1921" s="512">
        <v>14100</v>
      </c>
      <c r="F1921" s="512"/>
      <c r="G1921" s="512"/>
      <c r="H1921" s="512"/>
      <c r="I1921" s="512"/>
      <c r="J1921" s="512"/>
      <c r="K1921" s="514"/>
      <c r="L1921" s="512"/>
      <c r="M1921" s="512">
        <v>540</v>
      </c>
      <c r="N1921" s="512">
        <v>940140</v>
      </c>
      <c r="O1921" s="512"/>
      <c r="P1921" s="512"/>
      <c r="Q1921" s="597">
        <v>60</v>
      </c>
      <c r="R1921" s="597">
        <v>23700</v>
      </c>
      <c r="S1921" s="512"/>
      <c r="T1921" s="512"/>
      <c r="U1921" s="512"/>
      <c r="V1921" s="512"/>
      <c r="W1921" s="512"/>
      <c r="X1921" s="559"/>
      <c r="Y1921" s="302"/>
      <c r="Z1921" s="522"/>
      <c r="AA1921" s="515"/>
      <c r="AB1921" s="516"/>
    </row>
    <row r="1922" spans="1:28" ht="24.9" hidden="1" customHeight="1">
      <c r="A1922" s="302" t="s">
        <v>3464</v>
      </c>
      <c r="B1922" s="519" t="s">
        <v>1859</v>
      </c>
      <c r="C1922" s="512">
        <f>D1922+L1922+N1922+P1922+R1922+T1922+U1922</f>
        <v>977940</v>
      </c>
      <c r="D1922" s="512">
        <f>E1922+F1922+G1922+H1922+I1922+J1922</f>
        <v>14100</v>
      </c>
      <c r="E1922" s="512">
        <v>14100</v>
      </c>
      <c r="F1922" s="548"/>
      <c r="G1922" s="512"/>
      <c r="H1922" s="512"/>
      <c r="I1922" s="512"/>
      <c r="J1922" s="548"/>
      <c r="K1922" s="549"/>
      <c r="L1922" s="548"/>
      <c r="M1922" s="512">
        <v>540</v>
      </c>
      <c r="N1922" s="512">
        <v>940140</v>
      </c>
      <c r="O1922" s="548"/>
      <c r="P1922" s="548"/>
      <c r="Q1922" s="597">
        <v>60</v>
      </c>
      <c r="R1922" s="597">
        <v>23700</v>
      </c>
      <c r="S1922" s="512"/>
      <c r="T1922" s="512"/>
      <c r="U1922" s="548"/>
      <c r="V1922" s="548"/>
      <c r="W1922" s="548"/>
      <c r="X1922" s="550"/>
      <c r="Y1922" s="302"/>
      <c r="Z1922" s="522"/>
      <c r="AA1922" s="515"/>
      <c r="AB1922" s="516"/>
    </row>
    <row r="1923" spans="1:28" ht="24.9" hidden="1" customHeight="1">
      <c r="A1923" s="302" t="s">
        <v>3465</v>
      </c>
      <c r="B1923" s="519" t="s">
        <v>1857</v>
      </c>
      <c r="C1923" s="512">
        <f>D1923+L1923+N1923+P1923+R1923+T1923+U1923</f>
        <v>337410</v>
      </c>
      <c r="D1923" s="512">
        <f>E1923+F1923+G1923+H1923+I1923+J1923</f>
        <v>222620</v>
      </c>
      <c r="E1923" s="512">
        <v>32900</v>
      </c>
      <c r="F1923" s="548"/>
      <c r="G1923" s="512">
        <v>189720</v>
      </c>
      <c r="H1923" s="512"/>
      <c r="I1923" s="512"/>
      <c r="J1923" s="548"/>
      <c r="K1923" s="549"/>
      <c r="L1923" s="548"/>
      <c r="M1923" s="512"/>
      <c r="N1923" s="512"/>
      <c r="O1923" s="548"/>
      <c r="P1923" s="548"/>
      <c r="Q1923" s="597">
        <v>68</v>
      </c>
      <c r="R1923" s="597">
        <v>38710</v>
      </c>
      <c r="S1923" s="512">
        <v>80</v>
      </c>
      <c r="T1923" s="512">
        <v>76080</v>
      </c>
      <c r="U1923" s="548"/>
      <c r="V1923" s="548"/>
      <c r="W1923" s="548"/>
      <c r="X1923" s="550"/>
      <c r="Y1923" s="302"/>
      <c r="Z1923" s="522"/>
      <c r="AA1923" s="515"/>
      <c r="AB1923" s="516"/>
    </row>
    <row r="1924" spans="1:28" ht="24.9" hidden="1" customHeight="1">
      <c r="A1924" s="551" t="s">
        <v>106</v>
      </c>
      <c r="B1924" s="633"/>
      <c r="C1924" s="512">
        <f>SUM(C1919:C1923)</f>
        <v>4558230</v>
      </c>
      <c r="D1924" s="512">
        <f t="shared" ref="D1924:U1924" si="137">SUM(D1919:D1923)</f>
        <v>930337</v>
      </c>
      <c r="E1924" s="512">
        <f t="shared" si="137"/>
        <v>89295</v>
      </c>
      <c r="F1924" s="512">
        <f t="shared" si="137"/>
        <v>0</v>
      </c>
      <c r="G1924" s="512">
        <f t="shared" si="137"/>
        <v>189720</v>
      </c>
      <c r="H1924" s="512">
        <f t="shared" si="137"/>
        <v>459595</v>
      </c>
      <c r="I1924" s="512">
        <f t="shared" si="137"/>
        <v>191727</v>
      </c>
      <c r="J1924" s="512">
        <f t="shared" si="137"/>
        <v>0</v>
      </c>
      <c r="K1924" s="512">
        <f t="shared" si="137"/>
        <v>0</v>
      </c>
      <c r="L1924" s="512">
        <f t="shared" si="137"/>
        <v>0</v>
      </c>
      <c r="M1924" s="512">
        <f t="shared" si="137"/>
        <v>1833</v>
      </c>
      <c r="N1924" s="512">
        <f t="shared" si="137"/>
        <v>3191133</v>
      </c>
      <c r="O1924" s="512">
        <f t="shared" si="137"/>
        <v>0</v>
      </c>
      <c r="P1924" s="512">
        <f t="shared" si="137"/>
        <v>0</v>
      </c>
      <c r="Q1924" s="512">
        <f t="shared" si="137"/>
        <v>278</v>
      </c>
      <c r="R1924" s="512">
        <f t="shared" si="137"/>
        <v>191171</v>
      </c>
      <c r="S1924" s="512">
        <f t="shared" si="137"/>
        <v>258</v>
      </c>
      <c r="T1924" s="512">
        <f t="shared" si="137"/>
        <v>245589</v>
      </c>
      <c r="U1924" s="512">
        <f t="shared" si="137"/>
        <v>0</v>
      </c>
      <c r="V1924" s="512"/>
      <c r="W1924" s="512"/>
      <c r="X1924" s="559"/>
      <c r="Y1924" s="551"/>
      <c r="Z1924" s="634"/>
      <c r="AA1924" s="515"/>
      <c r="AB1924" s="516"/>
    </row>
    <row r="1925" spans="1:28" ht="24.9" hidden="1" customHeight="1">
      <c r="A1925" s="529" t="s">
        <v>32</v>
      </c>
      <c r="B1925" s="633"/>
      <c r="C1925" s="552"/>
      <c r="D1925" s="552"/>
      <c r="E1925" s="552"/>
      <c r="F1925" s="552"/>
      <c r="G1925" s="552"/>
      <c r="H1925" s="552"/>
      <c r="I1925" s="552"/>
      <c r="J1925" s="553"/>
      <c r="K1925" s="554"/>
      <c r="L1925" s="552"/>
      <c r="M1925" s="552"/>
      <c r="N1925" s="552"/>
      <c r="O1925" s="552"/>
      <c r="P1925" s="552"/>
      <c r="Q1925" s="552"/>
      <c r="R1925" s="552"/>
      <c r="S1925" s="552"/>
      <c r="T1925" s="552"/>
      <c r="U1925" s="552"/>
      <c r="V1925" s="552"/>
      <c r="W1925" s="552"/>
      <c r="X1925" s="555"/>
      <c r="Y1925" s="529"/>
      <c r="Z1925" s="634"/>
      <c r="AA1925" s="515"/>
      <c r="AB1925" s="516"/>
    </row>
    <row r="1926" spans="1:28" ht="24.9" hidden="1" customHeight="1">
      <c r="A1926" s="302" t="s">
        <v>3466</v>
      </c>
      <c r="B1926" s="708" t="s">
        <v>1626</v>
      </c>
      <c r="C1926" s="513">
        <f>D1926+L1926+N1926+P1926+R1926+T1926+U1926</f>
        <v>824438</v>
      </c>
      <c r="D1926" s="513">
        <v>392148</v>
      </c>
      <c r="E1926" s="513">
        <v>59463</v>
      </c>
      <c r="F1926" s="513"/>
      <c r="G1926" s="513"/>
      <c r="H1926" s="513"/>
      <c r="I1926" s="513"/>
      <c r="J1926" s="513">
        <v>332685</v>
      </c>
      <c r="K1926" s="513"/>
      <c r="L1926" s="513"/>
      <c r="M1926" s="513"/>
      <c r="N1926" s="513"/>
      <c r="O1926" s="513">
        <v>681</v>
      </c>
      <c r="P1926" s="513">
        <v>432290</v>
      </c>
      <c r="Q1926" s="513"/>
      <c r="R1926" s="513"/>
      <c r="S1926" s="513"/>
      <c r="T1926" s="513"/>
      <c r="U1926" s="513"/>
      <c r="V1926" s="513"/>
      <c r="W1926" s="513"/>
      <c r="X1926" s="521"/>
      <c r="Y1926" s="302"/>
      <c r="Z1926" s="709"/>
      <c r="AA1926" s="515"/>
      <c r="AB1926" s="516"/>
    </row>
    <row r="1927" spans="1:28" ht="24.9" hidden="1" customHeight="1">
      <c r="A1927" s="302" t="s">
        <v>3467</v>
      </c>
      <c r="B1927" s="708" t="s">
        <v>1627</v>
      </c>
      <c r="C1927" s="513">
        <f>D1927+L1927+N1927+P1927+R1927+T1927+U1927</f>
        <v>106880</v>
      </c>
      <c r="D1927" s="513">
        <v>106880</v>
      </c>
      <c r="E1927" s="513">
        <v>5688</v>
      </c>
      <c r="F1927" s="513"/>
      <c r="G1927" s="513"/>
      <c r="H1927" s="513"/>
      <c r="I1927" s="513"/>
      <c r="J1927" s="513">
        <v>101192</v>
      </c>
      <c r="K1927" s="513"/>
      <c r="L1927" s="513"/>
      <c r="M1927" s="513"/>
      <c r="N1927" s="513"/>
      <c r="O1927" s="513"/>
      <c r="P1927" s="513"/>
      <c r="Q1927" s="513"/>
      <c r="R1927" s="513"/>
      <c r="S1927" s="513"/>
      <c r="T1927" s="513"/>
      <c r="U1927" s="513"/>
      <c r="V1927" s="513"/>
      <c r="W1927" s="513"/>
      <c r="X1927" s="521"/>
      <c r="Y1927" s="302"/>
      <c r="Z1927" s="709"/>
      <c r="AA1927" s="515"/>
      <c r="AB1927" s="516"/>
    </row>
    <row r="1928" spans="1:28" ht="24.9" hidden="1" customHeight="1">
      <c r="A1928" s="302" t="s">
        <v>3468</v>
      </c>
      <c r="B1928" s="708" t="s">
        <v>1628</v>
      </c>
      <c r="C1928" s="513">
        <f>D1928+L1928+N1928+P1928+R1928+T1928+U1928</f>
        <v>507167</v>
      </c>
      <c r="D1928" s="513"/>
      <c r="E1928" s="513"/>
      <c r="F1928" s="513"/>
      <c r="G1928" s="513"/>
      <c r="H1928" s="513"/>
      <c r="I1928" s="513"/>
      <c r="J1928" s="513"/>
      <c r="K1928" s="513"/>
      <c r="L1928" s="513"/>
      <c r="M1928" s="513"/>
      <c r="N1928" s="513"/>
      <c r="O1928" s="513"/>
      <c r="P1928" s="513"/>
      <c r="Q1928" s="513">
        <v>365</v>
      </c>
      <c r="R1928" s="513">
        <v>467410</v>
      </c>
      <c r="S1928" s="513">
        <v>38</v>
      </c>
      <c r="T1928" s="513">
        <v>39757</v>
      </c>
      <c r="U1928" s="513"/>
      <c r="V1928" s="513"/>
      <c r="W1928" s="513"/>
      <c r="X1928" s="521"/>
      <c r="Y1928" s="302"/>
      <c r="Z1928" s="709"/>
      <c r="AA1928" s="515"/>
      <c r="AB1928" s="516"/>
    </row>
    <row r="1929" spans="1:28" ht="24.9" hidden="1" customHeight="1">
      <c r="A1929" s="302" t="s">
        <v>3469</v>
      </c>
      <c r="B1929" s="701" t="s">
        <v>2284</v>
      </c>
      <c r="C1929" s="513">
        <f>D1929+L1929+N1929+P1929+R1929+T1929+U1929</f>
        <v>2200419</v>
      </c>
      <c r="D1929" s="513">
        <v>783052</v>
      </c>
      <c r="E1929" s="513"/>
      <c r="F1929" s="513"/>
      <c r="G1929" s="513"/>
      <c r="H1929" s="513"/>
      <c r="I1929" s="513">
        <v>783052</v>
      </c>
      <c r="J1929" s="513"/>
      <c r="K1929" s="513"/>
      <c r="L1929" s="513"/>
      <c r="M1929" s="513">
        <v>740</v>
      </c>
      <c r="N1929" s="513">
        <v>1417367</v>
      </c>
      <c r="O1929" s="513"/>
      <c r="P1929" s="513"/>
      <c r="Q1929" s="513"/>
      <c r="R1929" s="513"/>
      <c r="S1929" s="513"/>
      <c r="T1929" s="513"/>
      <c r="U1929" s="513"/>
      <c r="V1929" s="513"/>
      <c r="W1929" s="513"/>
      <c r="X1929" s="521"/>
      <c r="Y1929" s="302"/>
      <c r="Z1929" s="702"/>
      <c r="AA1929" s="515"/>
      <c r="AB1929" s="516"/>
    </row>
    <row r="1930" spans="1:28" ht="24.9" hidden="1" customHeight="1">
      <c r="A1930" s="302" t="s">
        <v>3470</v>
      </c>
      <c r="B1930" s="708" t="s">
        <v>1629</v>
      </c>
      <c r="C1930" s="513">
        <f>D1930+L1930+N1930+P1930+R1930+T1930+U1930</f>
        <v>2334632</v>
      </c>
      <c r="D1930" s="513">
        <v>2328774</v>
      </c>
      <c r="E1930" s="513"/>
      <c r="F1930" s="513"/>
      <c r="G1930" s="513">
        <v>1108306</v>
      </c>
      <c r="H1930" s="513">
        <v>1220468</v>
      </c>
      <c r="I1930" s="513"/>
      <c r="J1930" s="513"/>
      <c r="K1930" s="513"/>
      <c r="L1930" s="513"/>
      <c r="M1930" s="513"/>
      <c r="N1930" s="513"/>
      <c r="O1930" s="513"/>
      <c r="P1930" s="513"/>
      <c r="Q1930" s="513"/>
      <c r="R1930" s="513"/>
      <c r="S1930" s="513">
        <v>5.6</v>
      </c>
      <c r="T1930" s="513">
        <v>5858</v>
      </c>
      <c r="U1930" s="513"/>
      <c r="V1930" s="513"/>
      <c r="W1930" s="513"/>
      <c r="X1930" s="521"/>
      <c r="Y1930" s="302"/>
      <c r="Z1930" s="709"/>
      <c r="AA1930" s="515"/>
      <c r="AB1930" s="516"/>
    </row>
    <row r="1931" spans="1:28" ht="24.9" hidden="1" customHeight="1">
      <c r="A1931" s="551" t="s">
        <v>107</v>
      </c>
      <c r="B1931" s="633"/>
      <c r="C1931" s="512">
        <f>SUM(C1926:C1930)</f>
        <v>5973536</v>
      </c>
      <c r="D1931" s="512">
        <f t="shared" ref="D1931:U1931" si="138">SUM(D1926:D1930)</f>
        <v>3610854</v>
      </c>
      <c r="E1931" s="512">
        <f t="shared" si="138"/>
        <v>65151</v>
      </c>
      <c r="F1931" s="512">
        <f t="shared" si="138"/>
        <v>0</v>
      </c>
      <c r="G1931" s="512">
        <f t="shared" si="138"/>
        <v>1108306</v>
      </c>
      <c r="H1931" s="512">
        <f t="shared" si="138"/>
        <v>1220468</v>
      </c>
      <c r="I1931" s="512">
        <f t="shared" si="138"/>
        <v>783052</v>
      </c>
      <c r="J1931" s="512">
        <f t="shared" si="138"/>
        <v>433877</v>
      </c>
      <c r="K1931" s="512">
        <f t="shared" si="138"/>
        <v>0</v>
      </c>
      <c r="L1931" s="512">
        <f t="shared" si="138"/>
        <v>0</v>
      </c>
      <c r="M1931" s="512">
        <f t="shared" si="138"/>
        <v>740</v>
      </c>
      <c r="N1931" s="512">
        <f t="shared" si="138"/>
        <v>1417367</v>
      </c>
      <c r="O1931" s="512">
        <f t="shared" si="138"/>
        <v>681</v>
      </c>
      <c r="P1931" s="512">
        <f t="shared" si="138"/>
        <v>432290</v>
      </c>
      <c r="Q1931" s="512">
        <f t="shared" si="138"/>
        <v>365</v>
      </c>
      <c r="R1931" s="512">
        <f t="shared" si="138"/>
        <v>467410</v>
      </c>
      <c r="S1931" s="512">
        <f t="shared" si="138"/>
        <v>43.6</v>
      </c>
      <c r="T1931" s="512">
        <f t="shared" si="138"/>
        <v>45615</v>
      </c>
      <c r="U1931" s="512">
        <f t="shared" si="138"/>
        <v>0</v>
      </c>
      <c r="V1931" s="512"/>
      <c r="W1931" s="512"/>
      <c r="X1931" s="559"/>
      <c r="Y1931" s="551"/>
      <c r="Z1931" s="634"/>
      <c r="AA1931" s="515"/>
      <c r="AB1931" s="516"/>
    </row>
    <row r="1932" spans="1:28" ht="24.9" hidden="1" customHeight="1">
      <c r="A1932" s="529" t="s">
        <v>67</v>
      </c>
      <c r="B1932" s="633"/>
      <c r="C1932" s="552"/>
      <c r="D1932" s="552"/>
      <c r="E1932" s="552"/>
      <c r="F1932" s="552"/>
      <c r="G1932" s="552"/>
      <c r="H1932" s="552"/>
      <c r="I1932" s="552"/>
      <c r="J1932" s="553"/>
      <c r="K1932" s="554"/>
      <c r="L1932" s="552"/>
      <c r="M1932" s="552"/>
      <c r="N1932" s="552"/>
      <c r="O1932" s="552"/>
      <c r="P1932" s="552"/>
      <c r="Q1932" s="552"/>
      <c r="R1932" s="552"/>
      <c r="S1932" s="552"/>
      <c r="T1932" s="552"/>
      <c r="U1932" s="552"/>
      <c r="V1932" s="552"/>
      <c r="W1932" s="552"/>
      <c r="X1932" s="555"/>
      <c r="Y1932" s="529"/>
      <c r="Z1932" s="634"/>
      <c r="AA1932" s="515"/>
      <c r="AB1932" s="516"/>
    </row>
    <row r="1933" spans="1:28" ht="24.9" hidden="1" customHeight="1">
      <c r="A1933" s="302" t="s">
        <v>3471</v>
      </c>
      <c r="B1933" s="710" t="s">
        <v>1316</v>
      </c>
      <c r="C1933" s="540">
        <f>D1933+L1933+N1933+P1933+R1933+T1933+U1933</f>
        <v>270400</v>
      </c>
      <c r="D1933" s="512">
        <f>E1933+F1933+G1933+H1933+I1933+J1933</f>
        <v>270400</v>
      </c>
      <c r="E1933" s="512">
        <v>270400</v>
      </c>
      <c r="F1933" s="512"/>
      <c r="G1933" s="512"/>
      <c r="H1933" s="512"/>
      <c r="I1933" s="512"/>
      <c r="J1933" s="512"/>
      <c r="K1933" s="512"/>
      <c r="L1933" s="512"/>
      <c r="M1933" s="512"/>
      <c r="N1933" s="512"/>
      <c r="O1933" s="512"/>
      <c r="P1933" s="512"/>
      <c r="Q1933" s="512"/>
      <c r="R1933" s="512"/>
      <c r="S1933" s="512"/>
      <c r="T1933" s="512"/>
      <c r="U1933" s="512"/>
      <c r="V1933" s="512"/>
      <c r="W1933" s="512"/>
      <c r="X1933" s="512"/>
      <c r="Y1933" s="302"/>
      <c r="Z1933" s="711"/>
      <c r="AA1933" s="515"/>
      <c r="AB1933" s="516"/>
    </row>
    <row r="1934" spans="1:28" ht="24.9" hidden="1" customHeight="1">
      <c r="A1934" s="302" t="s">
        <v>3472</v>
      </c>
      <c r="B1934" s="710" t="s">
        <v>1313</v>
      </c>
      <c r="C1934" s="512">
        <f>D1934+L1934+N1934+P1934+R1934+T1934+U1934</f>
        <v>243600</v>
      </c>
      <c r="D1934" s="512">
        <f>E1934+F1934+G1934+H1934+I1934+J1934</f>
        <v>243600</v>
      </c>
      <c r="E1934" s="512">
        <v>78820</v>
      </c>
      <c r="F1934" s="512"/>
      <c r="G1934" s="512">
        <v>109680</v>
      </c>
      <c r="H1934" s="512"/>
      <c r="I1934" s="512">
        <v>55100</v>
      </c>
      <c r="J1934" s="512"/>
      <c r="K1934" s="512"/>
      <c r="L1934" s="512"/>
      <c r="M1934" s="512"/>
      <c r="N1934" s="512"/>
      <c r="O1934" s="512"/>
      <c r="P1934" s="512"/>
      <c r="Q1934" s="512"/>
      <c r="R1934" s="512"/>
      <c r="S1934" s="512"/>
      <c r="T1934" s="512"/>
      <c r="U1934" s="512"/>
      <c r="V1934" s="512"/>
      <c r="W1934" s="512"/>
      <c r="X1934" s="512"/>
      <c r="Y1934" s="302"/>
      <c r="Z1934" s="711"/>
      <c r="AA1934" s="515"/>
      <c r="AB1934" s="516"/>
    </row>
    <row r="1935" spans="1:28" ht="24.9" hidden="1" customHeight="1">
      <c r="A1935" s="302" t="s">
        <v>3473</v>
      </c>
      <c r="B1935" s="710" t="s">
        <v>1314</v>
      </c>
      <c r="C1935" s="540">
        <f>D1935+L1935+N1935+P1935+R1935+T1935+U1935</f>
        <v>200600</v>
      </c>
      <c r="D1935" s="512">
        <f>E1935+F1935+G1935+H1935+I1935+J1935</f>
        <v>200600</v>
      </c>
      <c r="E1935" s="512">
        <v>48820</v>
      </c>
      <c r="F1935" s="512"/>
      <c r="G1935" s="512">
        <v>96680</v>
      </c>
      <c r="H1935" s="512"/>
      <c r="I1935" s="512">
        <v>55100</v>
      </c>
      <c r="J1935" s="512"/>
      <c r="K1935" s="512"/>
      <c r="L1935" s="512"/>
      <c r="M1935" s="512"/>
      <c r="N1935" s="512"/>
      <c r="O1935" s="512"/>
      <c r="P1935" s="512"/>
      <c r="Q1935" s="512"/>
      <c r="R1935" s="512"/>
      <c r="S1935" s="512"/>
      <c r="T1935" s="512"/>
      <c r="U1935" s="512"/>
      <c r="V1935" s="512"/>
      <c r="W1935" s="512"/>
      <c r="X1935" s="512"/>
      <c r="Y1935" s="302"/>
      <c r="Z1935" s="711"/>
      <c r="AA1935" s="515"/>
      <c r="AB1935" s="516"/>
    </row>
    <row r="1936" spans="1:28" ht="24.9" hidden="1" customHeight="1">
      <c r="A1936" s="302" t="s">
        <v>3474</v>
      </c>
      <c r="B1936" s="710" t="s">
        <v>1315</v>
      </c>
      <c r="C1936" s="540">
        <f>D1936+L1936+N1936+P1936+R1936+T1936+U1936</f>
        <v>270458</v>
      </c>
      <c r="D1936" s="512">
        <f>E1936+F1936+G1936+H1936+I1936+J1936</f>
        <v>270458</v>
      </c>
      <c r="E1936" s="512">
        <v>270458</v>
      </c>
      <c r="F1936" s="512"/>
      <c r="G1936" s="512"/>
      <c r="H1936" s="512"/>
      <c r="I1936" s="512"/>
      <c r="J1936" s="512"/>
      <c r="K1936" s="512"/>
      <c r="L1936" s="512"/>
      <c r="M1936" s="512"/>
      <c r="N1936" s="512"/>
      <c r="O1936" s="512"/>
      <c r="P1936" s="512"/>
      <c r="Q1936" s="512"/>
      <c r="R1936" s="512"/>
      <c r="S1936" s="512"/>
      <c r="T1936" s="512"/>
      <c r="U1936" s="512"/>
      <c r="V1936" s="512"/>
      <c r="W1936" s="512"/>
      <c r="X1936" s="512"/>
      <c r="Y1936" s="302"/>
      <c r="Z1936" s="711"/>
      <c r="AA1936" s="515"/>
      <c r="AB1936" s="516"/>
    </row>
    <row r="1937" spans="1:28" ht="24.9" hidden="1" customHeight="1">
      <c r="A1937" s="551" t="s">
        <v>1903</v>
      </c>
      <c r="B1937" s="595"/>
      <c r="C1937" s="512">
        <f>SUM(C1933:C1936)</f>
        <v>985058</v>
      </c>
      <c r="D1937" s="512">
        <f t="shared" ref="D1937:U1937" si="139">SUM(D1933:D1936)</f>
        <v>985058</v>
      </c>
      <c r="E1937" s="512">
        <f t="shared" si="139"/>
        <v>668498</v>
      </c>
      <c r="F1937" s="512">
        <f t="shared" si="139"/>
        <v>0</v>
      </c>
      <c r="G1937" s="512">
        <f t="shared" si="139"/>
        <v>206360</v>
      </c>
      <c r="H1937" s="512">
        <f t="shared" si="139"/>
        <v>0</v>
      </c>
      <c r="I1937" s="512">
        <f t="shared" si="139"/>
        <v>110200</v>
      </c>
      <c r="J1937" s="512">
        <f t="shared" si="139"/>
        <v>0</v>
      </c>
      <c r="K1937" s="512">
        <f t="shared" si="139"/>
        <v>0</v>
      </c>
      <c r="L1937" s="512">
        <f t="shared" si="139"/>
        <v>0</v>
      </c>
      <c r="M1937" s="512">
        <f t="shared" si="139"/>
        <v>0</v>
      </c>
      <c r="N1937" s="512">
        <f t="shared" si="139"/>
        <v>0</v>
      </c>
      <c r="O1937" s="512">
        <f t="shared" si="139"/>
        <v>0</v>
      </c>
      <c r="P1937" s="512">
        <f t="shared" si="139"/>
        <v>0</v>
      </c>
      <c r="Q1937" s="512">
        <f t="shared" si="139"/>
        <v>0</v>
      </c>
      <c r="R1937" s="512">
        <f t="shared" si="139"/>
        <v>0</v>
      </c>
      <c r="S1937" s="512">
        <f t="shared" si="139"/>
        <v>0</v>
      </c>
      <c r="T1937" s="512">
        <f t="shared" si="139"/>
        <v>0</v>
      </c>
      <c r="U1937" s="512">
        <f t="shared" si="139"/>
        <v>0</v>
      </c>
      <c r="V1937" s="620"/>
      <c r="W1937" s="620"/>
      <c r="X1937" s="620"/>
      <c r="Y1937" s="551"/>
      <c r="Z1937" s="534"/>
      <c r="AA1937" s="515"/>
      <c r="AB1937" s="516"/>
    </row>
    <row r="1938" spans="1:28" ht="24.9" hidden="1" customHeight="1">
      <c r="A1938" s="529" t="s">
        <v>1904</v>
      </c>
      <c r="B1938" s="601"/>
      <c r="C1938" s="512">
        <f>SUM(C1937+C1931+C1924+C1917+C1907+C1903+C1887+C1852+C1832+C1828+C1821+C1813+C1805+C1802+C1785+C1763+C1760+C1740+C1724+C1716+C1708+C1668+C1652+C1649+C1645+C1593+C1585+C1579+C1562+C934+C903+C889+C864+C837+C793+C723+C608+C233+C226+C172+C105+C95+C18)</f>
        <v>7100391649.9899998</v>
      </c>
      <c r="D1938" s="512">
        <f t="shared" ref="D1938:X1938" si="140">D18+D95+D105+D172+D226+D233+D608+D723+D793+D837+D864+D889+D903+D934+D1562+D1579+D1585+D1593+D1645+D1649+D1652+D1668+D1708+D1716+D1724+D1740+D1760+D1763+D1785+D1802+D1805+D1813+D1821+D1828+D1832+D1852+D1887+D1903+D1907+D1917+D1924+D1931+D1937</f>
        <v>2292337296</v>
      </c>
      <c r="E1938" s="512">
        <f t="shared" si="140"/>
        <v>268152271</v>
      </c>
      <c r="F1938" s="512">
        <f t="shared" si="140"/>
        <v>410551299</v>
      </c>
      <c r="G1938" s="512">
        <f t="shared" si="140"/>
        <v>290540885</v>
      </c>
      <c r="H1938" s="512">
        <f t="shared" si="140"/>
        <v>958779687</v>
      </c>
      <c r="I1938" s="512">
        <f t="shared" si="140"/>
        <v>185136866</v>
      </c>
      <c r="J1938" s="512">
        <f t="shared" si="140"/>
        <v>179176288</v>
      </c>
      <c r="K1938" s="537">
        <f t="shared" si="140"/>
        <v>1024</v>
      </c>
      <c r="L1938" s="512">
        <f t="shared" si="140"/>
        <v>1929630378</v>
      </c>
      <c r="M1938" s="512">
        <f t="shared" si="140"/>
        <v>650073.51656381786</v>
      </c>
      <c r="N1938" s="512">
        <f t="shared" si="140"/>
        <v>1127088910</v>
      </c>
      <c r="O1938" s="512">
        <f t="shared" si="140"/>
        <v>298974.33668559109</v>
      </c>
      <c r="P1938" s="512">
        <f t="shared" si="140"/>
        <v>165831029</v>
      </c>
      <c r="Q1938" s="512">
        <f t="shared" si="140"/>
        <v>1135701.7909825584</v>
      </c>
      <c r="R1938" s="512">
        <f t="shared" si="140"/>
        <v>1177950773</v>
      </c>
      <c r="S1938" s="512">
        <f t="shared" si="140"/>
        <v>88596.619615304095</v>
      </c>
      <c r="T1938" s="512">
        <f t="shared" si="140"/>
        <v>84792019.99000001</v>
      </c>
      <c r="U1938" s="512">
        <f t="shared" si="140"/>
        <v>322761244</v>
      </c>
      <c r="V1938" s="512">
        <f t="shared" si="140"/>
        <v>0</v>
      </c>
      <c r="W1938" s="512">
        <f t="shared" si="140"/>
        <v>0</v>
      </c>
      <c r="X1938" s="512">
        <f t="shared" si="140"/>
        <v>0</v>
      </c>
      <c r="Y1938" s="529"/>
      <c r="Z1938" s="602"/>
      <c r="AA1938" s="515"/>
      <c r="AB1938" s="516"/>
    </row>
    <row r="1939" spans="1:28" ht="8.25" customHeight="1"/>
    <row r="1940" spans="1:28" ht="25.2">
      <c r="B1940" s="713" t="s">
        <v>3475</v>
      </c>
      <c r="K1940" s="891" t="s">
        <v>2884</v>
      </c>
      <c r="L1940" s="886"/>
      <c r="M1940" s="886"/>
      <c r="N1940" s="886"/>
      <c r="O1940" s="886"/>
      <c r="P1940" s="886"/>
      <c r="Q1940" s="886"/>
      <c r="R1940" s="886"/>
    </row>
    <row r="1941" spans="1:28" ht="25.8">
      <c r="B1941" s="713" t="s">
        <v>2882</v>
      </c>
      <c r="C1941" s="714"/>
      <c r="D1941" s="714"/>
      <c r="E1941" s="517"/>
      <c r="F1941" s="517"/>
      <c r="G1941" s="517"/>
      <c r="H1941" s="517"/>
      <c r="I1941" s="517"/>
      <c r="J1941" s="517"/>
      <c r="K1941" s="884" t="s">
        <v>2885</v>
      </c>
      <c r="L1941" s="885"/>
      <c r="M1941" s="885"/>
      <c r="N1941" s="885"/>
      <c r="O1941" s="885"/>
      <c r="P1941" s="885"/>
      <c r="Q1941" s="885"/>
      <c r="R1941" s="886"/>
      <c r="S1941" s="517"/>
      <c r="T1941" s="517"/>
      <c r="U1941" s="517"/>
    </row>
    <row r="1942" spans="1:28" ht="25.8">
      <c r="B1942" s="713" t="s">
        <v>2883</v>
      </c>
      <c r="C1942" s="714"/>
      <c r="D1942" s="714"/>
      <c r="E1942" s="714"/>
      <c r="F1942" s="714"/>
      <c r="G1942" s="517"/>
      <c r="H1942" s="517"/>
      <c r="I1942" s="517"/>
      <c r="J1942" s="517"/>
      <c r="K1942" s="884" t="s">
        <v>2880</v>
      </c>
      <c r="L1942" s="885"/>
      <c r="M1942" s="885"/>
      <c r="N1942" s="885"/>
      <c r="O1942" s="885"/>
      <c r="P1942" s="885"/>
      <c r="Q1942" s="885"/>
      <c r="R1942" s="886"/>
      <c r="S1942" s="517"/>
      <c r="T1942" s="517"/>
      <c r="U1942" s="517"/>
    </row>
    <row r="1943" spans="1:28" ht="18">
      <c r="B1943" s="715"/>
      <c r="C1943" s="517"/>
      <c r="D1943" s="517"/>
      <c r="E1943" s="517"/>
      <c r="F1943" s="517"/>
      <c r="G1943" s="517"/>
      <c r="H1943" s="517"/>
      <c r="I1943" s="517"/>
      <c r="J1943" s="517"/>
      <c r="K1943" s="517"/>
      <c r="L1943" s="517"/>
      <c r="M1943" s="517"/>
      <c r="N1943" s="517"/>
      <c r="O1943" s="517"/>
      <c r="P1943" s="517"/>
      <c r="Q1943" s="517"/>
      <c r="R1943" s="517"/>
      <c r="S1943" s="517"/>
      <c r="T1943" s="517"/>
      <c r="U1943" s="517"/>
    </row>
    <row r="1944" spans="1:28" ht="18">
      <c r="B1944" s="715"/>
      <c r="C1944" s="517"/>
      <c r="D1944" s="517"/>
      <c r="E1944" s="517"/>
      <c r="F1944" s="517"/>
      <c r="G1944" s="517"/>
      <c r="H1944" s="517"/>
      <c r="I1944" s="517"/>
      <c r="J1944" s="517"/>
      <c r="K1944" s="517"/>
      <c r="L1944" s="517"/>
      <c r="M1944" s="517"/>
      <c r="N1944" s="517"/>
      <c r="O1944" s="517"/>
      <c r="P1944" s="517"/>
      <c r="Q1944" s="517"/>
      <c r="R1944" s="517"/>
      <c r="S1944" s="517"/>
      <c r="T1944" s="517"/>
      <c r="U1944" s="517"/>
    </row>
    <row r="1945" spans="1:28" ht="18">
      <c r="B1945" s="715"/>
      <c r="C1945" s="517"/>
    </row>
    <row r="1946" spans="1:28">
      <c r="A1946" s="518"/>
      <c r="B1946" s="518"/>
      <c r="K1946" s="518"/>
      <c r="L1946" s="712"/>
    </row>
    <row r="1948" spans="1:28">
      <c r="B1948" s="518"/>
    </row>
  </sheetData>
  <autoFilter ref="A8:BL1938"/>
  <sortState ref="C1624:Y1627">
    <sortCondition ref="C1624"/>
  </sortState>
  <mergeCells count="22">
    <mergeCell ref="K1942:R1942"/>
    <mergeCell ref="U4:X4"/>
    <mergeCell ref="D5:D6"/>
    <mergeCell ref="E5:J5"/>
    <mergeCell ref="K5:L6"/>
    <mergeCell ref="K1940:R1940"/>
    <mergeCell ref="K1941:R1941"/>
    <mergeCell ref="F1:J1"/>
    <mergeCell ref="W5:W6"/>
    <mergeCell ref="X5:X6"/>
    <mergeCell ref="D4:J4"/>
    <mergeCell ref="K4:T4"/>
    <mergeCell ref="A2:K2"/>
    <mergeCell ref="M5:N6"/>
    <mergeCell ref="O5:P6"/>
    <mergeCell ref="Q5:R6"/>
    <mergeCell ref="S5:T6"/>
    <mergeCell ref="U5:U6"/>
    <mergeCell ref="V5:V6"/>
    <mergeCell ref="A4:A7"/>
    <mergeCell ref="B4:B7"/>
    <mergeCell ref="C4:C6"/>
  </mergeCells>
  <pageMargins left="0.39370078740157483" right="0.39370078740157483" top="1.1023622047244095" bottom="0.78740157480314965" header="0.31496062992125984" footer="0.31496062992125984"/>
  <pageSetup paperSize="9" scale="66" firstPageNumber="26" fitToWidth="0" fitToHeight="0" pageOrder="overThenDown" orientation="landscape" r:id="rId1"/>
  <headerFooter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D1936"/>
  <sheetViews>
    <sheetView topLeftCell="A91" workbookViewId="0">
      <selection activeCell="A2" sqref="A2:A1929"/>
    </sheetView>
  </sheetViews>
  <sheetFormatPr defaultRowHeight="14.4"/>
  <sheetData>
    <row r="2" spans="1:4" ht="18" customHeight="1">
      <c r="A2" s="529" t="s">
        <v>25</v>
      </c>
    </row>
    <row r="3" spans="1:4">
      <c r="A3" s="302" t="str">
        <f>CONCATENATE(C3,D3)</f>
        <v>1.</v>
      </c>
      <c r="C3">
        <v>1</v>
      </c>
      <c r="D3" t="s">
        <v>3496</v>
      </c>
    </row>
    <row r="4" spans="1:4">
      <c r="A4" s="302" t="s">
        <v>110</v>
      </c>
      <c r="C4">
        <v>2</v>
      </c>
      <c r="D4" t="s">
        <v>3496</v>
      </c>
    </row>
    <row r="5" spans="1:4" ht="14.25" customHeight="1">
      <c r="A5" s="302" t="s">
        <v>112</v>
      </c>
      <c r="C5">
        <v>3</v>
      </c>
      <c r="D5" t="s">
        <v>3496</v>
      </c>
    </row>
    <row r="6" spans="1:4">
      <c r="A6" s="302" t="s">
        <v>113</v>
      </c>
      <c r="C6">
        <v>4</v>
      </c>
      <c r="D6" t="s">
        <v>3496</v>
      </c>
    </row>
    <row r="7" spans="1:4">
      <c r="A7" s="302" t="s">
        <v>115</v>
      </c>
      <c r="C7">
        <v>5</v>
      </c>
      <c r="D7" t="s">
        <v>3496</v>
      </c>
    </row>
    <row r="8" spans="1:4">
      <c r="A8" s="302" t="s">
        <v>117</v>
      </c>
      <c r="C8">
        <v>6</v>
      </c>
      <c r="D8" t="s">
        <v>3496</v>
      </c>
    </row>
    <row r="9" spans="1:4">
      <c r="A9" s="302" t="s">
        <v>118</v>
      </c>
      <c r="C9">
        <v>7</v>
      </c>
      <c r="D9" t="s">
        <v>3496</v>
      </c>
    </row>
    <row r="10" spans="1:4">
      <c r="A10" s="302" t="str">
        <f t="shared" ref="A10" si="0">CONCATENATE(C10,D10)</f>
        <v>8.</v>
      </c>
      <c r="C10">
        <v>8</v>
      </c>
      <c r="D10" t="s">
        <v>3496</v>
      </c>
    </row>
    <row r="11" spans="1:4" ht="15.6">
      <c r="A11" s="551" t="s">
        <v>72</v>
      </c>
    </row>
    <row r="12" spans="1:4" ht="15.6">
      <c r="A12" s="529" t="s">
        <v>26</v>
      </c>
    </row>
    <row r="13" spans="1:4">
      <c r="A13" s="302" t="str">
        <f t="shared" ref="A13:A76" si="1">CONCATENATE(C13,D13)</f>
        <v>9.</v>
      </c>
      <c r="C13">
        <v>9</v>
      </c>
      <c r="D13" t="s">
        <v>3496</v>
      </c>
    </row>
    <row r="14" spans="1:4">
      <c r="A14" s="302" t="str">
        <f t="shared" si="1"/>
        <v>10.</v>
      </c>
      <c r="C14">
        <v>10</v>
      </c>
      <c r="D14" t="s">
        <v>3496</v>
      </c>
    </row>
    <row r="15" spans="1:4">
      <c r="A15" s="302" t="str">
        <f t="shared" si="1"/>
        <v>11.</v>
      </c>
      <c r="C15">
        <v>11</v>
      </c>
      <c r="D15" t="s">
        <v>3496</v>
      </c>
    </row>
    <row r="16" spans="1:4">
      <c r="A16" s="302" t="str">
        <f t="shared" si="1"/>
        <v>12.</v>
      </c>
      <c r="C16">
        <v>12</v>
      </c>
      <c r="D16" t="s">
        <v>3496</v>
      </c>
    </row>
    <row r="17" spans="1:4">
      <c r="A17" s="302" t="str">
        <f t="shared" si="1"/>
        <v>13.</v>
      </c>
      <c r="C17">
        <v>13</v>
      </c>
      <c r="D17" t="s">
        <v>3496</v>
      </c>
    </row>
    <row r="18" spans="1:4">
      <c r="A18" s="302" t="str">
        <f t="shared" si="1"/>
        <v>14.</v>
      </c>
      <c r="C18">
        <v>14</v>
      </c>
      <c r="D18" t="s">
        <v>3496</v>
      </c>
    </row>
    <row r="19" spans="1:4">
      <c r="A19" s="302" t="str">
        <f t="shared" si="1"/>
        <v>15.</v>
      </c>
      <c r="C19">
        <v>15</v>
      </c>
      <c r="D19" t="s">
        <v>3496</v>
      </c>
    </row>
    <row r="20" spans="1:4">
      <c r="A20" s="302" t="str">
        <f t="shared" si="1"/>
        <v>16.</v>
      </c>
      <c r="C20">
        <v>16</v>
      </c>
      <c r="D20" t="s">
        <v>3496</v>
      </c>
    </row>
    <row r="21" spans="1:4">
      <c r="A21" s="302" t="str">
        <f t="shared" si="1"/>
        <v>17.</v>
      </c>
      <c r="C21">
        <v>17</v>
      </c>
      <c r="D21" t="s">
        <v>3496</v>
      </c>
    </row>
    <row r="22" spans="1:4">
      <c r="A22" s="302" t="str">
        <f t="shared" si="1"/>
        <v>18.</v>
      </c>
      <c r="C22">
        <v>18</v>
      </c>
      <c r="D22" t="s">
        <v>3496</v>
      </c>
    </row>
    <row r="23" spans="1:4">
      <c r="A23" s="302" t="str">
        <f t="shared" si="1"/>
        <v>19.</v>
      </c>
      <c r="C23">
        <v>19</v>
      </c>
      <c r="D23" t="s">
        <v>3496</v>
      </c>
    </row>
    <row r="24" spans="1:4">
      <c r="A24" s="302" t="str">
        <f t="shared" si="1"/>
        <v>20.</v>
      </c>
      <c r="C24">
        <v>20</v>
      </c>
      <c r="D24" t="s">
        <v>3496</v>
      </c>
    </row>
    <row r="25" spans="1:4">
      <c r="A25" s="302" t="str">
        <f t="shared" si="1"/>
        <v>21.</v>
      </c>
      <c r="C25">
        <v>21</v>
      </c>
      <c r="D25" t="s">
        <v>3496</v>
      </c>
    </row>
    <row r="26" spans="1:4">
      <c r="A26" s="302" t="str">
        <f t="shared" si="1"/>
        <v>22.</v>
      </c>
      <c r="C26">
        <v>22</v>
      </c>
      <c r="D26" t="s">
        <v>3496</v>
      </c>
    </row>
    <row r="27" spans="1:4">
      <c r="A27" s="302" t="str">
        <f t="shared" si="1"/>
        <v>23.</v>
      </c>
      <c r="C27">
        <v>23</v>
      </c>
      <c r="D27" t="s">
        <v>3496</v>
      </c>
    </row>
    <row r="28" spans="1:4">
      <c r="A28" s="302" t="str">
        <f t="shared" si="1"/>
        <v>24.</v>
      </c>
      <c r="C28">
        <v>24</v>
      </c>
      <c r="D28" t="s">
        <v>3496</v>
      </c>
    </row>
    <row r="29" spans="1:4">
      <c r="A29" s="302" t="str">
        <f t="shared" si="1"/>
        <v>25.</v>
      </c>
      <c r="C29">
        <v>25</v>
      </c>
      <c r="D29" t="s">
        <v>3496</v>
      </c>
    </row>
    <row r="30" spans="1:4">
      <c r="A30" s="302" t="str">
        <f t="shared" si="1"/>
        <v>26.</v>
      </c>
      <c r="C30">
        <v>26</v>
      </c>
      <c r="D30" t="s">
        <v>3496</v>
      </c>
    </row>
    <row r="31" spans="1:4">
      <c r="A31" s="302" t="str">
        <f t="shared" si="1"/>
        <v>27.</v>
      </c>
      <c r="C31">
        <v>27</v>
      </c>
      <c r="D31" t="s">
        <v>3496</v>
      </c>
    </row>
    <row r="32" spans="1:4">
      <c r="A32" s="302" t="str">
        <f t="shared" si="1"/>
        <v>28.</v>
      </c>
      <c r="C32">
        <v>28</v>
      </c>
      <c r="D32" t="s">
        <v>3496</v>
      </c>
    </row>
    <row r="33" spans="1:4">
      <c r="A33" s="302" t="str">
        <f t="shared" si="1"/>
        <v>29.</v>
      </c>
      <c r="C33">
        <v>29</v>
      </c>
      <c r="D33" t="s">
        <v>3496</v>
      </c>
    </row>
    <row r="34" spans="1:4">
      <c r="A34" s="302" t="str">
        <f t="shared" si="1"/>
        <v>30.</v>
      </c>
      <c r="C34">
        <v>30</v>
      </c>
      <c r="D34" t="s">
        <v>3496</v>
      </c>
    </row>
    <row r="35" spans="1:4">
      <c r="A35" s="302" t="str">
        <f t="shared" si="1"/>
        <v>31.</v>
      </c>
      <c r="C35">
        <v>31</v>
      </c>
      <c r="D35" t="s">
        <v>3496</v>
      </c>
    </row>
    <row r="36" spans="1:4">
      <c r="A36" s="302" t="str">
        <f t="shared" si="1"/>
        <v>32.</v>
      </c>
      <c r="C36">
        <v>32</v>
      </c>
      <c r="D36" t="s">
        <v>3496</v>
      </c>
    </row>
    <row r="37" spans="1:4">
      <c r="A37" s="302" t="str">
        <f t="shared" si="1"/>
        <v>33.</v>
      </c>
      <c r="C37">
        <v>33</v>
      </c>
      <c r="D37" t="s">
        <v>3496</v>
      </c>
    </row>
    <row r="38" spans="1:4">
      <c r="A38" s="302" t="str">
        <f t="shared" si="1"/>
        <v>34.</v>
      </c>
      <c r="C38">
        <v>34</v>
      </c>
      <c r="D38" t="s">
        <v>3496</v>
      </c>
    </row>
    <row r="39" spans="1:4">
      <c r="A39" s="302" t="str">
        <f t="shared" si="1"/>
        <v>35.</v>
      </c>
      <c r="C39">
        <v>35</v>
      </c>
      <c r="D39" t="s">
        <v>3496</v>
      </c>
    </row>
    <row r="40" spans="1:4">
      <c r="A40" s="302" t="str">
        <f t="shared" si="1"/>
        <v>36.</v>
      </c>
      <c r="C40">
        <v>36</v>
      </c>
      <c r="D40" t="s">
        <v>3496</v>
      </c>
    </row>
    <row r="41" spans="1:4">
      <c r="A41" s="302" t="str">
        <f t="shared" si="1"/>
        <v>37.</v>
      </c>
      <c r="C41">
        <v>37</v>
      </c>
      <c r="D41" t="s">
        <v>3496</v>
      </c>
    </row>
    <row r="42" spans="1:4">
      <c r="A42" s="302" t="str">
        <f t="shared" si="1"/>
        <v>38.</v>
      </c>
      <c r="C42">
        <v>38</v>
      </c>
      <c r="D42" t="s">
        <v>3496</v>
      </c>
    </row>
    <row r="43" spans="1:4">
      <c r="A43" s="302" t="str">
        <f t="shared" si="1"/>
        <v>39.</v>
      </c>
      <c r="C43">
        <v>39</v>
      </c>
      <c r="D43" t="s">
        <v>3496</v>
      </c>
    </row>
    <row r="44" spans="1:4">
      <c r="A44" s="302" t="str">
        <f t="shared" si="1"/>
        <v>40.</v>
      </c>
      <c r="C44">
        <v>40</v>
      </c>
      <c r="D44" t="s">
        <v>3496</v>
      </c>
    </row>
    <row r="45" spans="1:4">
      <c r="A45" s="302" t="str">
        <f t="shared" si="1"/>
        <v>41.</v>
      </c>
      <c r="C45">
        <v>41</v>
      </c>
      <c r="D45" t="s">
        <v>3496</v>
      </c>
    </row>
    <row r="46" spans="1:4">
      <c r="A46" s="302" t="str">
        <f t="shared" si="1"/>
        <v>42.</v>
      </c>
      <c r="C46">
        <v>42</v>
      </c>
      <c r="D46" t="s">
        <v>3496</v>
      </c>
    </row>
    <row r="47" spans="1:4">
      <c r="A47" s="302" t="str">
        <f t="shared" si="1"/>
        <v>43.</v>
      </c>
      <c r="C47">
        <v>43</v>
      </c>
      <c r="D47" t="s">
        <v>3496</v>
      </c>
    </row>
    <row r="48" spans="1:4">
      <c r="A48" s="302" t="str">
        <f t="shared" si="1"/>
        <v>44.</v>
      </c>
      <c r="C48">
        <v>44</v>
      </c>
      <c r="D48" t="s">
        <v>3496</v>
      </c>
    </row>
    <row r="49" spans="1:4">
      <c r="A49" s="302" t="str">
        <f t="shared" si="1"/>
        <v>45.</v>
      </c>
      <c r="C49">
        <v>45</v>
      </c>
      <c r="D49" t="s">
        <v>3496</v>
      </c>
    </row>
    <row r="50" spans="1:4">
      <c r="A50" s="302" t="str">
        <f t="shared" si="1"/>
        <v>46.</v>
      </c>
      <c r="C50">
        <v>46</v>
      </c>
      <c r="D50" t="s">
        <v>3496</v>
      </c>
    </row>
    <row r="51" spans="1:4">
      <c r="A51" s="302" t="str">
        <f t="shared" si="1"/>
        <v>47.</v>
      </c>
      <c r="C51">
        <v>47</v>
      </c>
      <c r="D51" t="s">
        <v>3496</v>
      </c>
    </row>
    <row r="52" spans="1:4">
      <c r="A52" s="302" t="str">
        <f t="shared" si="1"/>
        <v>48.</v>
      </c>
      <c r="C52">
        <v>48</v>
      </c>
      <c r="D52" t="s">
        <v>3496</v>
      </c>
    </row>
    <row r="53" spans="1:4">
      <c r="A53" s="302" t="str">
        <f t="shared" si="1"/>
        <v>49.</v>
      </c>
      <c r="C53">
        <v>49</v>
      </c>
      <c r="D53" t="s">
        <v>3496</v>
      </c>
    </row>
    <row r="54" spans="1:4">
      <c r="A54" s="302" t="str">
        <f t="shared" si="1"/>
        <v>50.</v>
      </c>
      <c r="C54">
        <v>50</v>
      </c>
      <c r="D54" t="s">
        <v>3496</v>
      </c>
    </row>
    <row r="55" spans="1:4">
      <c r="A55" s="302" t="str">
        <f t="shared" si="1"/>
        <v>51.</v>
      </c>
      <c r="C55">
        <v>51</v>
      </c>
      <c r="D55" t="s">
        <v>3496</v>
      </c>
    </row>
    <row r="56" spans="1:4">
      <c r="A56" s="302" t="str">
        <f t="shared" si="1"/>
        <v>52.</v>
      </c>
      <c r="C56">
        <v>52</v>
      </c>
      <c r="D56" t="s">
        <v>3496</v>
      </c>
    </row>
    <row r="57" spans="1:4">
      <c r="A57" s="302" t="str">
        <f t="shared" si="1"/>
        <v>53.</v>
      </c>
      <c r="C57">
        <v>53</v>
      </c>
      <c r="D57" t="s">
        <v>3496</v>
      </c>
    </row>
    <row r="58" spans="1:4">
      <c r="A58" s="302" t="str">
        <f t="shared" si="1"/>
        <v>54.</v>
      </c>
      <c r="C58">
        <v>54</v>
      </c>
      <c r="D58" t="s">
        <v>3496</v>
      </c>
    </row>
    <row r="59" spans="1:4">
      <c r="A59" s="302" t="str">
        <f t="shared" si="1"/>
        <v>55.</v>
      </c>
      <c r="C59">
        <v>55</v>
      </c>
      <c r="D59" t="s">
        <v>3496</v>
      </c>
    </row>
    <row r="60" spans="1:4">
      <c r="A60" s="302" t="str">
        <f t="shared" si="1"/>
        <v>56.</v>
      </c>
      <c r="C60">
        <v>56</v>
      </c>
      <c r="D60" t="s">
        <v>3496</v>
      </c>
    </row>
    <row r="61" spans="1:4">
      <c r="A61" s="302" t="str">
        <f t="shared" si="1"/>
        <v>57.</v>
      </c>
      <c r="C61">
        <v>57</v>
      </c>
      <c r="D61" t="s">
        <v>3496</v>
      </c>
    </row>
    <row r="62" spans="1:4">
      <c r="A62" s="302" t="str">
        <f t="shared" si="1"/>
        <v>58.</v>
      </c>
      <c r="C62">
        <v>58</v>
      </c>
      <c r="D62" t="s">
        <v>3496</v>
      </c>
    </row>
    <row r="63" spans="1:4">
      <c r="A63" s="302" t="str">
        <f t="shared" si="1"/>
        <v>59.</v>
      </c>
      <c r="C63">
        <v>59</v>
      </c>
      <c r="D63" t="s">
        <v>3496</v>
      </c>
    </row>
    <row r="64" spans="1:4">
      <c r="A64" s="302" t="str">
        <f t="shared" si="1"/>
        <v>60.</v>
      </c>
      <c r="C64">
        <v>60</v>
      </c>
      <c r="D64" t="s">
        <v>3496</v>
      </c>
    </row>
    <row r="65" spans="1:4">
      <c r="A65" s="302" t="str">
        <f t="shared" si="1"/>
        <v>61.</v>
      </c>
      <c r="C65">
        <v>61</v>
      </c>
      <c r="D65" t="s">
        <v>3496</v>
      </c>
    </row>
    <row r="66" spans="1:4">
      <c r="A66" s="302" t="str">
        <f t="shared" si="1"/>
        <v>62.</v>
      </c>
      <c r="C66">
        <v>62</v>
      </c>
      <c r="D66" t="s">
        <v>3496</v>
      </c>
    </row>
    <row r="67" spans="1:4">
      <c r="A67" s="302" t="str">
        <f t="shared" si="1"/>
        <v>63.</v>
      </c>
      <c r="C67">
        <v>63</v>
      </c>
      <c r="D67" t="s">
        <v>3496</v>
      </c>
    </row>
    <row r="68" spans="1:4">
      <c r="A68" s="302" t="str">
        <f t="shared" si="1"/>
        <v>64.</v>
      </c>
      <c r="C68">
        <v>64</v>
      </c>
      <c r="D68" t="s">
        <v>3496</v>
      </c>
    </row>
    <row r="69" spans="1:4">
      <c r="A69" s="302" t="str">
        <f t="shared" si="1"/>
        <v>65.</v>
      </c>
      <c r="C69">
        <v>65</v>
      </c>
      <c r="D69" t="s">
        <v>3496</v>
      </c>
    </row>
    <row r="70" spans="1:4">
      <c r="A70" s="302" t="str">
        <f t="shared" si="1"/>
        <v>66.</v>
      </c>
      <c r="C70">
        <v>66</v>
      </c>
      <c r="D70" t="s">
        <v>3496</v>
      </c>
    </row>
    <row r="71" spans="1:4">
      <c r="A71" s="302" t="str">
        <f t="shared" si="1"/>
        <v>67.</v>
      </c>
      <c r="C71">
        <v>67</v>
      </c>
      <c r="D71" t="s">
        <v>3496</v>
      </c>
    </row>
    <row r="72" spans="1:4">
      <c r="A72" s="302" t="str">
        <f t="shared" si="1"/>
        <v>68.</v>
      </c>
      <c r="C72">
        <v>68</v>
      </c>
      <c r="D72" t="s">
        <v>3496</v>
      </c>
    </row>
    <row r="73" spans="1:4">
      <c r="A73" s="302" t="str">
        <f t="shared" si="1"/>
        <v>69.</v>
      </c>
      <c r="C73">
        <v>69</v>
      </c>
      <c r="D73" t="s">
        <v>3496</v>
      </c>
    </row>
    <row r="74" spans="1:4">
      <c r="A74" s="302" t="str">
        <f t="shared" si="1"/>
        <v>70.</v>
      </c>
      <c r="C74">
        <v>70</v>
      </c>
      <c r="D74" t="s">
        <v>3496</v>
      </c>
    </row>
    <row r="75" spans="1:4">
      <c r="A75" s="302" t="str">
        <f t="shared" si="1"/>
        <v>71.</v>
      </c>
      <c r="C75">
        <v>71</v>
      </c>
      <c r="D75" t="s">
        <v>3496</v>
      </c>
    </row>
    <row r="76" spans="1:4">
      <c r="A76" s="302" t="str">
        <f t="shared" si="1"/>
        <v>72.</v>
      </c>
      <c r="C76">
        <v>72</v>
      </c>
      <c r="D76" t="s">
        <v>3496</v>
      </c>
    </row>
    <row r="77" spans="1:4">
      <c r="A77" s="302" t="str">
        <f t="shared" ref="A77:A87" si="2">CONCATENATE(C77,D77)</f>
        <v>73.</v>
      </c>
      <c r="C77">
        <v>73</v>
      </c>
      <c r="D77" t="s">
        <v>3496</v>
      </c>
    </row>
    <row r="78" spans="1:4">
      <c r="A78" s="302" t="str">
        <f t="shared" si="2"/>
        <v>74.</v>
      </c>
      <c r="C78">
        <v>74</v>
      </c>
      <c r="D78" t="s">
        <v>3496</v>
      </c>
    </row>
    <row r="79" spans="1:4">
      <c r="A79" s="302" t="str">
        <f t="shared" si="2"/>
        <v>75.</v>
      </c>
      <c r="C79">
        <v>75</v>
      </c>
      <c r="D79" t="s">
        <v>3496</v>
      </c>
    </row>
    <row r="80" spans="1:4">
      <c r="A80" s="302" t="str">
        <f t="shared" si="2"/>
        <v>76.</v>
      </c>
      <c r="C80">
        <v>76</v>
      </c>
      <c r="D80" t="s">
        <v>3496</v>
      </c>
    </row>
    <row r="81" spans="1:4">
      <c r="A81" s="302" t="str">
        <f t="shared" si="2"/>
        <v>77.</v>
      </c>
      <c r="C81">
        <v>77</v>
      </c>
      <c r="D81" t="s">
        <v>3496</v>
      </c>
    </row>
    <row r="82" spans="1:4">
      <c r="A82" s="302" t="str">
        <f t="shared" si="2"/>
        <v>78.</v>
      </c>
      <c r="C82">
        <v>78</v>
      </c>
      <c r="D82" t="s">
        <v>3496</v>
      </c>
    </row>
    <row r="83" spans="1:4">
      <c r="A83" s="302" t="str">
        <f t="shared" si="2"/>
        <v>79.</v>
      </c>
      <c r="C83">
        <v>79</v>
      </c>
      <c r="D83" t="s">
        <v>3496</v>
      </c>
    </row>
    <row r="84" spans="1:4">
      <c r="A84" s="302" t="str">
        <f t="shared" si="2"/>
        <v>80.</v>
      </c>
      <c r="C84">
        <v>80</v>
      </c>
      <c r="D84" t="s">
        <v>3496</v>
      </c>
    </row>
    <row r="85" spans="1:4">
      <c r="A85" s="302" t="str">
        <f t="shared" si="2"/>
        <v>81.</v>
      </c>
      <c r="C85">
        <v>81</v>
      </c>
      <c r="D85" t="s">
        <v>3496</v>
      </c>
    </row>
    <row r="86" spans="1:4">
      <c r="A86" s="302" t="str">
        <f t="shared" si="2"/>
        <v>82.</v>
      </c>
      <c r="C86">
        <v>82</v>
      </c>
      <c r="D86" t="s">
        <v>3496</v>
      </c>
    </row>
    <row r="87" spans="1:4">
      <c r="A87" s="302" t="str">
        <f t="shared" si="2"/>
        <v>83.</v>
      </c>
      <c r="C87">
        <v>83</v>
      </c>
      <c r="D87" t="s">
        <v>3496</v>
      </c>
    </row>
    <row r="88" spans="1:4">
      <c r="A88" s="302" t="s">
        <v>2255</v>
      </c>
    </row>
    <row r="89" spans="1:4">
      <c r="A89" s="302" t="s">
        <v>27</v>
      </c>
    </row>
    <row r="90" spans="1:4">
      <c r="A90" s="302" t="str">
        <f t="shared" ref="A90:A97" si="3">CONCATENATE(C90,D90)</f>
        <v>84.</v>
      </c>
      <c r="C90">
        <v>84</v>
      </c>
      <c r="D90" t="s">
        <v>3496</v>
      </c>
    </row>
    <row r="91" spans="1:4">
      <c r="A91" s="302" t="str">
        <f t="shared" si="3"/>
        <v>85.</v>
      </c>
      <c r="C91">
        <v>85</v>
      </c>
      <c r="D91" t="s">
        <v>3496</v>
      </c>
    </row>
    <row r="92" spans="1:4">
      <c r="A92" s="302" t="str">
        <f t="shared" si="3"/>
        <v>86.</v>
      </c>
      <c r="C92">
        <v>86</v>
      </c>
      <c r="D92" t="s">
        <v>3496</v>
      </c>
    </row>
    <row r="93" spans="1:4">
      <c r="A93" s="302" t="str">
        <f t="shared" si="3"/>
        <v>87.</v>
      </c>
      <c r="C93">
        <v>87</v>
      </c>
      <c r="D93" t="s">
        <v>3496</v>
      </c>
    </row>
    <row r="94" spans="1:4">
      <c r="A94" s="302" t="str">
        <f t="shared" si="3"/>
        <v>88.</v>
      </c>
      <c r="C94">
        <v>88</v>
      </c>
      <c r="D94" t="s">
        <v>3496</v>
      </c>
    </row>
    <row r="95" spans="1:4">
      <c r="A95" s="617" t="str">
        <f t="shared" si="3"/>
        <v>89.</v>
      </c>
      <c r="C95">
        <v>89</v>
      </c>
      <c r="D95" t="s">
        <v>3496</v>
      </c>
    </row>
    <row r="96" spans="1:4">
      <c r="A96" s="600" t="str">
        <f t="shared" si="3"/>
        <v>90.</v>
      </c>
      <c r="C96">
        <v>90</v>
      </c>
      <c r="D96" t="s">
        <v>3496</v>
      </c>
    </row>
    <row r="97" spans="1:4">
      <c r="A97" s="302" t="str">
        <f t="shared" si="3"/>
        <v>91.</v>
      </c>
      <c r="C97">
        <v>91</v>
      </c>
      <c r="D97" t="s">
        <v>3496</v>
      </c>
    </row>
    <row r="98" spans="1:4">
      <c r="A98" s="302" t="s">
        <v>74</v>
      </c>
    </row>
    <row r="99" spans="1:4">
      <c r="A99" s="302" t="s">
        <v>28</v>
      </c>
    </row>
    <row r="100" spans="1:4">
      <c r="A100" s="302" t="str">
        <f t="shared" ref="A100:A163" si="4">CONCATENATE(C100,D100)</f>
        <v>92.</v>
      </c>
      <c r="C100">
        <v>92</v>
      </c>
      <c r="D100" t="s">
        <v>3496</v>
      </c>
    </row>
    <row r="101" spans="1:4">
      <c r="A101" s="302" t="str">
        <f t="shared" si="4"/>
        <v>93.</v>
      </c>
      <c r="C101">
        <v>93</v>
      </c>
      <c r="D101" t="s">
        <v>3496</v>
      </c>
    </row>
    <row r="102" spans="1:4">
      <c r="A102" s="302" t="str">
        <f t="shared" si="4"/>
        <v>94.</v>
      </c>
      <c r="C102">
        <v>94</v>
      </c>
      <c r="D102" t="s">
        <v>3496</v>
      </c>
    </row>
    <row r="103" spans="1:4">
      <c r="A103" s="302" t="str">
        <f t="shared" si="4"/>
        <v>95.</v>
      </c>
      <c r="C103">
        <v>95</v>
      </c>
      <c r="D103" t="s">
        <v>3496</v>
      </c>
    </row>
    <row r="104" spans="1:4">
      <c r="A104" s="302" t="str">
        <f t="shared" si="4"/>
        <v>96.</v>
      </c>
      <c r="C104">
        <v>96</v>
      </c>
      <c r="D104" t="s">
        <v>3496</v>
      </c>
    </row>
    <row r="105" spans="1:4">
      <c r="A105" s="617" t="str">
        <f t="shared" si="4"/>
        <v>97.</v>
      </c>
      <c r="C105">
        <v>97</v>
      </c>
      <c r="D105" t="s">
        <v>3496</v>
      </c>
    </row>
    <row r="106" spans="1:4">
      <c r="A106" s="600" t="str">
        <f t="shared" si="4"/>
        <v>98.</v>
      </c>
      <c r="C106">
        <v>98</v>
      </c>
      <c r="D106" t="s">
        <v>3496</v>
      </c>
    </row>
    <row r="107" spans="1:4">
      <c r="A107" s="302" t="str">
        <f t="shared" si="4"/>
        <v>99.</v>
      </c>
      <c r="C107">
        <v>99</v>
      </c>
      <c r="D107" t="s">
        <v>3496</v>
      </c>
    </row>
    <row r="108" spans="1:4">
      <c r="A108" s="302" t="str">
        <f t="shared" si="4"/>
        <v>100.</v>
      </c>
      <c r="C108">
        <v>100</v>
      </c>
      <c r="D108" t="s">
        <v>3496</v>
      </c>
    </row>
    <row r="109" spans="1:4">
      <c r="A109" s="302" t="str">
        <f t="shared" si="4"/>
        <v>101.</v>
      </c>
      <c r="C109">
        <v>101</v>
      </c>
      <c r="D109" t="s">
        <v>3496</v>
      </c>
    </row>
    <row r="110" spans="1:4">
      <c r="A110" s="302" t="str">
        <f t="shared" si="4"/>
        <v>102.</v>
      </c>
      <c r="C110">
        <v>102</v>
      </c>
      <c r="D110" t="s">
        <v>3496</v>
      </c>
    </row>
    <row r="111" spans="1:4">
      <c r="A111" s="302" t="str">
        <f t="shared" si="4"/>
        <v>103.</v>
      </c>
      <c r="C111">
        <v>103</v>
      </c>
      <c r="D111" t="s">
        <v>3496</v>
      </c>
    </row>
    <row r="112" spans="1:4">
      <c r="A112" s="302" t="str">
        <f t="shared" si="4"/>
        <v>104.</v>
      </c>
      <c r="C112">
        <v>104</v>
      </c>
      <c r="D112" t="s">
        <v>3496</v>
      </c>
    </row>
    <row r="113" spans="1:4">
      <c r="A113" s="302" t="str">
        <f t="shared" si="4"/>
        <v>105.</v>
      </c>
      <c r="C113">
        <v>105</v>
      </c>
      <c r="D113" t="s">
        <v>3496</v>
      </c>
    </row>
    <row r="114" spans="1:4">
      <c r="A114" s="302" t="str">
        <f t="shared" si="4"/>
        <v>106.</v>
      </c>
      <c r="C114">
        <v>106</v>
      </c>
      <c r="D114" t="s">
        <v>3496</v>
      </c>
    </row>
    <row r="115" spans="1:4">
      <c r="A115" s="302" t="str">
        <f t="shared" si="4"/>
        <v>107.</v>
      </c>
      <c r="C115">
        <v>107</v>
      </c>
      <c r="D115" t="s">
        <v>3496</v>
      </c>
    </row>
    <row r="116" spans="1:4">
      <c r="A116" s="302" t="str">
        <f t="shared" si="4"/>
        <v>108.</v>
      </c>
      <c r="C116">
        <v>108</v>
      </c>
      <c r="D116" t="s">
        <v>3496</v>
      </c>
    </row>
    <row r="117" spans="1:4">
      <c r="A117" s="302" t="str">
        <f t="shared" si="4"/>
        <v>109.</v>
      </c>
      <c r="C117">
        <v>109</v>
      </c>
      <c r="D117" t="s">
        <v>3496</v>
      </c>
    </row>
    <row r="118" spans="1:4">
      <c r="A118" s="302" t="str">
        <f t="shared" si="4"/>
        <v>110.</v>
      </c>
      <c r="C118">
        <v>110</v>
      </c>
      <c r="D118" t="s">
        <v>3496</v>
      </c>
    </row>
    <row r="119" spans="1:4">
      <c r="A119" s="302" t="str">
        <f t="shared" si="4"/>
        <v>111.</v>
      </c>
      <c r="C119">
        <v>111</v>
      </c>
      <c r="D119" t="s">
        <v>3496</v>
      </c>
    </row>
    <row r="120" spans="1:4">
      <c r="A120" s="302" t="str">
        <f t="shared" si="4"/>
        <v>112.</v>
      </c>
      <c r="C120">
        <v>112</v>
      </c>
      <c r="D120" t="s">
        <v>3496</v>
      </c>
    </row>
    <row r="121" spans="1:4">
      <c r="A121" s="302" t="str">
        <f t="shared" si="4"/>
        <v>113.</v>
      </c>
      <c r="C121">
        <v>113</v>
      </c>
      <c r="D121" t="s">
        <v>3496</v>
      </c>
    </row>
    <row r="122" spans="1:4">
      <c r="A122" s="302" t="str">
        <f t="shared" si="4"/>
        <v>114.</v>
      </c>
      <c r="C122">
        <v>114</v>
      </c>
      <c r="D122" t="s">
        <v>3496</v>
      </c>
    </row>
    <row r="123" spans="1:4">
      <c r="A123" s="302" t="str">
        <f t="shared" si="4"/>
        <v>115.</v>
      </c>
      <c r="C123">
        <v>115</v>
      </c>
      <c r="D123" t="s">
        <v>3496</v>
      </c>
    </row>
    <row r="124" spans="1:4">
      <c r="A124" s="302" t="str">
        <f t="shared" si="4"/>
        <v>116.</v>
      </c>
      <c r="C124">
        <v>116</v>
      </c>
      <c r="D124" t="s">
        <v>3496</v>
      </c>
    </row>
    <row r="125" spans="1:4">
      <c r="A125" s="302" t="str">
        <f t="shared" si="4"/>
        <v>117.</v>
      </c>
      <c r="C125">
        <v>117</v>
      </c>
      <c r="D125" t="s">
        <v>3496</v>
      </c>
    </row>
    <row r="126" spans="1:4">
      <c r="A126" s="302" t="str">
        <f t="shared" si="4"/>
        <v>118.</v>
      </c>
      <c r="C126">
        <v>118</v>
      </c>
      <c r="D126" t="s">
        <v>3496</v>
      </c>
    </row>
    <row r="127" spans="1:4">
      <c r="A127" s="302" t="str">
        <f t="shared" si="4"/>
        <v>119.</v>
      </c>
      <c r="C127">
        <v>119</v>
      </c>
      <c r="D127" t="s">
        <v>3496</v>
      </c>
    </row>
    <row r="128" spans="1:4">
      <c r="A128" s="302" t="str">
        <f t="shared" si="4"/>
        <v>120.</v>
      </c>
      <c r="C128">
        <v>120</v>
      </c>
      <c r="D128" t="s">
        <v>3496</v>
      </c>
    </row>
    <row r="129" spans="1:4">
      <c r="A129" s="302" t="str">
        <f t="shared" si="4"/>
        <v>121.</v>
      </c>
      <c r="C129">
        <v>121</v>
      </c>
      <c r="D129" t="s">
        <v>3496</v>
      </c>
    </row>
    <row r="130" spans="1:4">
      <c r="A130" s="302" t="str">
        <f t="shared" si="4"/>
        <v>122.</v>
      </c>
      <c r="C130">
        <v>122</v>
      </c>
      <c r="D130" t="s">
        <v>3496</v>
      </c>
    </row>
    <row r="131" spans="1:4">
      <c r="A131" s="302" t="str">
        <f t="shared" si="4"/>
        <v>123.</v>
      </c>
      <c r="C131">
        <v>123</v>
      </c>
      <c r="D131" t="s">
        <v>3496</v>
      </c>
    </row>
    <row r="132" spans="1:4">
      <c r="A132" s="302" t="str">
        <f t="shared" si="4"/>
        <v>124.</v>
      </c>
      <c r="C132">
        <v>124</v>
      </c>
      <c r="D132" t="s">
        <v>3496</v>
      </c>
    </row>
    <row r="133" spans="1:4">
      <c r="A133" s="302" t="str">
        <f t="shared" si="4"/>
        <v>125.</v>
      </c>
      <c r="C133">
        <v>125</v>
      </c>
      <c r="D133" t="s">
        <v>3496</v>
      </c>
    </row>
    <row r="134" spans="1:4">
      <c r="A134" s="302" t="str">
        <f t="shared" si="4"/>
        <v>126.</v>
      </c>
      <c r="C134">
        <v>126</v>
      </c>
      <c r="D134" t="s">
        <v>3496</v>
      </c>
    </row>
    <row r="135" spans="1:4">
      <c r="A135" s="302" t="str">
        <f t="shared" si="4"/>
        <v>127.</v>
      </c>
      <c r="C135">
        <v>127</v>
      </c>
      <c r="D135" t="s">
        <v>3496</v>
      </c>
    </row>
    <row r="136" spans="1:4">
      <c r="A136" s="302" t="str">
        <f t="shared" si="4"/>
        <v>128.</v>
      </c>
      <c r="C136">
        <v>128</v>
      </c>
      <c r="D136" t="s">
        <v>3496</v>
      </c>
    </row>
    <row r="137" spans="1:4">
      <c r="A137" s="302" t="str">
        <f t="shared" si="4"/>
        <v>129.</v>
      </c>
      <c r="C137">
        <v>129</v>
      </c>
      <c r="D137" t="s">
        <v>3496</v>
      </c>
    </row>
    <row r="138" spans="1:4">
      <c r="A138" s="302" t="str">
        <f t="shared" si="4"/>
        <v>130.</v>
      </c>
      <c r="C138">
        <v>130</v>
      </c>
      <c r="D138" t="s">
        <v>3496</v>
      </c>
    </row>
    <row r="139" spans="1:4">
      <c r="A139" s="302" t="str">
        <f t="shared" si="4"/>
        <v>131.</v>
      </c>
      <c r="C139">
        <v>131</v>
      </c>
      <c r="D139" t="s">
        <v>3496</v>
      </c>
    </row>
    <row r="140" spans="1:4">
      <c r="A140" s="302" t="str">
        <f t="shared" si="4"/>
        <v>132.</v>
      </c>
      <c r="C140">
        <v>132</v>
      </c>
      <c r="D140" t="s">
        <v>3496</v>
      </c>
    </row>
    <row r="141" spans="1:4">
      <c r="A141" s="302" t="str">
        <f t="shared" si="4"/>
        <v>133.</v>
      </c>
      <c r="C141">
        <v>133</v>
      </c>
      <c r="D141" t="s">
        <v>3496</v>
      </c>
    </row>
    <row r="142" spans="1:4">
      <c r="A142" s="302" t="str">
        <f t="shared" si="4"/>
        <v>134.</v>
      </c>
      <c r="C142">
        <v>134</v>
      </c>
      <c r="D142" t="s">
        <v>3496</v>
      </c>
    </row>
    <row r="143" spans="1:4">
      <c r="A143" s="302" t="str">
        <f t="shared" si="4"/>
        <v>135.</v>
      </c>
      <c r="C143">
        <v>135</v>
      </c>
      <c r="D143" t="s">
        <v>3496</v>
      </c>
    </row>
    <row r="144" spans="1:4">
      <c r="A144" s="302" t="str">
        <f t="shared" si="4"/>
        <v>136.</v>
      </c>
      <c r="C144">
        <v>136</v>
      </c>
      <c r="D144" t="s">
        <v>3496</v>
      </c>
    </row>
    <row r="145" spans="1:4">
      <c r="A145" s="302" t="str">
        <f t="shared" si="4"/>
        <v>137.</v>
      </c>
      <c r="C145">
        <v>137</v>
      </c>
      <c r="D145" t="s">
        <v>3496</v>
      </c>
    </row>
    <row r="146" spans="1:4">
      <c r="A146" s="302" t="str">
        <f t="shared" si="4"/>
        <v>138.</v>
      </c>
      <c r="C146">
        <v>138</v>
      </c>
      <c r="D146" t="s">
        <v>3496</v>
      </c>
    </row>
    <row r="147" spans="1:4">
      <c r="A147" s="302" t="str">
        <f t="shared" si="4"/>
        <v>139.</v>
      </c>
      <c r="C147">
        <v>139</v>
      </c>
      <c r="D147" t="s">
        <v>3496</v>
      </c>
    </row>
    <row r="148" spans="1:4">
      <c r="A148" s="302" t="str">
        <f t="shared" si="4"/>
        <v>140.</v>
      </c>
      <c r="C148">
        <v>140</v>
      </c>
      <c r="D148" t="s">
        <v>3496</v>
      </c>
    </row>
    <row r="149" spans="1:4">
      <c r="A149" s="302" t="str">
        <f t="shared" si="4"/>
        <v>141.</v>
      </c>
      <c r="C149">
        <v>141</v>
      </c>
      <c r="D149" t="s">
        <v>3496</v>
      </c>
    </row>
    <row r="150" spans="1:4">
      <c r="A150" s="302" t="str">
        <f t="shared" si="4"/>
        <v>142.</v>
      </c>
      <c r="C150">
        <v>142</v>
      </c>
      <c r="D150" t="s">
        <v>3496</v>
      </c>
    </row>
    <row r="151" spans="1:4">
      <c r="A151" s="302" t="str">
        <f t="shared" si="4"/>
        <v>143.</v>
      </c>
      <c r="C151">
        <v>143</v>
      </c>
      <c r="D151" t="s">
        <v>3496</v>
      </c>
    </row>
    <row r="152" spans="1:4">
      <c r="A152" s="302" t="str">
        <f t="shared" si="4"/>
        <v>144.</v>
      </c>
      <c r="C152">
        <v>144</v>
      </c>
      <c r="D152" t="s">
        <v>3496</v>
      </c>
    </row>
    <row r="153" spans="1:4">
      <c r="A153" s="302" t="str">
        <f t="shared" si="4"/>
        <v>145.</v>
      </c>
      <c r="C153">
        <v>145</v>
      </c>
      <c r="D153" t="s">
        <v>3496</v>
      </c>
    </row>
    <row r="154" spans="1:4">
      <c r="A154" s="302" t="str">
        <f t="shared" si="4"/>
        <v>146.</v>
      </c>
      <c r="C154">
        <v>146</v>
      </c>
      <c r="D154" t="s">
        <v>3496</v>
      </c>
    </row>
    <row r="155" spans="1:4">
      <c r="A155" s="302" t="str">
        <f t="shared" si="4"/>
        <v>147.</v>
      </c>
      <c r="C155">
        <v>147</v>
      </c>
      <c r="D155" t="s">
        <v>3496</v>
      </c>
    </row>
    <row r="156" spans="1:4">
      <c r="A156" s="302" t="str">
        <f t="shared" si="4"/>
        <v>148.</v>
      </c>
      <c r="C156">
        <v>148</v>
      </c>
      <c r="D156" t="s">
        <v>3496</v>
      </c>
    </row>
    <row r="157" spans="1:4">
      <c r="A157" s="302" t="str">
        <f t="shared" si="4"/>
        <v>149.</v>
      </c>
      <c r="C157">
        <v>149</v>
      </c>
      <c r="D157" t="s">
        <v>3496</v>
      </c>
    </row>
    <row r="158" spans="1:4">
      <c r="A158" s="302" t="str">
        <f t="shared" si="4"/>
        <v>150.</v>
      </c>
      <c r="C158">
        <v>150</v>
      </c>
      <c r="D158" t="s">
        <v>3496</v>
      </c>
    </row>
    <row r="159" spans="1:4">
      <c r="A159" s="302" t="str">
        <f t="shared" si="4"/>
        <v>151.</v>
      </c>
      <c r="C159">
        <v>151</v>
      </c>
      <c r="D159" t="s">
        <v>3496</v>
      </c>
    </row>
    <row r="160" spans="1:4">
      <c r="A160" s="302" t="str">
        <f t="shared" si="4"/>
        <v>152.</v>
      </c>
      <c r="C160">
        <v>152</v>
      </c>
      <c r="D160" t="s">
        <v>3496</v>
      </c>
    </row>
    <row r="161" spans="1:4">
      <c r="A161" s="302" t="str">
        <f t="shared" si="4"/>
        <v>153.</v>
      </c>
      <c r="C161">
        <v>153</v>
      </c>
      <c r="D161" t="s">
        <v>3496</v>
      </c>
    </row>
    <row r="162" spans="1:4">
      <c r="A162" s="302" t="str">
        <f t="shared" si="4"/>
        <v>154.</v>
      </c>
      <c r="C162">
        <v>154</v>
      </c>
      <c r="D162" t="s">
        <v>3496</v>
      </c>
    </row>
    <row r="163" spans="1:4">
      <c r="A163" s="302" t="str">
        <f t="shared" si="4"/>
        <v>155.</v>
      </c>
      <c r="C163">
        <v>155</v>
      </c>
      <c r="D163" t="s">
        <v>3496</v>
      </c>
    </row>
    <row r="164" spans="1:4">
      <c r="A164" s="302" t="str">
        <f t="shared" ref="A164" si="5">CONCATENATE(C164,D164)</f>
        <v>156.</v>
      </c>
      <c r="C164">
        <v>156</v>
      </c>
      <c r="D164" t="s">
        <v>3496</v>
      </c>
    </row>
    <row r="165" spans="1:4">
      <c r="A165" s="302" t="s">
        <v>75</v>
      </c>
    </row>
    <row r="166" spans="1:4">
      <c r="A166" s="302" t="s">
        <v>29</v>
      </c>
    </row>
    <row r="167" spans="1:4">
      <c r="A167" s="302" t="str">
        <f t="shared" ref="A167:A218" si="6">CONCATENATE(C167,D167)</f>
        <v>157.</v>
      </c>
      <c r="C167">
        <v>157</v>
      </c>
      <c r="D167" t="s">
        <v>3496</v>
      </c>
    </row>
    <row r="168" spans="1:4">
      <c r="A168" s="302" t="str">
        <f t="shared" si="6"/>
        <v>158.</v>
      </c>
      <c r="C168">
        <v>158</v>
      </c>
      <c r="D168" t="s">
        <v>3496</v>
      </c>
    </row>
    <row r="169" spans="1:4">
      <c r="A169" s="302" t="str">
        <f t="shared" si="6"/>
        <v>159.</v>
      </c>
      <c r="C169">
        <v>159</v>
      </c>
      <c r="D169" t="s">
        <v>3496</v>
      </c>
    </row>
    <row r="170" spans="1:4">
      <c r="A170" s="302" t="str">
        <f t="shared" si="6"/>
        <v>160.</v>
      </c>
      <c r="C170">
        <v>160</v>
      </c>
      <c r="D170" t="s">
        <v>3496</v>
      </c>
    </row>
    <row r="171" spans="1:4">
      <c r="A171" s="302" t="str">
        <f t="shared" si="6"/>
        <v>161.</v>
      </c>
      <c r="C171">
        <v>161</v>
      </c>
      <c r="D171" t="s">
        <v>3496</v>
      </c>
    </row>
    <row r="172" spans="1:4">
      <c r="A172" s="617" t="str">
        <f t="shared" si="6"/>
        <v>162.</v>
      </c>
      <c r="C172">
        <v>162</v>
      </c>
      <c r="D172" t="s">
        <v>3496</v>
      </c>
    </row>
    <row r="173" spans="1:4">
      <c r="A173" s="600" t="str">
        <f t="shared" si="6"/>
        <v>163.</v>
      </c>
      <c r="C173">
        <v>163</v>
      </c>
      <c r="D173" t="s">
        <v>3496</v>
      </c>
    </row>
    <row r="174" spans="1:4">
      <c r="A174" s="302" t="str">
        <f t="shared" si="6"/>
        <v>164.</v>
      </c>
      <c r="C174">
        <v>164</v>
      </c>
      <c r="D174" t="s">
        <v>3496</v>
      </c>
    </row>
    <row r="175" spans="1:4">
      <c r="A175" s="302" t="str">
        <f t="shared" si="6"/>
        <v>165.</v>
      </c>
      <c r="C175">
        <v>165</v>
      </c>
      <c r="D175" t="s">
        <v>3496</v>
      </c>
    </row>
    <row r="176" spans="1:4">
      <c r="A176" s="302" t="str">
        <f t="shared" si="6"/>
        <v>166.</v>
      </c>
      <c r="C176">
        <v>166</v>
      </c>
      <c r="D176" t="s">
        <v>3496</v>
      </c>
    </row>
    <row r="177" spans="1:4">
      <c r="A177" s="302" t="str">
        <f t="shared" si="6"/>
        <v>167.</v>
      </c>
      <c r="C177">
        <v>167</v>
      </c>
      <c r="D177" t="s">
        <v>3496</v>
      </c>
    </row>
    <row r="178" spans="1:4">
      <c r="A178" s="302" t="str">
        <f t="shared" si="6"/>
        <v>168.</v>
      </c>
      <c r="C178">
        <v>168</v>
      </c>
      <c r="D178" t="s">
        <v>3496</v>
      </c>
    </row>
    <row r="179" spans="1:4">
      <c r="A179" s="302" t="str">
        <f t="shared" si="6"/>
        <v>169.</v>
      </c>
      <c r="C179">
        <v>169</v>
      </c>
      <c r="D179" t="s">
        <v>3496</v>
      </c>
    </row>
    <row r="180" spans="1:4">
      <c r="A180" s="302" t="str">
        <f t="shared" si="6"/>
        <v>170.</v>
      </c>
      <c r="C180">
        <v>170</v>
      </c>
      <c r="D180" t="s">
        <v>3496</v>
      </c>
    </row>
    <row r="181" spans="1:4">
      <c r="A181" s="302" t="str">
        <f t="shared" si="6"/>
        <v>171.</v>
      </c>
      <c r="C181">
        <v>171</v>
      </c>
      <c r="D181" t="s">
        <v>3496</v>
      </c>
    </row>
    <row r="182" spans="1:4">
      <c r="A182" s="302" t="str">
        <f t="shared" si="6"/>
        <v>172.</v>
      </c>
      <c r="C182">
        <v>172</v>
      </c>
      <c r="D182" t="s">
        <v>3496</v>
      </c>
    </row>
    <row r="183" spans="1:4">
      <c r="A183" s="302" t="str">
        <f t="shared" si="6"/>
        <v>173.</v>
      </c>
      <c r="C183">
        <v>173</v>
      </c>
      <c r="D183" t="s">
        <v>3496</v>
      </c>
    </row>
    <row r="184" spans="1:4">
      <c r="A184" s="302" t="str">
        <f t="shared" si="6"/>
        <v>174.</v>
      </c>
      <c r="C184">
        <v>174</v>
      </c>
      <c r="D184" t="s">
        <v>3496</v>
      </c>
    </row>
    <row r="185" spans="1:4">
      <c r="A185" s="302" t="str">
        <f t="shared" si="6"/>
        <v>175.</v>
      </c>
      <c r="C185">
        <v>175</v>
      </c>
      <c r="D185" t="s">
        <v>3496</v>
      </c>
    </row>
    <row r="186" spans="1:4">
      <c r="A186" s="302" t="str">
        <f t="shared" si="6"/>
        <v>176.</v>
      </c>
      <c r="C186">
        <v>176</v>
      </c>
      <c r="D186" t="s">
        <v>3496</v>
      </c>
    </row>
    <row r="187" spans="1:4">
      <c r="A187" s="302" t="str">
        <f t="shared" si="6"/>
        <v>177.</v>
      </c>
      <c r="C187">
        <v>177</v>
      </c>
      <c r="D187" t="s">
        <v>3496</v>
      </c>
    </row>
    <row r="188" spans="1:4">
      <c r="A188" s="302" t="str">
        <f t="shared" si="6"/>
        <v>178.</v>
      </c>
      <c r="C188">
        <v>178</v>
      </c>
      <c r="D188" t="s">
        <v>3496</v>
      </c>
    </row>
    <row r="189" spans="1:4">
      <c r="A189" s="302" t="str">
        <f t="shared" si="6"/>
        <v>179.</v>
      </c>
      <c r="C189">
        <v>179</v>
      </c>
      <c r="D189" t="s">
        <v>3496</v>
      </c>
    </row>
    <row r="190" spans="1:4">
      <c r="A190" s="302" t="str">
        <f t="shared" si="6"/>
        <v>180.</v>
      </c>
      <c r="C190">
        <v>180</v>
      </c>
      <c r="D190" t="s">
        <v>3496</v>
      </c>
    </row>
    <row r="191" spans="1:4">
      <c r="A191" s="302" t="str">
        <f t="shared" si="6"/>
        <v>181.</v>
      </c>
      <c r="C191">
        <v>181</v>
      </c>
      <c r="D191" t="s">
        <v>3496</v>
      </c>
    </row>
    <row r="192" spans="1:4">
      <c r="A192" s="302" t="str">
        <f t="shared" si="6"/>
        <v>182.</v>
      </c>
      <c r="C192">
        <v>182</v>
      </c>
      <c r="D192" t="s">
        <v>3496</v>
      </c>
    </row>
    <row r="193" spans="1:4">
      <c r="A193" s="302" t="str">
        <f t="shared" si="6"/>
        <v>183.</v>
      </c>
      <c r="C193">
        <v>183</v>
      </c>
      <c r="D193" t="s">
        <v>3496</v>
      </c>
    </row>
    <row r="194" spans="1:4">
      <c r="A194" s="302" t="str">
        <f t="shared" si="6"/>
        <v>184.</v>
      </c>
      <c r="C194">
        <v>184</v>
      </c>
      <c r="D194" t="s">
        <v>3496</v>
      </c>
    </row>
    <row r="195" spans="1:4">
      <c r="A195" s="302" t="str">
        <f t="shared" si="6"/>
        <v>185.</v>
      </c>
      <c r="C195">
        <v>185</v>
      </c>
      <c r="D195" t="s">
        <v>3496</v>
      </c>
    </row>
    <row r="196" spans="1:4">
      <c r="A196" s="302" t="str">
        <f t="shared" si="6"/>
        <v>186.</v>
      </c>
      <c r="C196">
        <v>186</v>
      </c>
      <c r="D196" t="s">
        <v>3496</v>
      </c>
    </row>
    <row r="197" spans="1:4">
      <c r="A197" s="302" t="str">
        <f t="shared" si="6"/>
        <v>187.</v>
      </c>
      <c r="C197">
        <v>187</v>
      </c>
      <c r="D197" t="s">
        <v>3496</v>
      </c>
    </row>
    <row r="198" spans="1:4">
      <c r="A198" s="302" t="str">
        <f t="shared" si="6"/>
        <v>188.</v>
      </c>
      <c r="C198">
        <v>188</v>
      </c>
      <c r="D198" t="s">
        <v>3496</v>
      </c>
    </row>
    <row r="199" spans="1:4">
      <c r="A199" s="302" t="str">
        <f t="shared" si="6"/>
        <v>189.</v>
      </c>
      <c r="C199">
        <v>189</v>
      </c>
      <c r="D199" t="s">
        <v>3496</v>
      </c>
    </row>
    <row r="200" spans="1:4">
      <c r="A200" s="302" t="str">
        <f t="shared" si="6"/>
        <v>190.</v>
      </c>
      <c r="C200">
        <v>190</v>
      </c>
      <c r="D200" t="s">
        <v>3496</v>
      </c>
    </row>
    <row r="201" spans="1:4">
      <c r="A201" s="302" t="str">
        <f t="shared" si="6"/>
        <v>191.</v>
      </c>
      <c r="C201">
        <v>191</v>
      </c>
      <c r="D201" t="s">
        <v>3496</v>
      </c>
    </row>
    <row r="202" spans="1:4">
      <c r="A202" s="302" t="str">
        <f t="shared" si="6"/>
        <v>192.</v>
      </c>
      <c r="C202">
        <v>192</v>
      </c>
      <c r="D202" t="s">
        <v>3496</v>
      </c>
    </row>
    <row r="203" spans="1:4">
      <c r="A203" s="302" t="str">
        <f t="shared" si="6"/>
        <v>193.</v>
      </c>
      <c r="C203">
        <v>193</v>
      </c>
      <c r="D203" t="s">
        <v>3496</v>
      </c>
    </row>
    <row r="204" spans="1:4">
      <c r="A204" s="302" t="str">
        <f t="shared" si="6"/>
        <v>194.</v>
      </c>
      <c r="C204">
        <v>194</v>
      </c>
      <c r="D204" t="s">
        <v>3496</v>
      </c>
    </row>
    <row r="205" spans="1:4">
      <c r="A205" s="302" t="str">
        <f t="shared" si="6"/>
        <v>195.</v>
      </c>
      <c r="C205">
        <v>195</v>
      </c>
      <c r="D205" t="s">
        <v>3496</v>
      </c>
    </row>
    <row r="206" spans="1:4">
      <c r="A206" s="302" t="str">
        <f t="shared" si="6"/>
        <v>196.</v>
      </c>
      <c r="C206">
        <v>196</v>
      </c>
      <c r="D206" t="s">
        <v>3496</v>
      </c>
    </row>
    <row r="207" spans="1:4">
      <c r="A207" s="302" t="str">
        <f t="shared" si="6"/>
        <v>197.</v>
      </c>
      <c r="C207">
        <v>197</v>
      </c>
      <c r="D207" t="s">
        <v>3496</v>
      </c>
    </row>
    <row r="208" spans="1:4">
      <c r="A208" s="302" t="str">
        <f t="shared" si="6"/>
        <v>198.</v>
      </c>
      <c r="C208">
        <v>198</v>
      </c>
      <c r="D208" t="s">
        <v>3496</v>
      </c>
    </row>
    <row r="209" spans="1:4">
      <c r="A209" s="302" t="str">
        <f t="shared" si="6"/>
        <v>199.</v>
      </c>
      <c r="C209">
        <v>199</v>
      </c>
      <c r="D209" t="s">
        <v>3496</v>
      </c>
    </row>
    <row r="210" spans="1:4">
      <c r="A210" s="302" t="str">
        <f t="shared" si="6"/>
        <v>200.</v>
      </c>
      <c r="C210">
        <v>200</v>
      </c>
      <c r="D210" t="s">
        <v>3496</v>
      </c>
    </row>
    <row r="211" spans="1:4">
      <c r="A211" s="302" t="str">
        <f t="shared" si="6"/>
        <v>201.</v>
      </c>
      <c r="C211">
        <v>201</v>
      </c>
      <c r="D211" t="s">
        <v>3496</v>
      </c>
    </row>
    <row r="212" spans="1:4">
      <c r="A212" s="302" t="str">
        <f t="shared" si="6"/>
        <v>202.</v>
      </c>
      <c r="C212">
        <v>202</v>
      </c>
      <c r="D212" t="s">
        <v>3496</v>
      </c>
    </row>
    <row r="213" spans="1:4">
      <c r="A213" s="302" t="str">
        <f t="shared" si="6"/>
        <v>203.</v>
      </c>
      <c r="C213">
        <v>203</v>
      </c>
      <c r="D213" t="s">
        <v>3496</v>
      </c>
    </row>
    <row r="214" spans="1:4">
      <c r="A214" s="302" t="str">
        <f t="shared" si="6"/>
        <v>204.</v>
      </c>
      <c r="C214">
        <v>204</v>
      </c>
      <c r="D214" t="s">
        <v>3496</v>
      </c>
    </row>
    <row r="215" spans="1:4">
      <c r="A215" s="302" t="str">
        <f t="shared" si="6"/>
        <v>205.</v>
      </c>
      <c r="C215">
        <v>205</v>
      </c>
      <c r="D215" t="s">
        <v>3496</v>
      </c>
    </row>
    <row r="216" spans="1:4">
      <c r="A216" s="302" t="str">
        <f t="shared" si="6"/>
        <v>206.</v>
      </c>
      <c r="C216">
        <v>206</v>
      </c>
      <c r="D216" t="s">
        <v>3496</v>
      </c>
    </row>
    <row r="217" spans="1:4">
      <c r="A217" s="302" t="str">
        <f t="shared" si="6"/>
        <v>207.</v>
      </c>
      <c r="C217">
        <v>207</v>
      </c>
      <c r="D217" t="s">
        <v>3496</v>
      </c>
    </row>
    <row r="218" spans="1:4">
      <c r="A218" s="302" t="str">
        <f t="shared" si="6"/>
        <v>208.</v>
      </c>
      <c r="C218">
        <v>208</v>
      </c>
      <c r="D218" t="s">
        <v>3496</v>
      </c>
    </row>
    <row r="219" spans="1:4">
      <c r="A219" s="302" t="s">
        <v>76</v>
      </c>
    </row>
    <row r="220" spans="1:4">
      <c r="A220" s="302" t="s">
        <v>468</v>
      </c>
    </row>
    <row r="221" spans="1:4">
      <c r="A221" s="302" t="str">
        <f t="shared" ref="A221:A225" si="7">CONCATENATE(C221,D221)</f>
        <v>209.</v>
      </c>
      <c r="C221">
        <v>209</v>
      </c>
      <c r="D221" t="s">
        <v>3496</v>
      </c>
    </row>
    <row r="222" spans="1:4">
      <c r="A222" s="302" t="str">
        <f t="shared" si="7"/>
        <v>210.</v>
      </c>
      <c r="C222">
        <v>210</v>
      </c>
      <c r="D222" t="s">
        <v>3496</v>
      </c>
    </row>
    <row r="223" spans="1:4">
      <c r="A223" s="302" t="str">
        <f t="shared" si="7"/>
        <v>211.</v>
      </c>
      <c r="C223">
        <v>211</v>
      </c>
      <c r="D223" t="s">
        <v>3496</v>
      </c>
    </row>
    <row r="224" spans="1:4">
      <c r="A224" s="302" t="str">
        <f t="shared" si="7"/>
        <v>212.</v>
      </c>
      <c r="C224">
        <v>212</v>
      </c>
      <c r="D224" t="s">
        <v>3496</v>
      </c>
    </row>
    <row r="225" spans="1:4">
      <c r="A225" s="302" t="str">
        <f t="shared" si="7"/>
        <v>213.</v>
      </c>
      <c r="C225">
        <v>213</v>
      </c>
      <c r="D225" t="s">
        <v>3496</v>
      </c>
    </row>
    <row r="226" spans="1:4" ht="15.6">
      <c r="A226" s="551" t="s">
        <v>2803</v>
      </c>
    </row>
    <row r="227" spans="1:4" ht="15.6">
      <c r="A227" s="529" t="s">
        <v>30</v>
      </c>
    </row>
    <row r="228" spans="1:4">
      <c r="A228" s="302" t="str">
        <f t="shared" ref="A228:A291" si="8">CONCATENATE(C228,D228)</f>
        <v>214.</v>
      </c>
      <c r="C228">
        <v>214</v>
      </c>
      <c r="D228" t="s">
        <v>3496</v>
      </c>
    </row>
    <row r="229" spans="1:4">
      <c r="A229" s="302" t="str">
        <f t="shared" si="8"/>
        <v>215.</v>
      </c>
      <c r="C229">
        <v>215</v>
      </c>
      <c r="D229" t="s">
        <v>3496</v>
      </c>
    </row>
    <row r="230" spans="1:4">
      <c r="A230" s="302" t="str">
        <f t="shared" si="8"/>
        <v>216.</v>
      </c>
      <c r="C230">
        <v>216</v>
      </c>
      <c r="D230" t="s">
        <v>3496</v>
      </c>
    </row>
    <row r="231" spans="1:4">
      <c r="A231" s="302" t="str">
        <f t="shared" si="8"/>
        <v>217.</v>
      </c>
      <c r="C231">
        <v>217</v>
      </c>
      <c r="D231" t="s">
        <v>3496</v>
      </c>
    </row>
    <row r="232" spans="1:4">
      <c r="A232" s="302" t="str">
        <f t="shared" si="8"/>
        <v>218.</v>
      </c>
      <c r="C232">
        <v>218</v>
      </c>
      <c r="D232" t="s">
        <v>3496</v>
      </c>
    </row>
    <row r="233" spans="1:4">
      <c r="A233" s="617" t="str">
        <f t="shared" si="8"/>
        <v>219.</v>
      </c>
      <c r="C233">
        <v>219</v>
      </c>
      <c r="D233" t="s">
        <v>3496</v>
      </c>
    </row>
    <row r="234" spans="1:4">
      <c r="A234" s="600" t="str">
        <f t="shared" si="8"/>
        <v>220.</v>
      </c>
      <c r="C234">
        <v>220</v>
      </c>
      <c r="D234" t="s">
        <v>3496</v>
      </c>
    </row>
    <row r="235" spans="1:4">
      <c r="A235" s="302" t="str">
        <f t="shared" si="8"/>
        <v>221.</v>
      </c>
      <c r="C235">
        <v>221</v>
      </c>
      <c r="D235" t="s">
        <v>3496</v>
      </c>
    </row>
    <row r="236" spans="1:4">
      <c r="A236" s="302" t="str">
        <f t="shared" si="8"/>
        <v>222.</v>
      </c>
      <c r="C236">
        <v>222</v>
      </c>
      <c r="D236" t="s">
        <v>3496</v>
      </c>
    </row>
    <row r="237" spans="1:4">
      <c r="A237" s="302" t="str">
        <f t="shared" si="8"/>
        <v>223.</v>
      </c>
      <c r="C237">
        <v>223</v>
      </c>
      <c r="D237" t="s">
        <v>3496</v>
      </c>
    </row>
    <row r="238" spans="1:4">
      <c r="A238" s="302" t="str">
        <f t="shared" si="8"/>
        <v>224.</v>
      </c>
      <c r="C238">
        <v>224</v>
      </c>
      <c r="D238" t="s">
        <v>3496</v>
      </c>
    </row>
    <row r="239" spans="1:4">
      <c r="A239" s="302" t="str">
        <f t="shared" si="8"/>
        <v>225.</v>
      </c>
      <c r="C239">
        <v>225</v>
      </c>
      <c r="D239" t="s">
        <v>3496</v>
      </c>
    </row>
    <row r="240" spans="1:4">
      <c r="A240" s="302" t="str">
        <f t="shared" si="8"/>
        <v>226.</v>
      </c>
      <c r="C240">
        <v>226</v>
      </c>
      <c r="D240" t="s">
        <v>3496</v>
      </c>
    </row>
    <row r="241" spans="1:4">
      <c r="A241" s="302" t="str">
        <f t="shared" si="8"/>
        <v>227.</v>
      </c>
      <c r="C241">
        <v>227</v>
      </c>
      <c r="D241" t="s">
        <v>3496</v>
      </c>
    </row>
    <row r="242" spans="1:4">
      <c r="A242" s="302" t="str">
        <f t="shared" si="8"/>
        <v>228.</v>
      </c>
      <c r="C242">
        <v>228</v>
      </c>
      <c r="D242" t="s">
        <v>3496</v>
      </c>
    </row>
    <row r="243" spans="1:4">
      <c r="A243" s="302" t="str">
        <f t="shared" si="8"/>
        <v>229.</v>
      </c>
      <c r="C243">
        <v>229</v>
      </c>
      <c r="D243" t="s">
        <v>3496</v>
      </c>
    </row>
    <row r="244" spans="1:4">
      <c r="A244" s="302" t="str">
        <f t="shared" si="8"/>
        <v>230.</v>
      </c>
      <c r="C244">
        <v>230</v>
      </c>
      <c r="D244" t="s">
        <v>3496</v>
      </c>
    </row>
    <row r="245" spans="1:4">
      <c r="A245" s="302" t="str">
        <f t="shared" si="8"/>
        <v>231.</v>
      </c>
      <c r="C245">
        <v>231</v>
      </c>
      <c r="D245" t="s">
        <v>3496</v>
      </c>
    </row>
    <row r="246" spans="1:4">
      <c r="A246" s="302" t="str">
        <f t="shared" si="8"/>
        <v>232.</v>
      </c>
      <c r="C246">
        <v>232</v>
      </c>
      <c r="D246" t="s">
        <v>3496</v>
      </c>
    </row>
    <row r="247" spans="1:4">
      <c r="A247" s="302" t="str">
        <f t="shared" si="8"/>
        <v>233.</v>
      </c>
      <c r="C247">
        <v>233</v>
      </c>
      <c r="D247" t="s">
        <v>3496</v>
      </c>
    </row>
    <row r="248" spans="1:4">
      <c r="A248" s="302" t="str">
        <f t="shared" si="8"/>
        <v>234.</v>
      </c>
      <c r="C248">
        <v>234</v>
      </c>
      <c r="D248" t="s">
        <v>3496</v>
      </c>
    </row>
    <row r="249" spans="1:4">
      <c r="A249" s="302" t="str">
        <f t="shared" si="8"/>
        <v>235.</v>
      </c>
      <c r="C249">
        <v>235</v>
      </c>
      <c r="D249" t="s">
        <v>3496</v>
      </c>
    </row>
    <row r="250" spans="1:4">
      <c r="A250" s="302" t="str">
        <f t="shared" si="8"/>
        <v>236.</v>
      </c>
      <c r="C250">
        <v>236</v>
      </c>
      <c r="D250" t="s">
        <v>3496</v>
      </c>
    </row>
    <row r="251" spans="1:4">
      <c r="A251" s="302" t="str">
        <f t="shared" si="8"/>
        <v>237.</v>
      </c>
      <c r="C251">
        <v>237</v>
      </c>
      <c r="D251" t="s">
        <v>3496</v>
      </c>
    </row>
    <row r="252" spans="1:4">
      <c r="A252" s="302" t="str">
        <f t="shared" si="8"/>
        <v>238.</v>
      </c>
      <c r="C252">
        <v>238</v>
      </c>
      <c r="D252" t="s">
        <v>3496</v>
      </c>
    </row>
    <row r="253" spans="1:4">
      <c r="A253" s="302" t="str">
        <f t="shared" si="8"/>
        <v>239.</v>
      </c>
      <c r="C253">
        <v>239</v>
      </c>
      <c r="D253" t="s">
        <v>3496</v>
      </c>
    </row>
    <row r="254" spans="1:4">
      <c r="A254" s="302" t="str">
        <f t="shared" si="8"/>
        <v>240.</v>
      </c>
      <c r="C254">
        <v>240</v>
      </c>
      <c r="D254" t="s">
        <v>3496</v>
      </c>
    </row>
    <row r="255" spans="1:4">
      <c r="A255" s="302" t="str">
        <f t="shared" si="8"/>
        <v>241.</v>
      </c>
      <c r="C255">
        <v>241</v>
      </c>
      <c r="D255" t="s">
        <v>3496</v>
      </c>
    </row>
    <row r="256" spans="1:4">
      <c r="A256" s="302" t="str">
        <f t="shared" si="8"/>
        <v>242.</v>
      </c>
      <c r="C256">
        <v>242</v>
      </c>
      <c r="D256" t="s">
        <v>3496</v>
      </c>
    </row>
    <row r="257" spans="1:4">
      <c r="A257" s="302" t="str">
        <f t="shared" si="8"/>
        <v>243.</v>
      </c>
      <c r="C257">
        <v>243</v>
      </c>
      <c r="D257" t="s">
        <v>3496</v>
      </c>
    </row>
    <row r="258" spans="1:4">
      <c r="A258" s="302" t="str">
        <f t="shared" si="8"/>
        <v>244.</v>
      </c>
      <c r="C258">
        <v>244</v>
      </c>
      <c r="D258" t="s">
        <v>3496</v>
      </c>
    </row>
    <row r="259" spans="1:4">
      <c r="A259" s="302" t="str">
        <f t="shared" si="8"/>
        <v>245.</v>
      </c>
      <c r="C259">
        <v>245</v>
      </c>
      <c r="D259" t="s">
        <v>3496</v>
      </c>
    </row>
    <row r="260" spans="1:4">
      <c r="A260" s="302" t="str">
        <f t="shared" si="8"/>
        <v>246.</v>
      </c>
      <c r="C260">
        <v>246</v>
      </c>
      <c r="D260" t="s">
        <v>3496</v>
      </c>
    </row>
    <row r="261" spans="1:4">
      <c r="A261" s="302" t="str">
        <f t="shared" si="8"/>
        <v>247.</v>
      </c>
      <c r="C261">
        <v>247</v>
      </c>
      <c r="D261" t="s">
        <v>3496</v>
      </c>
    </row>
    <row r="262" spans="1:4">
      <c r="A262" s="302" t="str">
        <f t="shared" si="8"/>
        <v>248.</v>
      </c>
      <c r="C262">
        <v>248</v>
      </c>
      <c r="D262" t="s">
        <v>3496</v>
      </c>
    </row>
    <row r="263" spans="1:4">
      <c r="A263" s="302" t="str">
        <f t="shared" si="8"/>
        <v>249.</v>
      </c>
      <c r="C263">
        <v>249</v>
      </c>
      <c r="D263" t="s">
        <v>3496</v>
      </c>
    </row>
    <row r="264" spans="1:4">
      <c r="A264" s="302" t="str">
        <f t="shared" si="8"/>
        <v>250.</v>
      </c>
      <c r="C264">
        <v>250</v>
      </c>
      <c r="D264" t="s">
        <v>3496</v>
      </c>
    </row>
    <row r="265" spans="1:4">
      <c r="A265" s="302" t="str">
        <f t="shared" si="8"/>
        <v>251.</v>
      </c>
      <c r="C265">
        <v>251</v>
      </c>
      <c r="D265" t="s">
        <v>3496</v>
      </c>
    </row>
    <row r="266" spans="1:4">
      <c r="A266" s="302" t="str">
        <f t="shared" si="8"/>
        <v>252.</v>
      </c>
      <c r="C266">
        <v>252</v>
      </c>
      <c r="D266" t="s">
        <v>3496</v>
      </c>
    </row>
    <row r="267" spans="1:4">
      <c r="A267" s="302" t="str">
        <f t="shared" si="8"/>
        <v>253.</v>
      </c>
      <c r="C267">
        <v>253</v>
      </c>
      <c r="D267" t="s">
        <v>3496</v>
      </c>
    </row>
    <row r="268" spans="1:4">
      <c r="A268" s="302" t="str">
        <f t="shared" si="8"/>
        <v>254.</v>
      </c>
      <c r="C268">
        <v>254</v>
      </c>
      <c r="D268" t="s">
        <v>3496</v>
      </c>
    </row>
    <row r="269" spans="1:4">
      <c r="A269" s="302" t="str">
        <f t="shared" si="8"/>
        <v>255.</v>
      </c>
      <c r="C269">
        <v>255</v>
      </c>
      <c r="D269" t="s">
        <v>3496</v>
      </c>
    </row>
    <row r="270" spans="1:4">
      <c r="A270" s="302" t="str">
        <f t="shared" si="8"/>
        <v>256.</v>
      </c>
      <c r="C270">
        <v>256</v>
      </c>
      <c r="D270" t="s">
        <v>3496</v>
      </c>
    </row>
    <row r="271" spans="1:4">
      <c r="A271" s="302" t="str">
        <f t="shared" si="8"/>
        <v>257.</v>
      </c>
      <c r="C271">
        <v>257</v>
      </c>
      <c r="D271" t="s">
        <v>3496</v>
      </c>
    </row>
    <row r="272" spans="1:4">
      <c r="A272" s="302" t="str">
        <f t="shared" si="8"/>
        <v>258.</v>
      </c>
      <c r="C272">
        <v>258</v>
      </c>
      <c r="D272" t="s">
        <v>3496</v>
      </c>
    </row>
    <row r="273" spans="1:4">
      <c r="A273" s="302" t="str">
        <f t="shared" si="8"/>
        <v>259.</v>
      </c>
      <c r="C273">
        <v>259</v>
      </c>
      <c r="D273" t="s">
        <v>3496</v>
      </c>
    </row>
    <row r="274" spans="1:4">
      <c r="A274" s="302" t="str">
        <f t="shared" si="8"/>
        <v>260.</v>
      </c>
      <c r="C274">
        <v>260</v>
      </c>
      <c r="D274" t="s">
        <v>3496</v>
      </c>
    </row>
    <row r="275" spans="1:4">
      <c r="A275" s="302" t="str">
        <f t="shared" si="8"/>
        <v>261.</v>
      </c>
      <c r="C275">
        <v>261</v>
      </c>
      <c r="D275" t="s">
        <v>3496</v>
      </c>
    </row>
    <row r="276" spans="1:4">
      <c r="A276" s="302" t="str">
        <f t="shared" si="8"/>
        <v>262.</v>
      </c>
      <c r="C276">
        <v>262</v>
      </c>
      <c r="D276" t="s">
        <v>3496</v>
      </c>
    </row>
    <row r="277" spans="1:4">
      <c r="A277" s="302" t="str">
        <f t="shared" si="8"/>
        <v>263.</v>
      </c>
      <c r="C277">
        <v>263</v>
      </c>
      <c r="D277" t="s">
        <v>3496</v>
      </c>
    </row>
    <row r="278" spans="1:4">
      <c r="A278" s="302" t="str">
        <f t="shared" si="8"/>
        <v>264.</v>
      </c>
      <c r="C278">
        <v>264</v>
      </c>
      <c r="D278" t="s">
        <v>3496</v>
      </c>
    </row>
    <row r="279" spans="1:4">
      <c r="A279" s="302" t="str">
        <f t="shared" si="8"/>
        <v>265.</v>
      </c>
      <c r="C279">
        <v>265</v>
      </c>
      <c r="D279" t="s">
        <v>3496</v>
      </c>
    </row>
    <row r="280" spans="1:4">
      <c r="A280" s="302" t="str">
        <f t="shared" si="8"/>
        <v>266.</v>
      </c>
      <c r="C280">
        <v>266</v>
      </c>
      <c r="D280" t="s">
        <v>3496</v>
      </c>
    </row>
    <row r="281" spans="1:4">
      <c r="A281" s="302" t="str">
        <f t="shared" si="8"/>
        <v>267.</v>
      </c>
      <c r="C281">
        <v>267</v>
      </c>
      <c r="D281" t="s">
        <v>3496</v>
      </c>
    </row>
    <row r="282" spans="1:4">
      <c r="A282" s="302" t="str">
        <f t="shared" si="8"/>
        <v>268.</v>
      </c>
      <c r="C282">
        <v>268</v>
      </c>
      <c r="D282" t="s">
        <v>3496</v>
      </c>
    </row>
    <row r="283" spans="1:4">
      <c r="A283" s="302" t="str">
        <f t="shared" si="8"/>
        <v>269.</v>
      </c>
      <c r="C283">
        <v>269</v>
      </c>
      <c r="D283" t="s">
        <v>3496</v>
      </c>
    </row>
    <row r="284" spans="1:4">
      <c r="A284" s="302" t="str">
        <f t="shared" si="8"/>
        <v>270.</v>
      </c>
      <c r="C284">
        <v>270</v>
      </c>
      <c r="D284" t="s">
        <v>3496</v>
      </c>
    </row>
    <row r="285" spans="1:4">
      <c r="A285" s="302" t="str">
        <f t="shared" si="8"/>
        <v>271.</v>
      </c>
      <c r="C285">
        <v>271</v>
      </c>
      <c r="D285" t="s">
        <v>3496</v>
      </c>
    </row>
    <row r="286" spans="1:4">
      <c r="A286" s="302" t="str">
        <f t="shared" si="8"/>
        <v>272.</v>
      </c>
      <c r="C286">
        <v>272</v>
      </c>
      <c r="D286" t="s">
        <v>3496</v>
      </c>
    </row>
    <row r="287" spans="1:4">
      <c r="A287" s="302" t="str">
        <f t="shared" si="8"/>
        <v>273.</v>
      </c>
      <c r="C287">
        <v>273</v>
      </c>
      <c r="D287" t="s">
        <v>3496</v>
      </c>
    </row>
    <row r="288" spans="1:4">
      <c r="A288" s="302" t="str">
        <f t="shared" si="8"/>
        <v>274.</v>
      </c>
      <c r="C288">
        <v>274</v>
      </c>
      <c r="D288" t="s">
        <v>3496</v>
      </c>
    </row>
    <row r="289" spans="1:4">
      <c r="A289" s="302" t="str">
        <f t="shared" si="8"/>
        <v>275.</v>
      </c>
      <c r="C289">
        <v>275</v>
      </c>
      <c r="D289" t="s">
        <v>3496</v>
      </c>
    </row>
    <row r="290" spans="1:4">
      <c r="A290" s="302" t="str">
        <f t="shared" si="8"/>
        <v>276.</v>
      </c>
      <c r="C290">
        <v>276</v>
      </c>
      <c r="D290" t="s">
        <v>3496</v>
      </c>
    </row>
    <row r="291" spans="1:4">
      <c r="A291" s="302" t="str">
        <f t="shared" si="8"/>
        <v>277.</v>
      </c>
      <c r="C291">
        <v>277</v>
      </c>
      <c r="D291" t="s">
        <v>3496</v>
      </c>
    </row>
    <row r="292" spans="1:4">
      <c r="A292" s="302" t="str">
        <f t="shared" ref="A292:A355" si="9">CONCATENATE(C292,D292)</f>
        <v>278.</v>
      </c>
      <c r="C292">
        <v>278</v>
      </c>
      <c r="D292" t="s">
        <v>3496</v>
      </c>
    </row>
    <row r="293" spans="1:4">
      <c r="A293" s="302" t="str">
        <f t="shared" si="9"/>
        <v>279.</v>
      </c>
      <c r="C293">
        <v>279</v>
      </c>
      <c r="D293" t="s">
        <v>3496</v>
      </c>
    </row>
    <row r="294" spans="1:4">
      <c r="A294" s="302" t="str">
        <f t="shared" si="9"/>
        <v>280.</v>
      </c>
      <c r="C294">
        <v>280</v>
      </c>
      <c r="D294" t="s">
        <v>3496</v>
      </c>
    </row>
    <row r="295" spans="1:4">
      <c r="A295" s="302" t="str">
        <f t="shared" si="9"/>
        <v>281.</v>
      </c>
      <c r="C295">
        <v>281</v>
      </c>
      <c r="D295" t="s">
        <v>3496</v>
      </c>
    </row>
    <row r="296" spans="1:4">
      <c r="A296" s="302" t="str">
        <f t="shared" si="9"/>
        <v>282.</v>
      </c>
      <c r="C296">
        <v>282</v>
      </c>
      <c r="D296" t="s">
        <v>3496</v>
      </c>
    </row>
    <row r="297" spans="1:4">
      <c r="A297" s="302" t="str">
        <f t="shared" si="9"/>
        <v>283.</v>
      </c>
      <c r="C297">
        <v>283</v>
      </c>
      <c r="D297" t="s">
        <v>3496</v>
      </c>
    </row>
    <row r="298" spans="1:4">
      <c r="A298" s="302" t="str">
        <f t="shared" si="9"/>
        <v>284.</v>
      </c>
      <c r="C298">
        <v>284</v>
      </c>
      <c r="D298" t="s">
        <v>3496</v>
      </c>
    </row>
    <row r="299" spans="1:4">
      <c r="A299" s="302" t="str">
        <f t="shared" si="9"/>
        <v>285.</v>
      </c>
      <c r="C299">
        <v>285</v>
      </c>
      <c r="D299" t="s">
        <v>3496</v>
      </c>
    </row>
    <row r="300" spans="1:4">
      <c r="A300" s="302" t="str">
        <f t="shared" si="9"/>
        <v>286.</v>
      </c>
      <c r="C300">
        <v>286</v>
      </c>
      <c r="D300" t="s">
        <v>3496</v>
      </c>
    </row>
    <row r="301" spans="1:4">
      <c r="A301" s="302" t="str">
        <f t="shared" si="9"/>
        <v>287.</v>
      </c>
      <c r="C301">
        <v>287</v>
      </c>
      <c r="D301" t="s">
        <v>3496</v>
      </c>
    </row>
    <row r="302" spans="1:4">
      <c r="A302" s="302" t="str">
        <f t="shared" si="9"/>
        <v>288.</v>
      </c>
      <c r="C302">
        <v>288</v>
      </c>
      <c r="D302" t="s">
        <v>3496</v>
      </c>
    </row>
    <row r="303" spans="1:4">
      <c r="A303" s="302" t="str">
        <f t="shared" si="9"/>
        <v>289.</v>
      </c>
      <c r="C303">
        <v>289</v>
      </c>
      <c r="D303" t="s">
        <v>3496</v>
      </c>
    </row>
    <row r="304" spans="1:4">
      <c r="A304" s="302" t="str">
        <f t="shared" si="9"/>
        <v>290.</v>
      </c>
      <c r="C304">
        <v>290</v>
      </c>
      <c r="D304" t="s">
        <v>3496</v>
      </c>
    </row>
    <row r="305" spans="1:4">
      <c r="A305" s="302" t="str">
        <f t="shared" si="9"/>
        <v>291.</v>
      </c>
      <c r="C305">
        <v>291</v>
      </c>
      <c r="D305" t="s">
        <v>3496</v>
      </c>
    </row>
    <row r="306" spans="1:4">
      <c r="A306" s="302" t="str">
        <f t="shared" si="9"/>
        <v>292.</v>
      </c>
      <c r="C306">
        <v>292</v>
      </c>
      <c r="D306" t="s">
        <v>3496</v>
      </c>
    </row>
    <row r="307" spans="1:4">
      <c r="A307" s="302" t="str">
        <f t="shared" si="9"/>
        <v>293.</v>
      </c>
      <c r="C307">
        <v>293</v>
      </c>
      <c r="D307" t="s">
        <v>3496</v>
      </c>
    </row>
    <row r="308" spans="1:4">
      <c r="A308" s="302" t="str">
        <f t="shared" si="9"/>
        <v>294.</v>
      </c>
      <c r="C308">
        <v>294</v>
      </c>
      <c r="D308" t="s">
        <v>3496</v>
      </c>
    </row>
    <row r="309" spans="1:4">
      <c r="A309" s="302" t="str">
        <f t="shared" si="9"/>
        <v>295.</v>
      </c>
      <c r="C309">
        <v>295</v>
      </c>
      <c r="D309" t="s">
        <v>3496</v>
      </c>
    </row>
    <row r="310" spans="1:4">
      <c r="A310" s="302" t="str">
        <f t="shared" si="9"/>
        <v>296.</v>
      </c>
      <c r="C310">
        <v>296</v>
      </c>
      <c r="D310" t="s">
        <v>3496</v>
      </c>
    </row>
    <row r="311" spans="1:4">
      <c r="A311" s="302" t="str">
        <f t="shared" si="9"/>
        <v>297.</v>
      </c>
      <c r="C311">
        <v>297</v>
      </c>
      <c r="D311" t="s">
        <v>3496</v>
      </c>
    </row>
    <row r="312" spans="1:4">
      <c r="A312" s="302" t="str">
        <f t="shared" si="9"/>
        <v>298.</v>
      </c>
      <c r="C312">
        <v>298</v>
      </c>
      <c r="D312" t="s">
        <v>3496</v>
      </c>
    </row>
    <row r="313" spans="1:4">
      <c r="A313" s="302" t="str">
        <f t="shared" si="9"/>
        <v>299.</v>
      </c>
      <c r="C313">
        <v>299</v>
      </c>
      <c r="D313" t="s">
        <v>3496</v>
      </c>
    </row>
    <row r="314" spans="1:4">
      <c r="A314" s="302" t="str">
        <f t="shared" si="9"/>
        <v>300.</v>
      </c>
      <c r="C314">
        <v>300</v>
      </c>
      <c r="D314" t="s">
        <v>3496</v>
      </c>
    </row>
    <row r="315" spans="1:4">
      <c r="A315" s="302" t="str">
        <f t="shared" si="9"/>
        <v>301.</v>
      </c>
      <c r="C315">
        <v>301</v>
      </c>
      <c r="D315" t="s">
        <v>3496</v>
      </c>
    </row>
    <row r="316" spans="1:4">
      <c r="A316" s="302" t="str">
        <f t="shared" si="9"/>
        <v>302.</v>
      </c>
      <c r="C316">
        <v>302</v>
      </c>
      <c r="D316" t="s">
        <v>3496</v>
      </c>
    </row>
    <row r="317" spans="1:4">
      <c r="A317" s="302" t="str">
        <f t="shared" si="9"/>
        <v>303.</v>
      </c>
      <c r="C317">
        <v>303</v>
      </c>
      <c r="D317" t="s">
        <v>3496</v>
      </c>
    </row>
    <row r="318" spans="1:4">
      <c r="A318" s="302" t="str">
        <f t="shared" si="9"/>
        <v>304.</v>
      </c>
      <c r="C318">
        <v>304</v>
      </c>
      <c r="D318" t="s">
        <v>3496</v>
      </c>
    </row>
    <row r="319" spans="1:4">
      <c r="A319" s="302" t="str">
        <f t="shared" si="9"/>
        <v>305.</v>
      </c>
      <c r="C319">
        <v>305</v>
      </c>
      <c r="D319" t="s">
        <v>3496</v>
      </c>
    </row>
    <row r="320" spans="1:4">
      <c r="A320" s="302" t="str">
        <f t="shared" si="9"/>
        <v>306.</v>
      </c>
      <c r="C320">
        <v>306</v>
      </c>
      <c r="D320" t="s">
        <v>3496</v>
      </c>
    </row>
    <row r="321" spans="1:4">
      <c r="A321" s="302" t="str">
        <f t="shared" si="9"/>
        <v>307.</v>
      </c>
      <c r="C321">
        <v>307</v>
      </c>
      <c r="D321" t="s">
        <v>3496</v>
      </c>
    </row>
    <row r="322" spans="1:4">
      <c r="A322" s="302" t="str">
        <f t="shared" si="9"/>
        <v>308.</v>
      </c>
      <c r="C322">
        <v>308</v>
      </c>
      <c r="D322" t="s">
        <v>3496</v>
      </c>
    </row>
    <row r="323" spans="1:4">
      <c r="A323" s="302" t="str">
        <f t="shared" si="9"/>
        <v>309.</v>
      </c>
      <c r="C323">
        <v>309</v>
      </c>
      <c r="D323" t="s">
        <v>3496</v>
      </c>
    </row>
    <row r="324" spans="1:4">
      <c r="A324" s="302" t="str">
        <f t="shared" si="9"/>
        <v>310.</v>
      </c>
      <c r="C324">
        <v>310</v>
      </c>
      <c r="D324" t="s">
        <v>3496</v>
      </c>
    </row>
    <row r="325" spans="1:4">
      <c r="A325" s="302" t="str">
        <f t="shared" si="9"/>
        <v>311.</v>
      </c>
      <c r="C325">
        <v>311</v>
      </c>
      <c r="D325" t="s">
        <v>3496</v>
      </c>
    </row>
    <row r="326" spans="1:4">
      <c r="A326" s="302" t="str">
        <f t="shared" si="9"/>
        <v>312.</v>
      </c>
      <c r="C326">
        <v>312</v>
      </c>
      <c r="D326" t="s">
        <v>3496</v>
      </c>
    </row>
    <row r="327" spans="1:4">
      <c r="A327" s="302" t="str">
        <f t="shared" si="9"/>
        <v>313.</v>
      </c>
      <c r="C327">
        <v>313</v>
      </c>
      <c r="D327" t="s">
        <v>3496</v>
      </c>
    </row>
    <row r="328" spans="1:4">
      <c r="A328" s="302" t="str">
        <f t="shared" si="9"/>
        <v>314.</v>
      </c>
      <c r="C328">
        <v>314</v>
      </c>
      <c r="D328" t="s">
        <v>3496</v>
      </c>
    </row>
    <row r="329" spans="1:4">
      <c r="A329" s="302" t="str">
        <f t="shared" si="9"/>
        <v>315.</v>
      </c>
      <c r="C329">
        <v>315</v>
      </c>
      <c r="D329" t="s">
        <v>3496</v>
      </c>
    </row>
    <row r="330" spans="1:4">
      <c r="A330" s="302" t="str">
        <f t="shared" si="9"/>
        <v>316.</v>
      </c>
      <c r="C330">
        <v>316</v>
      </c>
      <c r="D330" t="s">
        <v>3496</v>
      </c>
    </row>
    <row r="331" spans="1:4">
      <c r="A331" s="302" t="str">
        <f t="shared" si="9"/>
        <v>317.</v>
      </c>
      <c r="C331">
        <v>317</v>
      </c>
      <c r="D331" t="s">
        <v>3496</v>
      </c>
    </row>
    <row r="332" spans="1:4">
      <c r="A332" s="302" t="str">
        <f t="shared" si="9"/>
        <v>318.</v>
      </c>
      <c r="C332">
        <v>318</v>
      </c>
      <c r="D332" t="s">
        <v>3496</v>
      </c>
    </row>
    <row r="333" spans="1:4">
      <c r="A333" s="302" t="str">
        <f t="shared" si="9"/>
        <v>319.</v>
      </c>
      <c r="C333">
        <v>319</v>
      </c>
      <c r="D333" t="s">
        <v>3496</v>
      </c>
    </row>
    <row r="334" spans="1:4">
      <c r="A334" s="302" t="str">
        <f t="shared" si="9"/>
        <v>320.</v>
      </c>
      <c r="C334">
        <v>320</v>
      </c>
      <c r="D334" t="s">
        <v>3496</v>
      </c>
    </row>
    <row r="335" spans="1:4">
      <c r="A335" s="302" t="str">
        <f t="shared" si="9"/>
        <v>321.</v>
      </c>
      <c r="C335">
        <v>321</v>
      </c>
      <c r="D335" t="s">
        <v>3496</v>
      </c>
    </row>
    <row r="336" spans="1:4">
      <c r="A336" s="302" t="str">
        <f t="shared" si="9"/>
        <v>322.</v>
      </c>
      <c r="C336">
        <v>322</v>
      </c>
      <c r="D336" t="s">
        <v>3496</v>
      </c>
    </row>
    <row r="337" spans="1:4">
      <c r="A337" s="302" t="str">
        <f t="shared" si="9"/>
        <v>323.</v>
      </c>
      <c r="C337">
        <v>323</v>
      </c>
      <c r="D337" t="s">
        <v>3496</v>
      </c>
    </row>
    <row r="338" spans="1:4">
      <c r="A338" s="302" t="str">
        <f t="shared" si="9"/>
        <v>324.</v>
      </c>
      <c r="C338">
        <v>324</v>
      </c>
      <c r="D338" t="s">
        <v>3496</v>
      </c>
    </row>
    <row r="339" spans="1:4">
      <c r="A339" s="302" t="str">
        <f t="shared" si="9"/>
        <v>325.</v>
      </c>
      <c r="C339">
        <v>325</v>
      </c>
      <c r="D339" t="s">
        <v>3496</v>
      </c>
    </row>
    <row r="340" spans="1:4">
      <c r="A340" s="302" t="str">
        <f t="shared" si="9"/>
        <v>326.</v>
      </c>
      <c r="C340">
        <v>326</v>
      </c>
      <c r="D340" t="s">
        <v>3496</v>
      </c>
    </row>
    <row r="341" spans="1:4">
      <c r="A341" s="302" t="str">
        <f t="shared" si="9"/>
        <v>327.</v>
      </c>
      <c r="C341">
        <v>327</v>
      </c>
      <c r="D341" t="s">
        <v>3496</v>
      </c>
    </row>
    <row r="342" spans="1:4">
      <c r="A342" s="302" t="str">
        <f t="shared" si="9"/>
        <v>328.</v>
      </c>
      <c r="C342">
        <v>328</v>
      </c>
      <c r="D342" t="s">
        <v>3496</v>
      </c>
    </row>
    <row r="343" spans="1:4">
      <c r="A343" s="302" t="str">
        <f t="shared" si="9"/>
        <v>329.</v>
      </c>
      <c r="C343">
        <v>329</v>
      </c>
      <c r="D343" t="s">
        <v>3496</v>
      </c>
    </row>
    <row r="344" spans="1:4">
      <c r="A344" s="302" t="str">
        <f t="shared" si="9"/>
        <v>330.</v>
      </c>
      <c r="C344">
        <v>330</v>
      </c>
      <c r="D344" t="s">
        <v>3496</v>
      </c>
    </row>
    <row r="345" spans="1:4">
      <c r="A345" s="302" t="str">
        <f t="shared" si="9"/>
        <v>331.</v>
      </c>
      <c r="C345">
        <v>331</v>
      </c>
      <c r="D345" t="s">
        <v>3496</v>
      </c>
    </row>
    <row r="346" spans="1:4">
      <c r="A346" s="302" t="str">
        <f t="shared" si="9"/>
        <v>332.</v>
      </c>
      <c r="C346">
        <v>332</v>
      </c>
      <c r="D346" t="s">
        <v>3496</v>
      </c>
    </row>
    <row r="347" spans="1:4">
      <c r="A347" s="302" t="str">
        <f t="shared" si="9"/>
        <v>333.</v>
      </c>
      <c r="C347">
        <v>333</v>
      </c>
      <c r="D347" t="s">
        <v>3496</v>
      </c>
    </row>
    <row r="348" spans="1:4">
      <c r="A348" s="302" t="str">
        <f t="shared" si="9"/>
        <v>334.</v>
      </c>
      <c r="C348">
        <v>334</v>
      </c>
      <c r="D348" t="s">
        <v>3496</v>
      </c>
    </row>
    <row r="349" spans="1:4">
      <c r="A349" s="302" t="str">
        <f t="shared" si="9"/>
        <v>335.</v>
      </c>
      <c r="C349">
        <v>335</v>
      </c>
      <c r="D349" t="s">
        <v>3496</v>
      </c>
    </row>
    <row r="350" spans="1:4">
      <c r="A350" s="302" t="str">
        <f t="shared" si="9"/>
        <v>336.</v>
      </c>
      <c r="C350">
        <v>336</v>
      </c>
      <c r="D350" t="s">
        <v>3496</v>
      </c>
    </row>
    <row r="351" spans="1:4">
      <c r="A351" s="302" t="str">
        <f t="shared" si="9"/>
        <v>337.</v>
      </c>
      <c r="C351">
        <v>337</v>
      </c>
      <c r="D351" t="s">
        <v>3496</v>
      </c>
    </row>
    <row r="352" spans="1:4">
      <c r="A352" s="302" t="str">
        <f t="shared" si="9"/>
        <v>338.</v>
      </c>
      <c r="C352">
        <v>338</v>
      </c>
      <c r="D352" t="s">
        <v>3496</v>
      </c>
    </row>
    <row r="353" spans="1:4">
      <c r="A353" s="302" t="str">
        <f t="shared" si="9"/>
        <v>339.</v>
      </c>
      <c r="C353">
        <v>339</v>
      </c>
      <c r="D353" t="s">
        <v>3496</v>
      </c>
    </row>
    <row r="354" spans="1:4">
      <c r="A354" s="302" t="str">
        <f t="shared" si="9"/>
        <v>340.</v>
      </c>
      <c r="C354">
        <v>340</v>
      </c>
      <c r="D354" t="s">
        <v>3496</v>
      </c>
    </row>
    <row r="355" spans="1:4">
      <c r="A355" s="302" t="str">
        <f t="shared" si="9"/>
        <v>341.</v>
      </c>
      <c r="C355">
        <v>341</v>
      </c>
      <c r="D355" t="s">
        <v>3496</v>
      </c>
    </row>
    <row r="356" spans="1:4">
      <c r="A356" s="302" t="str">
        <f t="shared" ref="A356:A419" si="10">CONCATENATE(C356,D356)</f>
        <v>342.</v>
      </c>
      <c r="C356">
        <v>342</v>
      </c>
      <c r="D356" t="s">
        <v>3496</v>
      </c>
    </row>
    <row r="357" spans="1:4">
      <c r="A357" s="302" t="str">
        <f t="shared" si="10"/>
        <v>343.</v>
      </c>
      <c r="C357">
        <v>343</v>
      </c>
      <c r="D357" t="s">
        <v>3496</v>
      </c>
    </row>
    <row r="358" spans="1:4">
      <c r="A358" s="302" t="str">
        <f t="shared" si="10"/>
        <v>344.</v>
      </c>
      <c r="C358">
        <v>344</v>
      </c>
      <c r="D358" t="s">
        <v>3496</v>
      </c>
    </row>
    <row r="359" spans="1:4">
      <c r="A359" s="302" t="str">
        <f t="shared" si="10"/>
        <v>345.</v>
      </c>
      <c r="C359">
        <v>345</v>
      </c>
      <c r="D359" t="s">
        <v>3496</v>
      </c>
    </row>
    <row r="360" spans="1:4">
      <c r="A360" s="302" t="str">
        <f t="shared" si="10"/>
        <v>346.</v>
      </c>
      <c r="C360">
        <v>346</v>
      </c>
      <c r="D360" t="s">
        <v>3496</v>
      </c>
    </row>
    <row r="361" spans="1:4">
      <c r="A361" s="302" t="str">
        <f t="shared" si="10"/>
        <v>347.</v>
      </c>
      <c r="C361">
        <v>347</v>
      </c>
      <c r="D361" t="s">
        <v>3496</v>
      </c>
    </row>
    <row r="362" spans="1:4">
      <c r="A362" s="302" t="str">
        <f t="shared" si="10"/>
        <v>348.</v>
      </c>
      <c r="C362">
        <v>348</v>
      </c>
      <c r="D362" t="s">
        <v>3496</v>
      </c>
    </row>
    <row r="363" spans="1:4">
      <c r="A363" s="302" t="str">
        <f t="shared" si="10"/>
        <v>349.</v>
      </c>
      <c r="C363">
        <v>349</v>
      </c>
      <c r="D363" t="s">
        <v>3496</v>
      </c>
    </row>
    <row r="364" spans="1:4">
      <c r="A364" s="302" t="str">
        <f t="shared" si="10"/>
        <v>350.</v>
      </c>
      <c r="C364">
        <v>350</v>
      </c>
      <c r="D364" t="s">
        <v>3496</v>
      </c>
    </row>
    <row r="365" spans="1:4">
      <c r="A365" s="302" t="str">
        <f t="shared" si="10"/>
        <v>351.</v>
      </c>
      <c r="C365">
        <v>351</v>
      </c>
      <c r="D365" t="s">
        <v>3496</v>
      </c>
    </row>
    <row r="366" spans="1:4">
      <c r="A366" s="302" t="str">
        <f t="shared" si="10"/>
        <v>352.</v>
      </c>
      <c r="C366">
        <v>352</v>
      </c>
      <c r="D366" t="s">
        <v>3496</v>
      </c>
    </row>
    <row r="367" spans="1:4">
      <c r="A367" s="302" t="str">
        <f t="shared" si="10"/>
        <v>353.</v>
      </c>
      <c r="C367">
        <v>353</v>
      </c>
      <c r="D367" t="s">
        <v>3496</v>
      </c>
    </row>
    <row r="368" spans="1:4">
      <c r="A368" s="302" t="str">
        <f t="shared" si="10"/>
        <v>354.</v>
      </c>
      <c r="C368">
        <v>354</v>
      </c>
      <c r="D368" t="s">
        <v>3496</v>
      </c>
    </row>
    <row r="369" spans="1:4">
      <c r="A369" s="302" t="str">
        <f t="shared" si="10"/>
        <v>355.</v>
      </c>
      <c r="C369">
        <v>355</v>
      </c>
      <c r="D369" t="s">
        <v>3496</v>
      </c>
    </row>
    <row r="370" spans="1:4">
      <c r="A370" s="302" t="str">
        <f t="shared" si="10"/>
        <v>356.</v>
      </c>
      <c r="C370">
        <v>356</v>
      </c>
      <c r="D370" t="s">
        <v>3496</v>
      </c>
    </row>
    <row r="371" spans="1:4">
      <c r="A371" s="302" t="str">
        <f t="shared" si="10"/>
        <v>357.</v>
      </c>
      <c r="C371">
        <v>357</v>
      </c>
      <c r="D371" t="s">
        <v>3496</v>
      </c>
    </row>
    <row r="372" spans="1:4">
      <c r="A372" s="302" t="str">
        <f t="shared" si="10"/>
        <v>358.</v>
      </c>
      <c r="C372">
        <v>358</v>
      </c>
      <c r="D372" t="s">
        <v>3496</v>
      </c>
    </row>
    <row r="373" spans="1:4">
      <c r="A373" s="302" t="str">
        <f t="shared" si="10"/>
        <v>359.</v>
      </c>
      <c r="C373">
        <v>359</v>
      </c>
      <c r="D373" t="s">
        <v>3496</v>
      </c>
    </row>
    <row r="374" spans="1:4">
      <c r="A374" s="302" t="str">
        <f t="shared" si="10"/>
        <v>360.</v>
      </c>
      <c r="C374">
        <v>360</v>
      </c>
      <c r="D374" t="s">
        <v>3496</v>
      </c>
    </row>
    <row r="375" spans="1:4">
      <c r="A375" s="302" t="str">
        <f t="shared" si="10"/>
        <v>361.</v>
      </c>
      <c r="C375">
        <v>361</v>
      </c>
      <c r="D375" t="s">
        <v>3496</v>
      </c>
    </row>
    <row r="376" spans="1:4">
      <c r="A376" s="302" t="str">
        <f t="shared" si="10"/>
        <v>362.</v>
      </c>
      <c r="C376">
        <v>362</v>
      </c>
      <c r="D376" t="s">
        <v>3496</v>
      </c>
    </row>
    <row r="377" spans="1:4">
      <c r="A377" s="302" t="str">
        <f t="shared" si="10"/>
        <v>363.</v>
      </c>
      <c r="C377">
        <v>363</v>
      </c>
      <c r="D377" t="s">
        <v>3496</v>
      </c>
    </row>
    <row r="378" spans="1:4">
      <c r="A378" s="302" t="str">
        <f t="shared" si="10"/>
        <v>364.</v>
      </c>
      <c r="C378">
        <v>364</v>
      </c>
      <c r="D378" t="s">
        <v>3496</v>
      </c>
    </row>
    <row r="379" spans="1:4">
      <c r="A379" s="302" t="str">
        <f t="shared" si="10"/>
        <v>365.</v>
      </c>
      <c r="C379">
        <v>365</v>
      </c>
      <c r="D379" t="s">
        <v>3496</v>
      </c>
    </row>
    <row r="380" spans="1:4">
      <c r="A380" s="302" t="str">
        <f t="shared" si="10"/>
        <v>366.</v>
      </c>
      <c r="C380">
        <v>366</v>
      </c>
      <c r="D380" t="s">
        <v>3496</v>
      </c>
    </row>
    <row r="381" spans="1:4">
      <c r="A381" s="302" t="str">
        <f t="shared" si="10"/>
        <v>367.</v>
      </c>
      <c r="C381">
        <v>367</v>
      </c>
      <c r="D381" t="s">
        <v>3496</v>
      </c>
    </row>
    <row r="382" spans="1:4">
      <c r="A382" s="302" t="str">
        <f t="shared" si="10"/>
        <v>368.</v>
      </c>
      <c r="C382">
        <v>368</v>
      </c>
      <c r="D382" t="s">
        <v>3496</v>
      </c>
    </row>
    <row r="383" spans="1:4">
      <c r="A383" s="302" t="str">
        <f t="shared" si="10"/>
        <v>369.</v>
      </c>
      <c r="C383">
        <v>369</v>
      </c>
      <c r="D383" t="s">
        <v>3496</v>
      </c>
    </row>
    <row r="384" spans="1:4">
      <c r="A384" s="302" t="str">
        <f t="shared" si="10"/>
        <v>370.</v>
      </c>
      <c r="C384">
        <v>370</v>
      </c>
      <c r="D384" t="s">
        <v>3496</v>
      </c>
    </row>
    <row r="385" spans="1:4">
      <c r="A385" s="302" t="str">
        <f t="shared" si="10"/>
        <v>371.</v>
      </c>
      <c r="C385">
        <v>371</v>
      </c>
      <c r="D385" t="s">
        <v>3496</v>
      </c>
    </row>
    <row r="386" spans="1:4">
      <c r="A386" s="302" t="str">
        <f t="shared" si="10"/>
        <v>372.</v>
      </c>
      <c r="C386">
        <v>372</v>
      </c>
      <c r="D386" t="s">
        <v>3496</v>
      </c>
    </row>
    <row r="387" spans="1:4">
      <c r="A387" s="302" t="str">
        <f t="shared" si="10"/>
        <v>373.</v>
      </c>
      <c r="C387">
        <v>373</v>
      </c>
      <c r="D387" t="s">
        <v>3496</v>
      </c>
    </row>
    <row r="388" spans="1:4">
      <c r="A388" s="302" t="str">
        <f t="shared" si="10"/>
        <v>374.</v>
      </c>
      <c r="C388">
        <v>374</v>
      </c>
      <c r="D388" t="s">
        <v>3496</v>
      </c>
    </row>
    <row r="389" spans="1:4">
      <c r="A389" s="302" t="str">
        <f t="shared" si="10"/>
        <v>375.</v>
      </c>
      <c r="C389">
        <v>375</v>
      </c>
      <c r="D389" t="s">
        <v>3496</v>
      </c>
    </row>
    <row r="390" spans="1:4">
      <c r="A390" s="302" t="str">
        <f t="shared" si="10"/>
        <v>376.</v>
      </c>
      <c r="C390">
        <v>376</v>
      </c>
      <c r="D390" t="s">
        <v>3496</v>
      </c>
    </row>
    <row r="391" spans="1:4">
      <c r="A391" s="302" t="str">
        <f t="shared" si="10"/>
        <v>377.</v>
      </c>
      <c r="C391">
        <v>377</v>
      </c>
      <c r="D391" t="s">
        <v>3496</v>
      </c>
    </row>
    <row r="392" spans="1:4">
      <c r="A392" s="302" t="str">
        <f t="shared" si="10"/>
        <v>378.</v>
      </c>
      <c r="C392">
        <v>378</v>
      </c>
      <c r="D392" t="s">
        <v>3496</v>
      </c>
    </row>
    <row r="393" spans="1:4">
      <c r="A393" s="302" t="str">
        <f t="shared" si="10"/>
        <v>379.</v>
      </c>
      <c r="C393">
        <v>379</v>
      </c>
      <c r="D393" t="s">
        <v>3496</v>
      </c>
    </row>
    <row r="394" spans="1:4">
      <c r="A394" s="302" t="str">
        <f t="shared" si="10"/>
        <v>380.</v>
      </c>
      <c r="C394">
        <v>380</v>
      </c>
      <c r="D394" t="s">
        <v>3496</v>
      </c>
    </row>
    <row r="395" spans="1:4">
      <c r="A395" s="302" t="str">
        <f t="shared" si="10"/>
        <v>381.</v>
      </c>
      <c r="C395">
        <v>381</v>
      </c>
      <c r="D395" t="s">
        <v>3496</v>
      </c>
    </row>
    <row r="396" spans="1:4">
      <c r="A396" s="302" t="str">
        <f t="shared" si="10"/>
        <v>382.</v>
      </c>
      <c r="C396">
        <v>382</v>
      </c>
      <c r="D396" t="s">
        <v>3496</v>
      </c>
    </row>
    <row r="397" spans="1:4">
      <c r="A397" s="302" t="str">
        <f t="shared" si="10"/>
        <v>383.</v>
      </c>
      <c r="C397">
        <v>383</v>
      </c>
      <c r="D397" t="s">
        <v>3496</v>
      </c>
    </row>
    <row r="398" spans="1:4">
      <c r="A398" s="302" t="str">
        <f t="shared" si="10"/>
        <v>384.</v>
      </c>
      <c r="C398">
        <v>384</v>
      </c>
      <c r="D398" t="s">
        <v>3496</v>
      </c>
    </row>
    <row r="399" spans="1:4">
      <c r="A399" s="302" t="str">
        <f t="shared" si="10"/>
        <v>385.</v>
      </c>
      <c r="C399">
        <v>385</v>
      </c>
      <c r="D399" t="s">
        <v>3496</v>
      </c>
    </row>
    <row r="400" spans="1:4">
      <c r="A400" s="302" t="str">
        <f t="shared" si="10"/>
        <v>386.</v>
      </c>
      <c r="C400">
        <v>386</v>
      </c>
      <c r="D400" t="s">
        <v>3496</v>
      </c>
    </row>
    <row r="401" spans="1:4">
      <c r="A401" s="302" t="str">
        <f t="shared" si="10"/>
        <v>387.</v>
      </c>
      <c r="C401">
        <v>387</v>
      </c>
      <c r="D401" t="s">
        <v>3496</v>
      </c>
    </row>
    <row r="402" spans="1:4">
      <c r="A402" s="302" t="str">
        <f t="shared" si="10"/>
        <v>388.</v>
      </c>
      <c r="C402">
        <v>388</v>
      </c>
      <c r="D402" t="s">
        <v>3496</v>
      </c>
    </row>
    <row r="403" spans="1:4">
      <c r="A403" s="302" t="str">
        <f t="shared" si="10"/>
        <v>389.</v>
      </c>
      <c r="C403">
        <v>389</v>
      </c>
      <c r="D403" t="s">
        <v>3496</v>
      </c>
    </row>
    <row r="404" spans="1:4">
      <c r="A404" s="302" t="str">
        <f t="shared" si="10"/>
        <v>390.</v>
      </c>
      <c r="C404">
        <v>390</v>
      </c>
      <c r="D404" t="s">
        <v>3496</v>
      </c>
    </row>
    <row r="405" spans="1:4">
      <c r="A405" s="302" t="str">
        <f t="shared" si="10"/>
        <v>391.</v>
      </c>
      <c r="C405">
        <v>391</v>
      </c>
      <c r="D405" t="s">
        <v>3496</v>
      </c>
    </row>
    <row r="406" spans="1:4">
      <c r="A406" s="302" t="str">
        <f t="shared" si="10"/>
        <v>392.</v>
      </c>
      <c r="C406">
        <v>392</v>
      </c>
      <c r="D406" t="s">
        <v>3496</v>
      </c>
    </row>
    <row r="407" spans="1:4">
      <c r="A407" s="302" t="str">
        <f t="shared" si="10"/>
        <v>393.</v>
      </c>
      <c r="C407">
        <v>393</v>
      </c>
      <c r="D407" t="s">
        <v>3496</v>
      </c>
    </row>
    <row r="408" spans="1:4">
      <c r="A408" s="302" t="str">
        <f t="shared" si="10"/>
        <v>394.</v>
      </c>
      <c r="C408">
        <v>394</v>
      </c>
      <c r="D408" t="s">
        <v>3496</v>
      </c>
    </row>
    <row r="409" spans="1:4">
      <c r="A409" s="302" t="str">
        <f t="shared" si="10"/>
        <v>395.</v>
      </c>
      <c r="C409">
        <v>395</v>
      </c>
      <c r="D409" t="s">
        <v>3496</v>
      </c>
    </row>
    <row r="410" spans="1:4">
      <c r="A410" s="302" t="str">
        <f t="shared" si="10"/>
        <v>396.</v>
      </c>
      <c r="C410">
        <v>396</v>
      </c>
      <c r="D410" t="s">
        <v>3496</v>
      </c>
    </row>
    <row r="411" spans="1:4">
      <c r="A411" s="302" t="str">
        <f t="shared" si="10"/>
        <v>397.</v>
      </c>
      <c r="C411">
        <v>397</v>
      </c>
      <c r="D411" t="s">
        <v>3496</v>
      </c>
    </row>
    <row r="412" spans="1:4">
      <c r="A412" s="302" t="str">
        <f t="shared" si="10"/>
        <v>398.</v>
      </c>
      <c r="C412">
        <v>398</v>
      </c>
      <c r="D412" t="s">
        <v>3496</v>
      </c>
    </row>
    <row r="413" spans="1:4">
      <c r="A413" s="302" t="str">
        <f t="shared" si="10"/>
        <v>399.</v>
      </c>
      <c r="C413">
        <v>399</v>
      </c>
      <c r="D413" t="s">
        <v>3496</v>
      </c>
    </row>
    <row r="414" spans="1:4">
      <c r="A414" s="302" t="str">
        <f t="shared" si="10"/>
        <v>400.</v>
      </c>
      <c r="C414">
        <v>400</v>
      </c>
      <c r="D414" t="s">
        <v>3496</v>
      </c>
    </row>
    <row r="415" spans="1:4">
      <c r="A415" s="302" t="str">
        <f t="shared" si="10"/>
        <v>401.</v>
      </c>
      <c r="C415">
        <v>401</v>
      </c>
      <c r="D415" t="s">
        <v>3496</v>
      </c>
    </row>
    <row r="416" spans="1:4">
      <c r="A416" s="302" t="str">
        <f t="shared" si="10"/>
        <v>402.</v>
      </c>
      <c r="C416">
        <v>402</v>
      </c>
      <c r="D416" t="s">
        <v>3496</v>
      </c>
    </row>
    <row r="417" spans="1:4">
      <c r="A417" s="302" t="str">
        <f t="shared" si="10"/>
        <v>403.</v>
      </c>
      <c r="C417">
        <v>403</v>
      </c>
      <c r="D417" t="s">
        <v>3496</v>
      </c>
    </row>
    <row r="418" spans="1:4">
      <c r="A418" s="302" t="str">
        <f t="shared" si="10"/>
        <v>404.</v>
      </c>
      <c r="C418">
        <v>404</v>
      </c>
      <c r="D418" t="s">
        <v>3496</v>
      </c>
    </row>
    <row r="419" spans="1:4">
      <c r="A419" s="302" t="str">
        <f t="shared" si="10"/>
        <v>405.</v>
      </c>
      <c r="C419">
        <v>405</v>
      </c>
      <c r="D419" t="s">
        <v>3496</v>
      </c>
    </row>
    <row r="420" spans="1:4">
      <c r="A420" s="302" t="str">
        <f t="shared" ref="A420:A483" si="11">CONCATENATE(C420,D420)</f>
        <v>406.</v>
      </c>
      <c r="C420">
        <v>406</v>
      </c>
      <c r="D420" t="s">
        <v>3496</v>
      </c>
    </row>
    <row r="421" spans="1:4">
      <c r="A421" s="302" t="str">
        <f t="shared" si="11"/>
        <v>407.</v>
      </c>
      <c r="C421">
        <v>407</v>
      </c>
      <c r="D421" t="s">
        <v>3496</v>
      </c>
    </row>
    <row r="422" spans="1:4">
      <c r="A422" s="302" t="str">
        <f t="shared" si="11"/>
        <v>408.</v>
      </c>
      <c r="C422">
        <v>408</v>
      </c>
      <c r="D422" t="s">
        <v>3496</v>
      </c>
    </row>
    <row r="423" spans="1:4">
      <c r="A423" s="302" t="str">
        <f t="shared" si="11"/>
        <v>409.</v>
      </c>
      <c r="C423">
        <v>409</v>
      </c>
      <c r="D423" t="s">
        <v>3496</v>
      </c>
    </row>
    <row r="424" spans="1:4">
      <c r="A424" s="302" t="str">
        <f t="shared" si="11"/>
        <v>410.</v>
      </c>
      <c r="C424">
        <v>410</v>
      </c>
      <c r="D424" t="s">
        <v>3496</v>
      </c>
    </row>
    <row r="425" spans="1:4">
      <c r="A425" s="302" t="str">
        <f t="shared" si="11"/>
        <v>411.</v>
      </c>
      <c r="C425">
        <v>411</v>
      </c>
      <c r="D425" t="s">
        <v>3496</v>
      </c>
    </row>
    <row r="426" spans="1:4">
      <c r="A426" s="302" t="str">
        <f t="shared" si="11"/>
        <v>412.</v>
      </c>
      <c r="C426">
        <v>412</v>
      </c>
      <c r="D426" t="s">
        <v>3496</v>
      </c>
    </row>
    <row r="427" spans="1:4">
      <c r="A427" s="302" t="str">
        <f t="shared" si="11"/>
        <v>413.</v>
      </c>
      <c r="C427">
        <v>413</v>
      </c>
      <c r="D427" t="s">
        <v>3496</v>
      </c>
    </row>
    <row r="428" spans="1:4">
      <c r="A428" s="302" t="str">
        <f t="shared" si="11"/>
        <v>414.</v>
      </c>
      <c r="C428">
        <v>414</v>
      </c>
      <c r="D428" t="s">
        <v>3496</v>
      </c>
    </row>
    <row r="429" spans="1:4">
      <c r="A429" s="302" t="str">
        <f t="shared" si="11"/>
        <v>415.</v>
      </c>
      <c r="C429">
        <v>415</v>
      </c>
      <c r="D429" t="s">
        <v>3496</v>
      </c>
    </row>
    <row r="430" spans="1:4">
      <c r="A430" s="302" t="str">
        <f t="shared" si="11"/>
        <v>416.</v>
      </c>
      <c r="C430">
        <v>416</v>
      </c>
      <c r="D430" t="s">
        <v>3496</v>
      </c>
    </row>
    <row r="431" spans="1:4">
      <c r="A431" s="302" t="str">
        <f t="shared" si="11"/>
        <v>417.</v>
      </c>
      <c r="C431">
        <v>417</v>
      </c>
      <c r="D431" t="s">
        <v>3496</v>
      </c>
    </row>
    <row r="432" spans="1:4">
      <c r="A432" s="302" t="str">
        <f t="shared" si="11"/>
        <v>418.</v>
      </c>
      <c r="C432">
        <v>418</v>
      </c>
      <c r="D432" t="s">
        <v>3496</v>
      </c>
    </row>
    <row r="433" spans="1:4">
      <c r="A433" s="302" t="str">
        <f t="shared" si="11"/>
        <v>419.</v>
      </c>
      <c r="C433">
        <v>419</v>
      </c>
      <c r="D433" t="s">
        <v>3496</v>
      </c>
    </row>
    <row r="434" spans="1:4">
      <c r="A434" s="302" t="str">
        <f t="shared" si="11"/>
        <v>420.</v>
      </c>
      <c r="C434">
        <v>420</v>
      </c>
      <c r="D434" t="s">
        <v>3496</v>
      </c>
    </row>
    <row r="435" spans="1:4">
      <c r="A435" s="302" t="str">
        <f t="shared" si="11"/>
        <v>421.</v>
      </c>
      <c r="C435">
        <v>421</v>
      </c>
      <c r="D435" t="s">
        <v>3496</v>
      </c>
    </row>
    <row r="436" spans="1:4">
      <c r="A436" s="302" t="str">
        <f t="shared" si="11"/>
        <v>422.</v>
      </c>
      <c r="C436">
        <v>422</v>
      </c>
      <c r="D436" t="s">
        <v>3496</v>
      </c>
    </row>
    <row r="437" spans="1:4">
      <c r="A437" s="302" t="str">
        <f t="shared" si="11"/>
        <v>423.</v>
      </c>
      <c r="C437">
        <v>423</v>
      </c>
      <c r="D437" t="s">
        <v>3496</v>
      </c>
    </row>
    <row r="438" spans="1:4">
      <c r="A438" s="302" t="str">
        <f t="shared" si="11"/>
        <v>424.</v>
      </c>
      <c r="C438">
        <v>424</v>
      </c>
      <c r="D438" t="s">
        <v>3496</v>
      </c>
    </row>
    <row r="439" spans="1:4">
      <c r="A439" s="302" t="str">
        <f t="shared" si="11"/>
        <v>425.</v>
      </c>
      <c r="C439">
        <v>425</v>
      </c>
      <c r="D439" t="s">
        <v>3496</v>
      </c>
    </row>
    <row r="440" spans="1:4">
      <c r="A440" s="302" t="str">
        <f t="shared" si="11"/>
        <v>426.</v>
      </c>
      <c r="C440">
        <v>426</v>
      </c>
      <c r="D440" t="s">
        <v>3496</v>
      </c>
    </row>
    <row r="441" spans="1:4">
      <c r="A441" s="302" t="str">
        <f t="shared" si="11"/>
        <v>427.</v>
      </c>
      <c r="C441">
        <v>427</v>
      </c>
      <c r="D441" t="s">
        <v>3496</v>
      </c>
    </row>
    <row r="442" spans="1:4">
      <c r="A442" s="302" t="str">
        <f t="shared" si="11"/>
        <v>428.</v>
      </c>
      <c r="C442">
        <v>428</v>
      </c>
      <c r="D442" t="s">
        <v>3496</v>
      </c>
    </row>
    <row r="443" spans="1:4">
      <c r="A443" s="302" t="str">
        <f t="shared" si="11"/>
        <v>429.</v>
      </c>
      <c r="C443">
        <v>429</v>
      </c>
      <c r="D443" t="s">
        <v>3496</v>
      </c>
    </row>
    <row r="444" spans="1:4">
      <c r="A444" s="302" t="str">
        <f t="shared" si="11"/>
        <v>430.</v>
      </c>
      <c r="C444">
        <v>430</v>
      </c>
      <c r="D444" t="s">
        <v>3496</v>
      </c>
    </row>
    <row r="445" spans="1:4">
      <c r="A445" s="302" t="str">
        <f t="shared" si="11"/>
        <v>431.</v>
      </c>
      <c r="C445">
        <v>431</v>
      </c>
      <c r="D445" t="s">
        <v>3496</v>
      </c>
    </row>
    <row r="446" spans="1:4">
      <c r="A446" s="302" t="str">
        <f t="shared" si="11"/>
        <v>432.</v>
      </c>
      <c r="C446">
        <v>432</v>
      </c>
      <c r="D446" t="s">
        <v>3496</v>
      </c>
    </row>
    <row r="447" spans="1:4">
      <c r="A447" s="302" t="str">
        <f t="shared" si="11"/>
        <v>433.</v>
      </c>
      <c r="C447">
        <v>433</v>
      </c>
      <c r="D447" t="s">
        <v>3496</v>
      </c>
    </row>
    <row r="448" spans="1:4">
      <c r="A448" s="302" t="str">
        <f t="shared" si="11"/>
        <v>434.</v>
      </c>
      <c r="C448">
        <v>434</v>
      </c>
      <c r="D448" t="s">
        <v>3496</v>
      </c>
    </row>
    <row r="449" spans="1:4">
      <c r="A449" s="302" t="str">
        <f t="shared" si="11"/>
        <v>435.</v>
      </c>
      <c r="C449">
        <v>435</v>
      </c>
      <c r="D449" t="s">
        <v>3496</v>
      </c>
    </row>
    <row r="450" spans="1:4">
      <c r="A450" s="302" t="str">
        <f t="shared" si="11"/>
        <v>436.</v>
      </c>
      <c r="C450">
        <v>436</v>
      </c>
      <c r="D450" t="s">
        <v>3496</v>
      </c>
    </row>
    <row r="451" spans="1:4">
      <c r="A451" s="302" t="str">
        <f t="shared" si="11"/>
        <v>437.</v>
      </c>
      <c r="C451">
        <v>437</v>
      </c>
      <c r="D451" t="s">
        <v>3496</v>
      </c>
    </row>
    <row r="452" spans="1:4">
      <c r="A452" s="302" t="str">
        <f t="shared" si="11"/>
        <v>438.</v>
      </c>
      <c r="C452">
        <v>438</v>
      </c>
      <c r="D452" t="s">
        <v>3496</v>
      </c>
    </row>
    <row r="453" spans="1:4">
      <c r="A453" s="302" t="str">
        <f t="shared" si="11"/>
        <v>439.</v>
      </c>
      <c r="C453">
        <v>439</v>
      </c>
      <c r="D453" t="s">
        <v>3496</v>
      </c>
    </row>
    <row r="454" spans="1:4">
      <c r="A454" s="302" t="str">
        <f t="shared" si="11"/>
        <v>440.</v>
      </c>
      <c r="C454">
        <v>440</v>
      </c>
      <c r="D454" t="s">
        <v>3496</v>
      </c>
    </row>
    <row r="455" spans="1:4">
      <c r="A455" s="302" t="str">
        <f t="shared" si="11"/>
        <v>441.</v>
      </c>
      <c r="C455">
        <v>441</v>
      </c>
      <c r="D455" t="s">
        <v>3496</v>
      </c>
    </row>
    <row r="456" spans="1:4">
      <c r="A456" s="302" t="str">
        <f t="shared" si="11"/>
        <v>442.</v>
      </c>
      <c r="C456">
        <v>442</v>
      </c>
      <c r="D456" t="s">
        <v>3496</v>
      </c>
    </row>
    <row r="457" spans="1:4">
      <c r="A457" s="302" t="str">
        <f t="shared" si="11"/>
        <v>443.</v>
      </c>
      <c r="C457">
        <v>443</v>
      </c>
      <c r="D457" t="s">
        <v>3496</v>
      </c>
    </row>
    <row r="458" spans="1:4">
      <c r="A458" s="302" t="str">
        <f t="shared" si="11"/>
        <v>444.</v>
      </c>
      <c r="C458">
        <v>444</v>
      </c>
      <c r="D458" t="s">
        <v>3496</v>
      </c>
    </row>
    <row r="459" spans="1:4">
      <c r="A459" s="302" t="str">
        <f t="shared" si="11"/>
        <v>445.</v>
      </c>
      <c r="C459">
        <v>445</v>
      </c>
      <c r="D459" t="s">
        <v>3496</v>
      </c>
    </row>
    <row r="460" spans="1:4">
      <c r="A460" s="302" t="str">
        <f t="shared" si="11"/>
        <v>446.</v>
      </c>
      <c r="C460">
        <v>446</v>
      </c>
      <c r="D460" t="s">
        <v>3496</v>
      </c>
    </row>
    <row r="461" spans="1:4">
      <c r="A461" s="302" t="str">
        <f t="shared" si="11"/>
        <v>447.</v>
      </c>
      <c r="C461">
        <v>447</v>
      </c>
      <c r="D461" t="s">
        <v>3496</v>
      </c>
    </row>
    <row r="462" spans="1:4">
      <c r="A462" s="302" t="str">
        <f t="shared" si="11"/>
        <v>448.</v>
      </c>
      <c r="C462">
        <v>448</v>
      </c>
      <c r="D462" t="s">
        <v>3496</v>
      </c>
    </row>
    <row r="463" spans="1:4">
      <c r="A463" s="302" t="str">
        <f t="shared" si="11"/>
        <v>449.</v>
      </c>
      <c r="C463">
        <v>449</v>
      </c>
      <c r="D463" t="s">
        <v>3496</v>
      </c>
    </row>
    <row r="464" spans="1:4">
      <c r="A464" s="302" t="str">
        <f t="shared" si="11"/>
        <v>450.</v>
      </c>
      <c r="C464">
        <v>450</v>
      </c>
      <c r="D464" t="s">
        <v>3496</v>
      </c>
    </row>
    <row r="465" spans="1:4">
      <c r="A465" s="302" t="str">
        <f t="shared" si="11"/>
        <v>451.</v>
      </c>
      <c r="C465">
        <v>451</v>
      </c>
      <c r="D465" t="s">
        <v>3496</v>
      </c>
    </row>
    <row r="466" spans="1:4">
      <c r="A466" s="302" t="str">
        <f t="shared" si="11"/>
        <v>452.</v>
      </c>
      <c r="C466">
        <v>452</v>
      </c>
      <c r="D466" t="s">
        <v>3496</v>
      </c>
    </row>
    <row r="467" spans="1:4">
      <c r="A467" s="302" t="str">
        <f t="shared" si="11"/>
        <v>453.</v>
      </c>
      <c r="C467">
        <v>453</v>
      </c>
      <c r="D467" t="s">
        <v>3496</v>
      </c>
    </row>
    <row r="468" spans="1:4">
      <c r="A468" s="302" t="str">
        <f t="shared" si="11"/>
        <v>454.</v>
      </c>
      <c r="C468">
        <v>454</v>
      </c>
      <c r="D468" t="s">
        <v>3496</v>
      </c>
    </row>
    <row r="469" spans="1:4">
      <c r="A469" s="302" t="str">
        <f t="shared" si="11"/>
        <v>455.</v>
      </c>
      <c r="C469">
        <v>455</v>
      </c>
      <c r="D469" t="s">
        <v>3496</v>
      </c>
    </row>
    <row r="470" spans="1:4">
      <c r="A470" s="302" t="str">
        <f t="shared" si="11"/>
        <v>456.</v>
      </c>
      <c r="C470">
        <v>456</v>
      </c>
      <c r="D470" t="s">
        <v>3496</v>
      </c>
    </row>
    <row r="471" spans="1:4">
      <c r="A471" s="302" t="str">
        <f t="shared" si="11"/>
        <v>457.</v>
      </c>
      <c r="C471">
        <v>457</v>
      </c>
      <c r="D471" t="s">
        <v>3496</v>
      </c>
    </row>
    <row r="472" spans="1:4">
      <c r="A472" s="302" t="str">
        <f t="shared" si="11"/>
        <v>458.</v>
      </c>
      <c r="C472">
        <v>458</v>
      </c>
      <c r="D472" t="s">
        <v>3496</v>
      </c>
    </row>
    <row r="473" spans="1:4">
      <c r="A473" s="302" t="str">
        <f t="shared" si="11"/>
        <v>459.</v>
      </c>
      <c r="C473">
        <v>459</v>
      </c>
      <c r="D473" t="s">
        <v>3496</v>
      </c>
    </row>
    <row r="474" spans="1:4">
      <c r="A474" s="302" t="str">
        <f t="shared" si="11"/>
        <v>460.</v>
      </c>
      <c r="C474">
        <v>460</v>
      </c>
      <c r="D474" t="s">
        <v>3496</v>
      </c>
    </row>
    <row r="475" spans="1:4">
      <c r="A475" s="302" t="str">
        <f t="shared" si="11"/>
        <v>461.</v>
      </c>
      <c r="C475">
        <v>461</v>
      </c>
      <c r="D475" t="s">
        <v>3496</v>
      </c>
    </row>
    <row r="476" spans="1:4">
      <c r="A476" s="302" t="str">
        <f t="shared" si="11"/>
        <v>462.</v>
      </c>
      <c r="C476">
        <v>462</v>
      </c>
      <c r="D476" t="s">
        <v>3496</v>
      </c>
    </row>
    <row r="477" spans="1:4">
      <c r="A477" s="302" t="str">
        <f t="shared" si="11"/>
        <v>463.</v>
      </c>
      <c r="C477">
        <v>463</v>
      </c>
      <c r="D477" t="s">
        <v>3496</v>
      </c>
    </row>
    <row r="478" spans="1:4">
      <c r="A478" s="302" t="str">
        <f t="shared" si="11"/>
        <v>464.</v>
      </c>
      <c r="C478">
        <v>464</v>
      </c>
      <c r="D478" t="s">
        <v>3496</v>
      </c>
    </row>
    <row r="479" spans="1:4">
      <c r="A479" s="302" t="str">
        <f t="shared" si="11"/>
        <v>465.</v>
      </c>
      <c r="C479">
        <v>465</v>
      </c>
      <c r="D479" t="s">
        <v>3496</v>
      </c>
    </row>
    <row r="480" spans="1:4">
      <c r="A480" s="302" t="str">
        <f t="shared" si="11"/>
        <v>466.</v>
      </c>
      <c r="C480">
        <v>466</v>
      </c>
      <c r="D480" t="s">
        <v>3496</v>
      </c>
    </row>
    <row r="481" spans="1:4">
      <c r="A481" s="302" t="str">
        <f t="shared" si="11"/>
        <v>467.</v>
      </c>
      <c r="C481">
        <v>467</v>
      </c>
      <c r="D481" t="s">
        <v>3496</v>
      </c>
    </row>
    <row r="482" spans="1:4">
      <c r="A482" s="302" t="str">
        <f t="shared" si="11"/>
        <v>468.</v>
      </c>
      <c r="C482">
        <v>468</v>
      </c>
      <c r="D482" t="s">
        <v>3496</v>
      </c>
    </row>
    <row r="483" spans="1:4">
      <c r="A483" s="302" t="str">
        <f t="shared" si="11"/>
        <v>469.</v>
      </c>
      <c r="C483">
        <v>469</v>
      </c>
      <c r="D483" t="s">
        <v>3496</v>
      </c>
    </row>
    <row r="484" spans="1:4">
      <c r="A484" s="302" t="str">
        <f t="shared" ref="A484:A547" si="12">CONCATENATE(C484,D484)</f>
        <v>470.</v>
      </c>
      <c r="C484">
        <v>470</v>
      </c>
      <c r="D484" t="s">
        <v>3496</v>
      </c>
    </row>
    <row r="485" spans="1:4">
      <c r="A485" s="302" t="str">
        <f t="shared" si="12"/>
        <v>471.</v>
      </c>
      <c r="C485">
        <v>471</v>
      </c>
      <c r="D485" t="s">
        <v>3496</v>
      </c>
    </row>
    <row r="486" spans="1:4">
      <c r="A486" s="302" t="str">
        <f t="shared" si="12"/>
        <v>472.</v>
      </c>
      <c r="C486">
        <v>472</v>
      </c>
      <c r="D486" t="s">
        <v>3496</v>
      </c>
    </row>
    <row r="487" spans="1:4">
      <c r="A487" s="302" t="str">
        <f t="shared" si="12"/>
        <v>473.</v>
      </c>
      <c r="C487">
        <v>473</v>
      </c>
      <c r="D487" t="s">
        <v>3496</v>
      </c>
    </row>
    <row r="488" spans="1:4">
      <c r="A488" s="302" t="str">
        <f t="shared" si="12"/>
        <v>474.</v>
      </c>
      <c r="C488">
        <v>474</v>
      </c>
      <c r="D488" t="s">
        <v>3496</v>
      </c>
    </row>
    <row r="489" spans="1:4">
      <c r="A489" s="302" t="str">
        <f t="shared" si="12"/>
        <v>475.</v>
      </c>
      <c r="C489">
        <v>475</v>
      </c>
      <c r="D489" t="s">
        <v>3496</v>
      </c>
    </row>
    <row r="490" spans="1:4">
      <c r="A490" s="302" t="str">
        <f t="shared" si="12"/>
        <v>476.</v>
      </c>
      <c r="C490">
        <v>476</v>
      </c>
      <c r="D490" t="s">
        <v>3496</v>
      </c>
    </row>
    <row r="491" spans="1:4">
      <c r="A491" s="302" t="str">
        <f t="shared" si="12"/>
        <v>477.</v>
      </c>
      <c r="C491">
        <v>477</v>
      </c>
      <c r="D491" t="s">
        <v>3496</v>
      </c>
    </row>
    <row r="492" spans="1:4">
      <c r="A492" s="302" t="str">
        <f t="shared" si="12"/>
        <v>478.</v>
      </c>
      <c r="C492">
        <v>478</v>
      </c>
      <c r="D492" t="s">
        <v>3496</v>
      </c>
    </row>
    <row r="493" spans="1:4">
      <c r="A493" s="302" t="str">
        <f t="shared" si="12"/>
        <v>479.</v>
      </c>
      <c r="C493">
        <v>479</v>
      </c>
      <c r="D493" t="s">
        <v>3496</v>
      </c>
    </row>
    <row r="494" spans="1:4">
      <c r="A494" s="302" t="str">
        <f t="shared" si="12"/>
        <v>480.</v>
      </c>
      <c r="C494">
        <v>480</v>
      </c>
      <c r="D494" t="s">
        <v>3496</v>
      </c>
    </row>
    <row r="495" spans="1:4">
      <c r="A495" s="302" t="str">
        <f t="shared" si="12"/>
        <v>481.</v>
      </c>
      <c r="C495">
        <v>481</v>
      </c>
      <c r="D495" t="s">
        <v>3496</v>
      </c>
    </row>
    <row r="496" spans="1:4">
      <c r="A496" s="302" t="str">
        <f t="shared" si="12"/>
        <v>482.</v>
      </c>
      <c r="C496">
        <v>482</v>
      </c>
      <c r="D496" t="s">
        <v>3496</v>
      </c>
    </row>
    <row r="497" spans="1:4">
      <c r="A497" s="302" t="str">
        <f t="shared" si="12"/>
        <v>483.</v>
      </c>
      <c r="C497">
        <v>483</v>
      </c>
      <c r="D497" t="s">
        <v>3496</v>
      </c>
    </row>
    <row r="498" spans="1:4">
      <c r="A498" s="302" t="str">
        <f t="shared" si="12"/>
        <v>484.</v>
      </c>
      <c r="C498">
        <v>484</v>
      </c>
      <c r="D498" t="s">
        <v>3496</v>
      </c>
    </row>
    <row r="499" spans="1:4">
      <c r="A499" s="302" t="str">
        <f t="shared" si="12"/>
        <v>485.</v>
      </c>
      <c r="C499">
        <v>485</v>
      </c>
      <c r="D499" t="s">
        <v>3496</v>
      </c>
    </row>
    <row r="500" spans="1:4">
      <c r="A500" s="302" t="str">
        <f t="shared" si="12"/>
        <v>486.</v>
      </c>
      <c r="C500">
        <v>486</v>
      </c>
      <c r="D500" t="s">
        <v>3496</v>
      </c>
    </row>
    <row r="501" spans="1:4">
      <c r="A501" s="302" t="str">
        <f t="shared" si="12"/>
        <v>487.</v>
      </c>
      <c r="C501">
        <v>487</v>
      </c>
      <c r="D501" t="s">
        <v>3496</v>
      </c>
    </row>
    <row r="502" spans="1:4">
      <c r="A502" s="302" t="str">
        <f t="shared" si="12"/>
        <v>488.</v>
      </c>
      <c r="C502">
        <v>488</v>
      </c>
      <c r="D502" t="s">
        <v>3496</v>
      </c>
    </row>
    <row r="503" spans="1:4">
      <c r="A503" s="302" t="str">
        <f t="shared" si="12"/>
        <v>489.</v>
      </c>
      <c r="C503">
        <v>489</v>
      </c>
      <c r="D503" t="s">
        <v>3496</v>
      </c>
    </row>
    <row r="504" spans="1:4">
      <c r="A504" s="302" t="str">
        <f t="shared" si="12"/>
        <v>490.</v>
      </c>
      <c r="C504">
        <v>490</v>
      </c>
      <c r="D504" t="s">
        <v>3496</v>
      </c>
    </row>
    <row r="505" spans="1:4">
      <c r="A505" s="302" t="str">
        <f t="shared" si="12"/>
        <v>491.</v>
      </c>
      <c r="C505">
        <v>491</v>
      </c>
      <c r="D505" t="s">
        <v>3496</v>
      </c>
    </row>
    <row r="506" spans="1:4">
      <c r="A506" s="302" t="str">
        <f t="shared" si="12"/>
        <v>492.</v>
      </c>
      <c r="C506">
        <v>492</v>
      </c>
      <c r="D506" t="s">
        <v>3496</v>
      </c>
    </row>
    <row r="507" spans="1:4">
      <c r="A507" s="302" t="str">
        <f t="shared" si="12"/>
        <v>493.</v>
      </c>
      <c r="C507">
        <v>493</v>
      </c>
      <c r="D507" t="s">
        <v>3496</v>
      </c>
    </row>
    <row r="508" spans="1:4">
      <c r="A508" s="302" t="str">
        <f t="shared" si="12"/>
        <v>494.</v>
      </c>
      <c r="C508">
        <v>494</v>
      </c>
      <c r="D508" t="s">
        <v>3496</v>
      </c>
    </row>
    <row r="509" spans="1:4">
      <c r="A509" s="302" t="str">
        <f t="shared" si="12"/>
        <v>495.</v>
      </c>
      <c r="C509">
        <v>495</v>
      </c>
      <c r="D509" t="s">
        <v>3496</v>
      </c>
    </row>
    <row r="510" spans="1:4">
      <c r="A510" s="302" t="str">
        <f t="shared" si="12"/>
        <v>496.</v>
      </c>
      <c r="C510">
        <v>496</v>
      </c>
      <c r="D510" t="s">
        <v>3496</v>
      </c>
    </row>
    <row r="511" spans="1:4">
      <c r="A511" s="302" t="str">
        <f t="shared" si="12"/>
        <v>497.</v>
      </c>
      <c r="C511">
        <v>497</v>
      </c>
      <c r="D511" t="s">
        <v>3496</v>
      </c>
    </row>
    <row r="512" spans="1:4">
      <c r="A512" s="302" t="str">
        <f t="shared" si="12"/>
        <v>498.</v>
      </c>
      <c r="C512">
        <v>498</v>
      </c>
      <c r="D512" t="s">
        <v>3496</v>
      </c>
    </row>
    <row r="513" spans="1:4">
      <c r="A513" s="302" t="str">
        <f t="shared" si="12"/>
        <v>499.</v>
      </c>
      <c r="C513">
        <v>499</v>
      </c>
      <c r="D513" t="s">
        <v>3496</v>
      </c>
    </row>
    <row r="514" spans="1:4">
      <c r="A514" s="302" t="str">
        <f t="shared" si="12"/>
        <v>500.</v>
      </c>
      <c r="C514">
        <v>500</v>
      </c>
      <c r="D514" t="s">
        <v>3496</v>
      </c>
    </row>
    <row r="515" spans="1:4">
      <c r="A515" s="302" t="str">
        <f t="shared" si="12"/>
        <v>501.</v>
      </c>
      <c r="C515">
        <v>501</v>
      </c>
      <c r="D515" t="s">
        <v>3496</v>
      </c>
    </row>
    <row r="516" spans="1:4">
      <c r="A516" s="302" t="str">
        <f t="shared" si="12"/>
        <v>502.</v>
      </c>
      <c r="C516">
        <v>502</v>
      </c>
      <c r="D516" t="s">
        <v>3496</v>
      </c>
    </row>
    <row r="517" spans="1:4">
      <c r="A517" s="302" t="str">
        <f t="shared" si="12"/>
        <v>503.</v>
      </c>
      <c r="C517">
        <v>503</v>
      </c>
      <c r="D517" t="s">
        <v>3496</v>
      </c>
    </row>
    <row r="518" spans="1:4">
      <c r="A518" s="302" t="str">
        <f t="shared" si="12"/>
        <v>504.</v>
      </c>
      <c r="C518">
        <v>504</v>
      </c>
      <c r="D518" t="s">
        <v>3496</v>
      </c>
    </row>
    <row r="519" spans="1:4">
      <c r="A519" s="302" t="str">
        <f t="shared" si="12"/>
        <v>505.</v>
      </c>
      <c r="C519">
        <v>505</v>
      </c>
      <c r="D519" t="s">
        <v>3496</v>
      </c>
    </row>
    <row r="520" spans="1:4">
      <c r="A520" s="302" t="str">
        <f t="shared" si="12"/>
        <v>506.</v>
      </c>
      <c r="C520">
        <v>506</v>
      </c>
      <c r="D520" t="s">
        <v>3496</v>
      </c>
    </row>
    <row r="521" spans="1:4">
      <c r="A521" s="302" t="str">
        <f t="shared" si="12"/>
        <v>507.</v>
      </c>
      <c r="C521">
        <v>507</v>
      </c>
      <c r="D521" t="s">
        <v>3496</v>
      </c>
    </row>
    <row r="522" spans="1:4">
      <c r="A522" s="302" t="str">
        <f t="shared" si="12"/>
        <v>508.</v>
      </c>
      <c r="C522">
        <v>508</v>
      </c>
      <c r="D522" t="s">
        <v>3496</v>
      </c>
    </row>
    <row r="523" spans="1:4">
      <c r="A523" s="302" t="str">
        <f t="shared" si="12"/>
        <v>509.</v>
      </c>
      <c r="C523">
        <v>509</v>
      </c>
      <c r="D523" t="s">
        <v>3496</v>
      </c>
    </row>
    <row r="524" spans="1:4">
      <c r="A524" s="302" t="str">
        <f t="shared" si="12"/>
        <v>510.</v>
      </c>
      <c r="C524">
        <v>510</v>
      </c>
      <c r="D524" t="s">
        <v>3496</v>
      </c>
    </row>
    <row r="525" spans="1:4">
      <c r="A525" s="302" t="str">
        <f t="shared" si="12"/>
        <v>511.</v>
      </c>
      <c r="C525">
        <v>511</v>
      </c>
      <c r="D525" t="s">
        <v>3496</v>
      </c>
    </row>
    <row r="526" spans="1:4">
      <c r="A526" s="302" t="str">
        <f t="shared" si="12"/>
        <v>512.</v>
      </c>
      <c r="C526">
        <v>512</v>
      </c>
      <c r="D526" t="s">
        <v>3496</v>
      </c>
    </row>
    <row r="527" spans="1:4">
      <c r="A527" s="302" t="str">
        <f t="shared" si="12"/>
        <v>513.</v>
      </c>
      <c r="C527">
        <v>513</v>
      </c>
      <c r="D527" t="s">
        <v>3496</v>
      </c>
    </row>
    <row r="528" spans="1:4">
      <c r="A528" s="302" t="str">
        <f t="shared" si="12"/>
        <v>514.</v>
      </c>
      <c r="C528">
        <v>514</v>
      </c>
      <c r="D528" t="s">
        <v>3496</v>
      </c>
    </row>
    <row r="529" spans="1:4">
      <c r="A529" s="302" t="str">
        <f t="shared" si="12"/>
        <v>515.</v>
      </c>
      <c r="C529">
        <v>515</v>
      </c>
      <c r="D529" t="s">
        <v>3496</v>
      </c>
    </row>
    <row r="530" spans="1:4">
      <c r="A530" s="302" t="str">
        <f t="shared" si="12"/>
        <v>516.</v>
      </c>
      <c r="C530">
        <v>516</v>
      </c>
      <c r="D530" t="s">
        <v>3496</v>
      </c>
    </row>
    <row r="531" spans="1:4">
      <c r="A531" s="302" t="str">
        <f t="shared" si="12"/>
        <v>517.</v>
      </c>
      <c r="C531">
        <v>517</v>
      </c>
      <c r="D531" t="s">
        <v>3496</v>
      </c>
    </row>
    <row r="532" spans="1:4">
      <c r="A532" s="302" t="str">
        <f t="shared" si="12"/>
        <v>518.</v>
      </c>
      <c r="C532">
        <v>518</v>
      </c>
      <c r="D532" t="s">
        <v>3496</v>
      </c>
    </row>
    <row r="533" spans="1:4">
      <c r="A533" s="302" t="str">
        <f t="shared" si="12"/>
        <v>519.</v>
      </c>
      <c r="C533">
        <v>519</v>
      </c>
      <c r="D533" t="s">
        <v>3496</v>
      </c>
    </row>
    <row r="534" spans="1:4">
      <c r="A534" s="302" t="str">
        <f t="shared" si="12"/>
        <v>520.</v>
      </c>
      <c r="C534">
        <v>520</v>
      </c>
      <c r="D534" t="s">
        <v>3496</v>
      </c>
    </row>
    <row r="535" spans="1:4">
      <c r="A535" s="302" t="str">
        <f t="shared" si="12"/>
        <v>521.</v>
      </c>
      <c r="C535">
        <v>521</v>
      </c>
      <c r="D535" t="s">
        <v>3496</v>
      </c>
    </row>
    <row r="536" spans="1:4">
      <c r="A536" s="302" t="str">
        <f t="shared" si="12"/>
        <v>522.</v>
      </c>
      <c r="C536">
        <v>522</v>
      </c>
      <c r="D536" t="s">
        <v>3496</v>
      </c>
    </row>
    <row r="537" spans="1:4">
      <c r="A537" s="302" t="str">
        <f t="shared" si="12"/>
        <v>523.</v>
      </c>
      <c r="C537">
        <v>523</v>
      </c>
      <c r="D537" t="s">
        <v>3496</v>
      </c>
    </row>
    <row r="538" spans="1:4">
      <c r="A538" s="302" t="str">
        <f t="shared" si="12"/>
        <v>524.</v>
      </c>
      <c r="C538">
        <v>524</v>
      </c>
      <c r="D538" t="s">
        <v>3496</v>
      </c>
    </row>
    <row r="539" spans="1:4">
      <c r="A539" s="302" t="str">
        <f t="shared" si="12"/>
        <v>525.</v>
      </c>
      <c r="C539">
        <v>525</v>
      </c>
      <c r="D539" t="s">
        <v>3496</v>
      </c>
    </row>
    <row r="540" spans="1:4">
      <c r="A540" s="302" t="str">
        <f t="shared" si="12"/>
        <v>526.</v>
      </c>
      <c r="C540">
        <v>526</v>
      </c>
      <c r="D540" t="s">
        <v>3496</v>
      </c>
    </row>
    <row r="541" spans="1:4">
      <c r="A541" s="302" t="str">
        <f t="shared" si="12"/>
        <v>527.</v>
      </c>
      <c r="C541">
        <v>527</v>
      </c>
      <c r="D541" t="s">
        <v>3496</v>
      </c>
    </row>
    <row r="542" spans="1:4">
      <c r="A542" s="302" t="str">
        <f t="shared" si="12"/>
        <v>528.</v>
      </c>
      <c r="C542">
        <v>528</v>
      </c>
      <c r="D542" t="s">
        <v>3496</v>
      </c>
    </row>
    <row r="543" spans="1:4">
      <c r="A543" s="302" t="str">
        <f t="shared" si="12"/>
        <v>529.</v>
      </c>
      <c r="C543">
        <v>529</v>
      </c>
      <c r="D543" t="s">
        <v>3496</v>
      </c>
    </row>
    <row r="544" spans="1:4">
      <c r="A544" s="302" t="str">
        <f t="shared" si="12"/>
        <v>530.</v>
      </c>
      <c r="C544">
        <v>530</v>
      </c>
      <c r="D544" t="s">
        <v>3496</v>
      </c>
    </row>
    <row r="545" spans="1:4">
      <c r="A545" s="302" t="str">
        <f t="shared" si="12"/>
        <v>531.</v>
      </c>
      <c r="C545">
        <v>531</v>
      </c>
      <c r="D545" t="s">
        <v>3496</v>
      </c>
    </row>
    <row r="546" spans="1:4">
      <c r="A546" s="302" t="str">
        <f t="shared" si="12"/>
        <v>532.</v>
      </c>
      <c r="C546">
        <v>532</v>
      </c>
      <c r="D546" t="s">
        <v>3496</v>
      </c>
    </row>
    <row r="547" spans="1:4">
      <c r="A547" s="302" t="str">
        <f t="shared" si="12"/>
        <v>533.</v>
      </c>
      <c r="C547">
        <v>533</v>
      </c>
      <c r="D547" t="s">
        <v>3496</v>
      </c>
    </row>
    <row r="548" spans="1:4">
      <c r="A548" s="302" t="str">
        <f t="shared" ref="A548:A600" si="13">CONCATENATE(C548,D548)</f>
        <v>534.</v>
      </c>
      <c r="C548">
        <v>534</v>
      </c>
      <c r="D548" t="s">
        <v>3496</v>
      </c>
    </row>
    <row r="549" spans="1:4">
      <c r="A549" s="302" t="str">
        <f t="shared" si="13"/>
        <v>535.</v>
      </c>
      <c r="C549">
        <v>535</v>
      </c>
      <c r="D549" t="s">
        <v>3496</v>
      </c>
    </row>
    <row r="550" spans="1:4">
      <c r="A550" s="302" t="str">
        <f t="shared" si="13"/>
        <v>536.</v>
      </c>
      <c r="C550">
        <v>536</v>
      </c>
      <c r="D550" t="s">
        <v>3496</v>
      </c>
    </row>
    <row r="551" spans="1:4">
      <c r="A551" s="302" t="str">
        <f t="shared" si="13"/>
        <v>537.</v>
      </c>
      <c r="C551">
        <v>537</v>
      </c>
      <c r="D551" t="s">
        <v>3496</v>
      </c>
    </row>
    <row r="552" spans="1:4">
      <c r="A552" s="302" t="str">
        <f t="shared" si="13"/>
        <v>538.</v>
      </c>
      <c r="C552">
        <v>538</v>
      </c>
      <c r="D552" t="s">
        <v>3496</v>
      </c>
    </row>
    <row r="553" spans="1:4">
      <c r="A553" s="302" t="str">
        <f t="shared" si="13"/>
        <v>539.</v>
      </c>
      <c r="C553">
        <v>539</v>
      </c>
      <c r="D553" t="s">
        <v>3496</v>
      </c>
    </row>
    <row r="554" spans="1:4">
      <c r="A554" s="302" t="str">
        <f t="shared" si="13"/>
        <v>540.</v>
      </c>
      <c r="C554">
        <v>540</v>
      </c>
      <c r="D554" t="s">
        <v>3496</v>
      </c>
    </row>
    <row r="555" spans="1:4">
      <c r="A555" s="302" t="str">
        <f t="shared" si="13"/>
        <v>541.</v>
      </c>
      <c r="C555">
        <v>541</v>
      </c>
      <c r="D555" t="s">
        <v>3496</v>
      </c>
    </row>
    <row r="556" spans="1:4">
      <c r="A556" s="302" t="str">
        <f t="shared" si="13"/>
        <v>542.</v>
      </c>
      <c r="C556">
        <v>542</v>
      </c>
      <c r="D556" t="s">
        <v>3496</v>
      </c>
    </row>
    <row r="557" spans="1:4">
      <c r="A557" s="302" t="str">
        <f t="shared" si="13"/>
        <v>543.</v>
      </c>
      <c r="C557">
        <v>543</v>
      </c>
      <c r="D557" t="s">
        <v>3496</v>
      </c>
    </row>
    <row r="558" spans="1:4">
      <c r="A558" s="302" t="str">
        <f t="shared" si="13"/>
        <v>544.</v>
      </c>
      <c r="C558">
        <v>544</v>
      </c>
      <c r="D558" t="s">
        <v>3496</v>
      </c>
    </row>
    <row r="559" spans="1:4">
      <c r="A559" s="302" t="str">
        <f t="shared" si="13"/>
        <v>545.</v>
      </c>
      <c r="C559">
        <v>545</v>
      </c>
      <c r="D559" t="s">
        <v>3496</v>
      </c>
    </row>
    <row r="560" spans="1:4">
      <c r="A560" s="302" t="str">
        <f t="shared" si="13"/>
        <v>546.</v>
      </c>
      <c r="C560">
        <v>546</v>
      </c>
      <c r="D560" t="s">
        <v>3496</v>
      </c>
    </row>
    <row r="561" spans="1:4">
      <c r="A561" s="302" t="str">
        <f t="shared" si="13"/>
        <v>547.</v>
      </c>
      <c r="C561">
        <v>547</v>
      </c>
      <c r="D561" t="s">
        <v>3496</v>
      </c>
    </row>
    <row r="562" spans="1:4">
      <c r="A562" s="302" t="str">
        <f t="shared" si="13"/>
        <v>548.</v>
      </c>
      <c r="C562">
        <v>548</v>
      </c>
      <c r="D562" t="s">
        <v>3496</v>
      </c>
    </row>
    <row r="563" spans="1:4">
      <c r="A563" s="302" t="str">
        <f t="shared" si="13"/>
        <v>549.</v>
      </c>
      <c r="C563">
        <v>549</v>
      </c>
      <c r="D563" t="s">
        <v>3496</v>
      </c>
    </row>
    <row r="564" spans="1:4">
      <c r="A564" s="302" t="str">
        <f t="shared" si="13"/>
        <v>550.</v>
      </c>
      <c r="C564">
        <v>550</v>
      </c>
      <c r="D564" t="s">
        <v>3496</v>
      </c>
    </row>
    <row r="565" spans="1:4">
      <c r="A565" s="302" t="str">
        <f t="shared" si="13"/>
        <v>551.</v>
      </c>
      <c r="C565">
        <v>551</v>
      </c>
      <c r="D565" t="s">
        <v>3496</v>
      </c>
    </row>
    <row r="566" spans="1:4">
      <c r="A566" s="302" t="str">
        <f t="shared" si="13"/>
        <v>552.</v>
      </c>
      <c r="C566">
        <v>552</v>
      </c>
      <c r="D566" t="s">
        <v>3496</v>
      </c>
    </row>
    <row r="567" spans="1:4">
      <c r="A567" s="302" t="str">
        <f t="shared" si="13"/>
        <v>553.</v>
      </c>
      <c r="C567">
        <v>553</v>
      </c>
      <c r="D567" t="s">
        <v>3496</v>
      </c>
    </row>
    <row r="568" spans="1:4">
      <c r="A568" s="302" t="str">
        <f t="shared" si="13"/>
        <v>554.</v>
      </c>
      <c r="C568">
        <v>554</v>
      </c>
      <c r="D568" t="s">
        <v>3496</v>
      </c>
    </row>
    <row r="569" spans="1:4">
      <c r="A569" s="302" t="str">
        <f t="shared" si="13"/>
        <v>555.</v>
      </c>
      <c r="C569">
        <v>555</v>
      </c>
      <c r="D569" t="s">
        <v>3496</v>
      </c>
    </row>
    <row r="570" spans="1:4">
      <c r="A570" s="302" t="str">
        <f t="shared" si="13"/>
        <v>556.</v>
      </c>
      <c r="C570">
        <v>556</v>
      </c>
      <c r="D570" t="s">
        <v>3496</v>
      </c>
    </row>
    <row r="571" spans="1:4">
      <c r="A571" s="302" t="str">
        <f t="shared" si="13"/>
        <v>557.</v>
      </c>
      <c r="C571">
        <v>557</v>
      </c>
      <c r="D571" t="s">
        <v>3496</v>
      </c>
    </row>
    <row r="572" spans="1:4">
      <c r="A572" s="302" t="str">
        <f t="shared" si="13"/>
        <v>558.</v>
      </c>
      <c r="C572">
        <v>558</v>
      </c>
      <c r="D572" t="s">
        <v>3496</v>
      </c>
    </row>
    <row r="573" spans="1:4">
      <c r="A573" s="302" t="str">
        <f t="shared" si="13"/>
        <v>559.</v>
      </c>
      <c r="C573">
        <v>559</v>
      </c>
      <c r="D573" t="s">
        <v>3496</v>
      </c>
    </row>
    <row r="574" spans="1:4">
      <c r="A574" s="302" t="str">
        <f t="shared" si="13"/>
        <v>560.</v>
      </c>
      <c r="C574">
        <v>560</v>
      </c>
      <c r="D574" t="s">
        <v>3496</v>
      </c>
    </row>
    <row r="575" spans="1:4">
      <c r="A575" s="302" t="str">
        <f t="shared" si="13"/>
        <v>561.</v>
      </c>
      <c r="C575">
        <v>561</v>
      </c>
      <c r="D575" t="s">
        <v>3496</v>
      </c>
    </row>
    <row r="576" spans="1:4">
      <c r="A576" s="302" t="str">
        <f t="shared" si="13"/>
        <v>562.</v>
      </c>
      <c r="C576">
        <v>562</v>
      </c>
      <c r="D576" t="s">
        <v>3496</v>
      </c>
    </row>
    <row r="577" spans="1:4">
      <c r="A577" s="302" t="str">
        <f t="shared" si="13"/>
        <v>563.</v>
      </c>
      <c r="C577">
        <v>563</v>
      </c>
      <c r="D577" t="s">
        <v>3496</v>
      </c>
    </row>
    <row r="578" spans="1:4">
      <c r="A578" s="302" t="str">
        <f t="shared" si="13"/>
        <v>564.</v>
      </c>
      <c r="C578">
        <v>564</v>
      </c>
      <c r="D578" t="s">
        <v>3496</v>
      </c>
    </row>
    <row r="579" spans="1:4">
      <c r="A579" s="302" t="str">
        <f t="shared" si="13"/>
        <v>565.</v>
      </c>
      <c r="C579">
        <v>565</v>
      </c>
      <c r="D579" t="s">
        <v>3496</v>
      </c>
    </row>
    <row r="580" spans="1:4">
      <c r="A580" s="302" t="str">
        <f t="shared" si="13"/>
        <v>566.</v>
      </c>
      <c r="C580">
        <v>566</v>
      </c>
      <c r="D580" t="s">
        <v>3496</v>
      </c>
    </row>
    <row r="581" spans="1:4">
      <c r="A581" s="302" t="str">
        <f t="shared" si="13"/>
        <v>567.</v>
      </c>
      <c r="C581">
        <v>567</v>
      </c>
      <c r="D581" t="s">
        <v>3496</v>
      </c>
    </row>
    <row r="582" spans="1:4">
      <c r="A582" s="302" t="str">
        <f t="shared" si="13"/>
        <v>568.</v>
      </c>
      <c r="C582">
        <v>568</v>
      </c>
      <c r="D582" t="s">
        <v>3496</v>
      </c>
    </row>
    <row r="583" spans="1:4">
      <c r="A583" s="302" t="str">
        <f t="shared" si="13"/>
        <v>569.</v>
      </c>
      <c r="C583">
        <v>569</v>
      </c>
      <c r="D583" t="s">
        <v>3496</v>
      </c>
    </row>
    <row r="584" spans="1:4">
      <c r="A584" s="302" t="str">
        <f t="shared" si="13"/>
        <v>570.</v>
      </c>
      <c r="C584">
        <v>570</v>
      </c>
      <c r="D584" t="s">
        <v>3496</v>
      </c>
    </row>
    <row r="585" spans="1:4">
      <c r="A585" s="302" t="str">
        <f t="shared" si="13"/>
        <v>571.</v>
      </c>
      <c r="C585">
        <v>571</v>
      </c>
      <c r="D585" t="s">
        <v>3496</v>
      </c>
    </row>
    <row r="586" spans="1:4">
      <c r="A586" s="302" t="str">
        <f t="shared" si="13"/>
        <v>572.</v>
      </c>
      <c r="C586">
        <v>572</v>
      </c>
      <c r="D586" t="s">
        <v>3496</v>
      </c>
    </row>
    <row r="587" spans="1:4">
      <c r="A587" s="302" t="str">
        <f t="shared" si="13"/>
        <v>573.</v>
      </c>
      <c r="C587">
        <v>573</v>
      </c>
      <c r="D587" t="s">
        <v>3496</v>
      </c>
    </row>
    <row r="588" spans="1:4">
      <c r="A588" s="302" t="str">
        <f t="shared" si="13"/>
        <v>574.</v>
      </c>
      <c r="C588">
        <v>574</v>
      </c>
      <c r="D588" t="s">
        <v>3496</v>
      </c>
    </row>
    <row r="589" spans="1:4">
      <c r="A589" s="302" t="str">
        <f t="shared" si="13"/>
        <v>575.</v>
      </c>
      <c r="C589">
        <v>575</v>
      </c>
      <c r="D589" t="s">
        <v>3496</v>
      </c>
    </row>
    <row r="590" spans="1:4">
      <c r="A590" s="302" t="str">
        <f t="shared" si="13"/>
        <v>576.</v>
      </c>
      <c r="C590">
        <v>576</v>
      </c>
      <c r="D590" t="s">
        <v>3496</v>
      </c>
    </row>
    <row r="591" spans="1:4">
      <c r="A591" s="302" t="str">
        <f t="shared" si="13"/>
        <v>577.</v>
      </c>
      <c r="C591">
        <v>577</v>
      </c>
      <c r="D591" t="s">
        <v>3496</v>
      </c>
    </row>
    <row r="592" spans="1:4">
      <c r="A592" s="302" t="str">
        <f t="shared" si="13"/>
        <v>578.</v>
      </c>
      <c r="C592">
        <v>578</v>
      </c>
      <c r="D592" t="s">
        <v>3496</v>
      </c>
    </row>
    <row r="593" spans="1:4">
      <c r="A593" s="302" t="str">
        <f t="shared" si="13"/>
        <v>579.</v>
      </c>
      <c r="C593">
        <v>579</v>
      </c>
      <c r="D593" t="s">
        <v>3496</v>
      </c>
    </row>
    <row r="594" spans="1:4">
      <c r="A594" s="302" t="str">
        <f t="shared" si="13"/>
        <v>580.</v>
      </c>
      <c r="C594">
        <v>580</v>
      </c>
      <c r="D594" t="s">
        <v>3496</v>
      </c>
    </row>
    <row r="595" spans="1:4">
      <c r="A595" s="302" t="str">
        <f t="shared" si="13"/>
        <v>581.</v>
      </c>
      <c r="C595">
        <v>581</v>
      </c>
      <c r="D595" t="s">
        <v>3496</v>
      </c>
    </row>
    <row r="596" spans="1:4">
      <c r="A596" s="302" t="str">
        <f t="shared" si="13"/>
        <v>582.</v>
      </c>
      <c r="C596">
        <v>582</v>
      </c>
      <c r="D596" t="s">
        <v>3496</v>
      </c>
    </row>
    <row r="597" spans="1:4">
      <c r="A597" s="302" t="str">
        <f t="shared" si="13"/>
        <v>583.</v>
      </c>
      <c r="C597">
        <v>583</v>
      </c>
      <c r="D597" t="s">
        <v>3496</v>
      </c>
    </row>
    <row r="598" spans="1:4">
      <c r="A598" s="302" t="str">
        <f t="shared" si="13"/>
        <v>584.</v>
      </c>
      <c r="C598">
        <v>584</v>
      </c>
      <c r="D598" t="s">
        <v>3496</v>
      </c>
    </row>
    <row r="599" spans="1:4">
      <c r="A599" s="302" t="str">
        <f t="shared" si="13"/>
        <v>585.</v>
      </c>
      <c r="C599">
        <v>585</v>
      </c>
      <c r="D599" t="s">
        <v>3496</v>
      </c>
    </row>
    <row r="600" spans="1:4">
      <c r="A600" s="302" t="str">
        <f t="shared" si="13"/>
        <v>586.</v>
      </c>
      <c r="C600">
        <v>586</v>
      </c>
      <c r="D600" t="s">
        <v>3496</v>
      </c>
    </row>
    <row r="601" spans="1:4">
      <c r="A601" s="302" t="s">
        <v>77</v>
      </c>
    </row>
    <row r="602" spans="1:4">
      <c r="A602" s="302" t="s">
        <v>31</v>
      </c>
    </row>
    <row r="603" spans="1:4">
      <c r="A603" s="302" t="str">
        <f t="shared" ref="A603:A666" si="14">CONCATENATE(C603,D603)</f>
        <v>587.</v>
      </c>
      <c r="C603">
        <v>587</v>
      </c>
      <c r="D603" t="s">
        <v>3496</v>
      </c>
    </row>
    <row r="604" spans="1:4">
      <c r="A604" s="302" t="str">
        <f t="shared" si="14"/>
        <v>588.</v>
      </c>
      <c r="C604">
        <v>588</v>
      </c>
      <c r="D604" t="s">
        <v>3496</v>
      </c>
    </row>
    <row r="605" spans="1:4">
      <c r="A605" s="302" t="str">
        <f t="shared" si="14"/>
        <v>589.</v>
      </c>
      <c r="C605">
        <v>589</v>
      </c>
      <c r="D605" t="s">
        <v>3496</v>
      </c>
    </row>
    <row r="606" spans="1:4">
      <c r="A606" s="302" t="str">
        <f t="shared" si="14"/>
        <v>590.</v>
      </c>
      <c r="C606">
        <v>590</v>
      </c>
      <c r="D606" t="s">
        <v>3496</v>
      </c>
    </row>
    <row r="607" spans="1:4">
      <c r="A607" s="302" t="str">
        <f t="shared" si="14"/>
        <v>591.</v>
      </c>
      <c r="C607">
        <v>591</v>
      </c>
      <c r="D607" t="s">
        <v>3496</v>
      </c>
    </row>
    <row r="608" spans="1:4">
      <c r="A608" s="617" t="str">
        <f t="shared" si="14"/>
        <v>592.</v>
      </c>
      <c r="C608">
        <v>592</v>
      </c>
      <c r="D608" t="s">
        <v>3496</v>
      </c>
    </row>
    <row r="609" spans="1:4">
      <c r="A609" s="600" t="str">
        <f t="shared" si="14"/>
        <v>593.</v>
      </c>
      <c r="C609">
        <v>593</v>
      </c>
      <c r="D609" t="s">
        <v>3496</v>
      </c>
    </row>
    <row r="610" spans="1:4">
      <c r="A610" s="302" t="str">
        <f t="shared" si="14"/>
        <v>594.</v>
      </c>
      <c r="C610">
        <v>594</v>
      </c>
      <c r="D610" t="s">
        <v>3496</v>
      </c>
    </row>
    <row r="611" spans="1:4">
      <c r="A611" s="302" t="str">
        <f t="shared" si="14"/>
        <v>595.</v>
      </c>
      <c r="C611">
        <v>595</v>
      </c>
      <c r="D611" t="s">
        <v>3496</v>
      </c>
    </row>
    <row r="612" spans="1:4">
      <c r="A612" s="302" t="str">
        <f t="shared" si="14"/>
        <v>596.</v>
      </c>
      <c r="C612">
        <v>596</v>
      </c>
      <c r="D612" t="s">
        <v>3496</v>
      </c>
    </row>
    <row r="613" spans="1:4">
      <c r="A613" s="302" t="str">
        <f t="shared" si="14"/>
        <v>597.</v>
      </c>
      <c r="C613">
        <v>597</v>
      </c>
      <c r="D613" t="s">
        <v>3496</v>
      </c>
    </row>
    <row r="614" spans="1:4">
      <c r="A614" s="302" t="str">
        <f t="shared" si="14"/>
        <v>598.</v>
      </c>
      <c r="C614">
        <v>598</v>
      </c>
      <c r="D614" t="s">
        <v>3496</v>
      </c>
    </row>
    <row r="615" spans="1:4">
      <c r="A615" s="302" t="str">
        <f t="shared" si="14"/>
        <v>599.</v>
      </c>
      <c r="C615">
        <v>599</v>
      </c>
      <c r="D615" t="s">
        <v>3496</v>
      </c>
    </row>
    <row r="616" spans="1:4">
      <c r="A616" s="302" t="str">
        <f t="shared" si="14"/>
        <v>600.</v>
      </c>
      <c r="C616">
        <v>600</v>
      </c>
      <c r="D616" t="s">
        <v>3496</v>
      </c>
    </row>
    <row r="617" spans="1:4">
      <c r="A617" s="302" t="str">
        <f t="shared" si="14"/>
        <v>601.</v>
      </c>
      <c r="C617">
        <v>601</v>
      </c>
      <c r="D617" t="s">
        <v>3496</v>
      </c>
    </row>
    <row r="618" spans="1:4">
      <c r="A618" s="302" t="str">
        <f t="shared" si="14"/>
        <v>602.</v>
      </c>
      <c r="C618">
        <v>602</v>
      </c>
      <c r="D618" t="s">
        <v>3496</v>
      </c>
    </row>
    <row r="619" spans="1:4">
      <c r="A619" s="302" t="str">
        <f t="shared" si="14"/>
        <v>603.</v>
      </c>
      <c r="C619">
        <v>603</v>
      </c>
      <c r="D619" t="s">
        <v>3496</v>
      </c>
    </row>
    <row r="620" spans="1:4">
      <c r="A620" s="302" t="str">
        <f t="shared" si="14"/>
        <v>604.</v>
      </c>
      <c r="C620">
        <v>604</v>
      </c>
      <c r="D620" t="s">
        <v>3496</v>
      </c>
    </row>
    <row r="621" spans="1:4">
      <c r="A621" s="302" t="str">
        <f t="shared" si="14"/>
        <v>605.</v>
      </c>
      <c r="C621">
        <v>605</v>
      </c>
      <c r="D621" t="s">
        <v>3496</v>
      </c>
    </row>
    <row r="622" spans="1:4">
      <c r="A622" s="302" t="str">
        <f t="shared" si="14"/>
        <v>606.</v>
      </c>
      <c r="C622">
        <v>606</v>
      </c>
      <c r="D622" t="s">
        <v>3496</v>
      </c>
    </row>
    <row r="623" spans="1:4">
      <c r="A623" s="302" t="str">
        <f t="shared" si="14"/>
        <v>607.</v>
      </c>
      <c r="C623">
        <v>607</v>
      </c>
      <c r="D623" t="s">
        <v>3496</v>
      </c>
    </row>
    <row r="624" spans="1:4">
      <c r="A624" s="302" t="str">
        <f t="shared" si="14"/>
        <v>608.</v>
      </c>
      <c r="C624">
        <v>608</v>
      </c>
      <c r="D624" t="s">
        <v>3496</v>
      </c>
    </row>
    <row r="625" spans="1:4">
      <c r="A625" s="302" t="str">
        <f t="shared" si="14"/>
        <v>609.</v>
      </c>
      <c r="C625">
        <v>609</v>
      </c>
      <c r="D625" t="s">
        <v>3496</v>
      </c>
    </row>
    <row r="626" spans="1:4">
      <c r="A626" s="302" t="str">
        <f t="shared" si="14"/>
        <v>610.</v>
      </c>
      <c r="C626">
        <v>610</v>
      </c>
      <c r="D626" t="s">
        <v>3496</v>
      </c>
    </row>
    <row r="627" spans="1:4">
      <c r="A627" s="302" t="str">
        <f t="shared" si="14"/>
        <v>611.</v>
      </c>
      <c r="C627">
        <v>611</v>
      </c>
      <c r="D627" t="s">
        <v>3496</v>
      </c>
    </row>
    <row r="628" spans="1:4">
      <c r="A628" s="302" t="str">
        <f t="shared" si="14"/>
        <v>612.</v>
      </c>
      <c r="C628">
        <v>612</v>
      </c>
      <c r="D628" t="s">
        <v>3496</v>
      </c>
    </row>
    <row r="629" spans="1:4">
      <c r="A629" s="302" t="str">
        <f t="shared" si="14"/>
        <v>613.</v>
      </c>
      <c r="C629">
        <v>613</v>
      </c>
      <c r="D629" t="s">
        <v>3496</v>
      </c>
    </row>
    <row r="630" spans="1:4">
      <c r="A630" s="302" t="str">
        <f t="shared" si="14"/>
        <v>614.</v>
      </c>
      <c r="C630">
        <v>614</v>
      </c>
      <c r="D630" t="s">
        <v>3496</v>
      </c>
    </row>
    <row r="631" spans="1:4">
      <c r="A631" s="302" t="str">
        <f t="shared" si="14"/>
        <v>615.</v>
      </c>
      <c r="C631">
        <v>615</v>
      </c>
      <c r="D631" t="s">
        <v>3496</v>
      </c>
    </row>
    <row r="632" spans="1:4">
      <c r="A632" s="302" t="str">
        <f t="shared" si="14"/>
        <v>616.</v>
      </c>
      <c r="C632">
        <v>616</v>
      </c>
      <c r="D632" t="s">
        <v>3496</v>
      </c>
    </row>
    <row r="633" spans="1:4">
      <c r="A633" s="302" t="str">
        <f t="shared" si="14"/>
        <v>617.</v>
      </c>
      <c r="C633">
        <v>617</v>
      </c>
      <c r="D633" t="s">
        <v>3496</v>
      </c>
    </row>
    <row r="634" spans="1:4">
      <c r="A634" s="302" t="str">
        <f t="shared" si="14"/>
        <v>618.</v>
      </c>
      <c r="C634">
        <v>618</v>
      </c>
      <c r="D634" t="s">
        <v>3496</v>
      </c>
    </row>
    <row r="635" spans="1:4">
      <c r="A635" s="302" t="str">
        <f t="shared" si="14"/>
        <v>619.</v>
      </c>
      <c r="C635">
        <v>619</v>
      </c>
      <c r="D635" t="s">
        <v>3496</v>
      </c>
    </row>
    <row r="636" spans="1:4">
      <c r="A636" s="302" t="str">
        <f t="shared" si="14"/>
        <v>620.</v>
      </c>
      <c r="C636">
        <v>620</v>
      </c>
      <c r="D636" t="s">
        <v>3496</v>
      </c>
    </row>
    <row r="637" spans="1:4">
      <c r="A637" s="302" t="str">
        <f t="shared" si="14"/>
        <v>621.</v>
      </c>
      <c r="C637">
        <v>621</v>
      </c>
      <c r="D637" t="s">
        <v>3496</v>
      </c>
    </row>
    <row r="638" spans="1:4">
      <c r="A638" s="302" t="str">
        <f t="shared" si="14"/>
        <v>622.</v>
      </c>
      <c r="C638">
        <v>622</v>
      </c>
      <c r="D638" t="s">
        <v>3496</v>
      </c>
    </row>
    <row r="639" spans="1:4">
      <c r="A639" s="302" t="str">
        <f t="shared" si="14"/>
        <v>623.</v>
      </c>
      <c r="C639">
        <v>623</v>
      </c>
      <c r="D639" t="s">
        <v>3496</v>
      </c>
    </row>
    <row r="640" spans="1:4">
      <c r="A640" s="302" t="str">
        <f t="shared" si="14"/>
        <v>624.</v>
      </c>
      <c r="C640">
        <v>624</v>
      </c>
      <c r="D640" t="s">
        <v>3496</v>
      </c>
    </row>
    <row r="641" spans="1:4">
      <c r="A641" s="302" t="str">
        <f t="shared" si="14"/>
        <v>625.</v>
      </c>
      <c r="C641">
        <v>625</v>
      </c>
      <c r="D641" t="s">
        <v>3496</v>
      </c>
    </row>
    <row r="642" spans="1:4">
      <c r="A642" s="302" t="str">
        <f t="shared" si="14"/>
        <v>626.</v>
      </c>
      <c r="C642">
        <v>626</v>
      </c>
      <c r="D642" t="s">
        <v>3496</v>
      </c>
    </row>
    <row r="643" spans="1:4">
      <c r="A643" s="302" t="str">
        <f t="shared" si="14"/>
        <v>627.</v>
      </c>
      <c r="C643">
        <v>627</v>
      </c>
      <c r="D643" t="s">
        <v>3496</v>
      </c>
    </row>
    <row r="644" spans="1:4">
      <c r="A644" s="302" t="str">
        <f t="shared" si="14"/>
        <v>628.</v>
      </c>
      <c r="C644">
        <v>628</v>
      </c>
      <c r="D644" t="s">
        <v>3496</v>
      </c>
    </row>
    <row r="645" spans="1:4">
      <c r="A645" s="302" t="str">
        <f t="shared" si="14"/>
        <v>629.</v>
      </c>
      <c r="C645">
        <v>629</v>
      </c>
      <c r="D645" t="s">
        <v>3496</v>
      </c>
    </row>
    <row r="646" spans="1:4">
      <c r="A646" s="302" t="str">
        <f t="shared" si="14"/>
        <v>630.</v>
      </c>
      <c r="C646">
        <v>630</v>
      </c>
      <c r="D646" t="s">
        <v>3496</v>
      </c>
    </row>
    <row r="647" spans="1:4">
      <c r="A647" s="302" t="str">
        <f t="shared" si="14"/>
        <v>631.</v>
      </c>
      <c r="C647">
        <v>631</v>
      </c>
      <c r="D647" t="s">
        <v>3496</v>
      </c>
    </row>
    <row r="648" spans="1:4">
      <c r="A648" s="302" t="str">
        <f t="shared" si="14"/>
        <v>632.</v>
      </c>
      <c r="C648">
        <v>632</v>
      </c>
      <c r="D648" t="s">
        <v>3496</v>
      </c>
    </row>
    <row r="649" spans="1:4">
      <c r="A649" s="302" t="str">
        <f t="shared" si="14"/>
        <v>633.</v>
      </c>
      <c r="C649">
        <v>633</v>
      </c>
      <c r="D649" t="s">
        <v>3496</v>
      </c>
    </row>
    <row r="650" spans="1:4">
      <c r="A650" s="302" t="str">
        <f t="shared" si="14"/>
        <v>634.</v>
      </c>
      <c r="C650">
        <v>634</v>
      </c>
      <c r="D650" t="s">
        <v>3496</v>
      </c>
    </row>
    <row r="651" spans="1:4">
      <c r="A651" s="302" t="str">
        <f t="shared" si="14"/>
        <v>635.</v>
      </c>
      <c r="C651">
        <v>635</v>
      </c>
      <c r="D651" t="s">
        <v>3496</v>
      </c>
    </row>
    <row r="652" spans="1:4">
      <c r="A652" s="302" t="str">
        <f t="shared" si="14"/>
        <v>636.</v>
      </c>
      <c r="C652">
        <v>636</v>
      </c>
      <c r="D652" t="s">
        <v>3496</v>
      </c>
    </row>
    <row r="653" spans="1:4">
      <c r="A653" s="302" t="str">
        <f t="shared" si="14"/>
        <v>637.</v>
      </c>
      <c r="C653">
        <v>637</v>
      </c>
      <c r="D653" t="s">
        <v>3496</v>
      </c>
    </row>
    <row r="654" spans="1:4">
      <c r="A654" s="302" t="str">
        <f t="shared" si="14"/>
        <v>638.</v>
      </c>
      <c r="C654">
        <v>638</v>
      </c>
      <c r="D654" t="s">
        <v>3496</v>
      </c>
    </row>
    <row r="655" spans="1:4">
      <c r="A655" s="302" t="str">
        <f t="shared" si="14"/>
        <v>639.</v>
      </c>
      <c r="C655">
        <v>639</v>
      </c>
      <c r="D655" t="s">
        <v>3496</v>
      </c>
    </row>
    <row r="656" spans="1:4">
      <c r="A656" s="302" t="str">
        <f t="shared" si="14"/>
        <v>640.</v>
      </c>
      <c r="C656">
        <v>640</v>
      </c>
      <c r="D656" t="s">
        <v>3496</v>
      </c>
    </row>
    <row r="657" spans="1:4">
      <c r="A657" s="302" t="str">
        <f t="shared" si="14"/>
        <v>641.</v>
      </c>
      <c r="C657">
        <v>641</v>
      </c>
      <c r="D657" t="s">
        <v>3496</v>
      </c>
    </row>
    <row r="658" spans="1:4">
      <c r="A658" s="302" t="str">
        <f t="shared" si="14"/>
        <v>642.</v>
      </c>
      <c r="C658">
        <v>642</v>
      </c>
      <c r="D658" t="s">
        <v>3496</v>
      </c>
    </row>
    <row r="659" spans="1:4">
      <c r="A659" s="302" t="str">
        <f t="shared" si="14"/>
        <v>643.</v>
      </c>
      <c r="C659">
        <v>643</v>
      </c>
      <c r="D659" t="s">
        <v>3496</v>
      </c>
    </row>
    <row r="660" spans="1:4">
      <c r="A660" s="302" t="str">
        <f t="shared" si="14"/>
        <v>644.</v>
      </c>
      <c r="C660">
        <v>644</v>
      </c>
      <c r="D660" t="s">
        <v>3496</v>
      </c>
    </row>
    <row r="661" spans="1:4">
      <c r="A661" s="302" t="str">
        <f t="shared" si="14"/>
        <v>645.</v>
      </c>
      <c r="C661">
        <v>645</v>
      </c>
      <c r="D661" t="s">
        <v>3496</v>
      </c>
    </row>
    <row r="662" spans="1:4">
      <c r="A662" s="302" t="str">
        <f t="shared" si="14"/>
        <v>646.</v>
      </c>
      <c r="C662">
        <v>646</v>
      </c>
      <c r="D662" t="s">
        <v>3496</v>
      </c>
    </row>
    <row r="663" spans="1:4">
      <c r="A663" s="302" t="str">
        <f t="shared" si="14"/>
        <v>647.</v>
      </c>
      <c r="C663">
        <v>647</v>
      </c>
      <c r="D663" t="s">
        <v>3496</v>
      </c>
    </row>
    <row r="664" spans="1:4">
      <c r="A664" s="302" t="str">
        <f t="shared" si="14"/>
        <v>648.</v>
      </c>
      <c r="C664">
        <v>648</v>
      </c>
      <c r="D664" t="s">
        <v>3496</v>
      </c>
    </row>
    <row r="665" spans="1:4">
      <c r="A665" s="302" t="str">
        <f t="shared" si="14"/>
        <v>649.</v>
      </c>
      <c r="C665">
        <v>649</v>
      </c>
      <c r="D665" t="s">
        <v>3496</v>
      </c>
    </row>
    <row r="666" spans="1:4">
      <c r="A666" s="302" t="str">
        <f t="shared" si="14"/>
        <v>650.</v>
      </c>
      <c r="C666">
        <v>650</v>
      </c>
      <c r="D666" t="s">
        <v>3496</v>
      </c>
    </row>
    <row r="667" spans="1:4">
      <c r="A667" s="302" t="str">
        <f t="shared" ref="A667:A715" si="15">CONCATENATE(C667,D667)</f>
        <v>651.</v>
      </c>
      <c r="C667">
        <v>651</v>
      </c>
      <c r="D667" t="s">
        <v>3496</v>
      </c>
    </row>
    <row r="668" spans="1:4">
      <c r="A668" s="302" t="str">
        <f t="shared" si="15"/>
        <v>652.</v>
      </c>
      <c r="C668">
        <v>652</v>
      </c>
      <c r="D668" t="s">
        <v>3496</v>
      </c>
    </row>
    <row r="669" spans="1:4">
      <c r="A669" s="302" t="str">
        <f t="shared" si="15"/>
        <v>653.</v>
      </c>
      <c r="C669">
        <v>653</v>
      </c>
      <c r="D669" t="s">
        <v>3496</v>
      </c>
    </row>
    <row r="670" spans="1:4">
      <c r="A670" s="302" t="str">
        <f t="shared" si="15"/>
        <v>654.</v>
      </c>
      <c r="C670">
        <v>654</v>
      </c>
      <c r="D670" t="s">
        <v>3496</v>
      </c>
    </row>
    <row r="671" spans="1:4">
      <c r="A671" s="302" t="str">
        <f t="shared" si="15"/>
        <v>655.</v>
      </c>
      <c r="C671">
        <v>655</v>
      </c>
      <c r="D671" t="s">
        <v>3496</v>
      </c>
    </row>
    <row r="672" spans="1:4">
      <c r="A672" s="302" t="str">
        <f t="shared" si="15"/>
        <v>656.</v>
      </c>
      <c r="C672">
        <v>656</v>
      </c>
      <c r="D672" t="s">
        <v>3496</v>
      </c>
    </row>
    <row r="673" spans="1:4">
      <c r="A673" s="302" t="str">
        <f t="shared" si="15"/>
        <v>657.</v>
      </c>
      <c r="C673">
        <v>657</v>
      </c>
      <c r="D673" t="s">
        <v>3496</v>
      </c>
    </row>
    <row r="674" spans="1:4">
      <c r="A674" s="302" t="str">
        <f t="shared" si="15"/>
        <v>658.</v>
      </c>
      <c r="C674">
        <v>658</v>
      </c>
      <c r="D674" t="s">
        <v>3496</v>
      </c>
    </row>
    <row r="675" spans="1:4">
      <c r="A675" s="302" t="str">
        <f t="shared" si="15"/>
        <v>659.</v>
      </c>
      <c r="C675">
        <v>659</v>
      </c>
      <c r="D675" t="s">
        <v>3496</v>
      </c>
    </row>
    <row r="676" spans="1:4">
      <c r="A676" s="302" t="str">
        <f t="shared" si="15"/>
        <v>660.</v>
      </c>
      <c r="C676">
        <v>660</v>
      </c>
      <c r="D676" t="s">
        <v>3496</v>
      </c>
    </row>
    <row r="677" spans="1:4">
      <c r="A677" s="302" t="str">
        <f t="shared" si="15"/>
        <v>661.</v>
      </c>
      <c r="C677">
        <v>661</v>
      </c>
      <c r="D677" t="s">
        <v>3496</v>
      </c>
    </row>
    <row r="678" spans="1:4">
      <c r="A678" s="302" t="str">
        <f t="shared" si="15"/>
        <v>662.</v>
      </c>
      <c r="C678">
        <v>662</v>
      </c>
      <c r="D678" t="s">
        <v>3496</v>
      </c>
    </row>
    <row r="679" spans="1:4">
      <c r="A679" s="302" t="str">
        <f t="shared" si="15"/>
        <v>663.</v>
      </c>
      <c r="C679">
        <v>663</v>
      </c>
      <c r="D679" t="s">
        <v>3496</v>
      </c>
    </row>
    <row r="680" spans="1:4">
      <c r="A680" s="302" t="str">
        <f t="shared" si="15"/>
        <v>664.</v>
      </c>
      <c r="C680">
        <v>664</v>
      </c>
      <c r="D680" t="s">
        <v>3496</v>
      </c>
    </row>
    <row r="681" spans="1:4">
      <c r="A681" s="302" t="str">
        <f t="shared" si="15"/>
        <v>665.</v>
      </c>
      <c r="C681">
        <v>665</v>
      </c>
      <c r="D681" t="s">
        <v>3496</v>
      </c>
    </row>
    <row r="682" spans="1:4">
      <c r="A682" s="302" t="str">
        <f t="shared" si="15"/>
        <v>666.</v>
      </c>
      <c r="C682">
        <v>666</v>
      </c>
      <c r="D682" t="s">
        <v>3496</v>
      </c>
    </row>
    <row r="683" spans="1:4">
      <c r="A683" s="302" t="str">
        <f t="shared" si="15"/>
        <v>667.</v>
      </c>
      <c r="C683">
        <v>667</v>
      </c>
      <c r="D683" t="s">
        <v>3496</v>
      </c>
    </row>
    <row r="684" spans="1:4">
      <c r="A684" s="302" t="str">
        <f t="shared" si="15"/>
        <v>668.</v>
      </c>
      <c r="C684">
        <v>668</v>
      </c>
      <c r="D684" t="s">
        <v>3496</v>
      </c>
    </row>
    <row r="685" spans="1:4">
      <c r="A685" s="302" t="str">
        <f t="shared" si="15"/>
        <v>669.</v>
      </c>
      <c r="C685">
        <v>669</v>
      </c>
      <c r="D685" t="s">
        <v>3496</v>
      </c>
    </row>
    <row r="686" spans="1:4">
      <c r="A686" s="302" t="str">
        <f t="shared" si="15"/>
        <v>670.</v>
      </c>
      <c r="C686">
        <v>670</v>
      </c>
      <c r="D686" t="s">
        <v>3496</v>
      </c>
    </row>
    <row r="687" spans="1:4">
      <c r="A687" s="302" t="str">
        <f t="shared" si="15"/>
        <v>671.</v>
      </c>
      <c r="C687">
        <v>671</v>
      </c>
      <c r="D687" t="s">
        <v>3496</v>
      </c>
    </row>
    <row r="688" spans="1:4">
      <c r="A688" s="302" t="str">
        <f t="shared" si="15"/>
        <v>672.</v>
      </c>
      <c r="C688">
        <v>672</v>
      </c>
      <c r="D688" t="s">
        <v>3496</v>
      </c>
    </row>
    <row r="689" spans="1:4">
      <c r="A689" s="302" t="str">
        <f t="shared" si="15"/>
        <v>673.</v>
      </c>
      <c r="C689">
        <v>673</v>
      </c>
      <c r="D689" t="s">
        <v>3496</v>
      </c>
    </row>
    <row r="690" spans="1:4">
      <c r="A690" s="302" t="str">
        <f t="shared" si="15"/>
        <v>674.</v>
      </c>
      <c r="C690">
        <v>674</v>
      </c>
      <c r="D690" t="s">
        <v>3496</v>
      </c>
    </row>
    <row r="691" spans="1:4">
      <c r="A691" s="302" t="str">
        <f t="shared" si="15"/>
        <v>675.</v>
      </c>
      <c r="C691">
        <v>675</v>
      </c>
      <c r="D691" t="s">
        <v>3496</v>
      </c>
    </row>
    <row r="692" spans="1:4">
      <c r="A692" s="302" t="str">
        <f t="shared" si="15"/>
        <v>676.</v>
      </c>
      <c r="C692">
        <v>676</v>
      </c>
      <c r="D692" t="s">
        <v>3496</v>
      </c>
    </row>
    <row r="693" spans="1:4">
      <c r="A693" s="302" t="str">
        <f t="shared" si="15"/>
        <v>677.</v>
      </c>
      <c r="C693">
        <v>677</v>
      </c>
      <c r="D693" t="s">
        <v>3496</v>
      </c>
    </row>
    <row r="694" spans="1:4">
      <c r="A694" s="302" t="str">
        <f t="shared" si="15"/>
        <v>678.</v>
      </c>
      <c r="C694">
        <v>678</v>
      </c>
      <c r="D694" t="s">
        <v>3496</v>
      </c>
    </row>
    <row r="695" spans="1:4">
      <c r="A695" s="302" t="str">
        <f t="shared" si="15"/>
        <v>679.</v>
      </c>
      <c r="C695">
        <v>679</v>
      </c>
      <c r="D695" t="s">
        <v>3496</v>
      </c>
    </row>
    <row r="696" spans="1:4">
      <c r="A696" s="302" t="str">
        <f t="shared" si="15"/>
        <v>680.</v>
      </c>
      <c r="C696">
        <v>680</v>
      </c>
      <c r="D696" t="s">
        <v>3496</v>
      </c>
    </row>
    <row r="697" spans="1:4">
      <c r="A697" s="302" t="str">
        <f t="shared" si="15"/>
        <v>681.</v>
      </c>
      <c r="C697">
        <v>681</v>
      </c>
      <c r="D697" t="s">
        <v>3496</v>
      </c>
    </row>
    <row r="698" spans="1:4">
      <c r="A698" s="302" t="str">
        <f t="shared" si="15"/>
        <v>682.</v>
      </c>
      <c r="C698">
        <v>682</v>
      </c>
      <c r="D698" t="s">
        <v>3496</v>
      </c>
    </row>
    <row r="699" spans="1:4">
      <c r="A699" s="302" t="str">
        <f t="shared" si="15"/>
        <v>683.</v>
      </c>
      <c r="C699">
        <v>683</v>
      </c>
      <c r="D699" t="s">
        <v>3496</v>
      </c>
    </row>
    <row r="700" spans="1:4">
      <c r="A700" s="302" t="str">
        <f t="shared" si="15"/>
        <v>684.</v>
      </c>
      <c r="C700">
        <v>684</v>
      </c>
      <c r="D700" t="s">
        <v>3496</v>
      </c>
    </row>
    <row r="701" spans="1:4">
      <c r="A701" s="302" t="str">
        <f t="shared" si="15"/>
        <v>685.</v>
      </c>
      <c r="C701">
        <v>685</v>
      </c>
      <c r="D701" t="s">
        <v>3496</v>
      </c>
    </row>
    <row r="702" spans="1:4">
      <c r="A702" s="302" t="str">
        <f t="shared" si="15"/>
        <v>686.</v>
      </c>
      <c r="C702">
        <v>686</v>
      </c>
      <c r="D702" t="s">
        <v>3496</v>
      </c>
    </row>
    <row r="703" spans="1:4">
      <c r="A703" s="302" t="str">
        <f t="shared" si="15"/>
        <v>687.</v>
      </c>
      <c r="C703">
        <v>687</v>
      </c>
      <c r="D703" t="s">
        <v>3496</v>
      </c>
    </row>
    <row r="704" spans="1:4">
      <c r="A704" s="302" t="str">
        <f t="shared" si="15"/>
        <v>688.</v>
      </c>
      <c r="C704">
        <v>688</v>
      </c>
      <c r="D704" t="s">
        <v>3496</v>
      </c>
    </row>
    <row r="705" spans="1:4">
      <c r="A705" s="302" t="str">
        <f t="shared" si="15"/>
        <v>689.</v>
      </c>
      <c r="C705">
        <v>689</v>
      </c>
      <c r="D705" t="s">
        <v>3496</v>
      </c>
    </row>
    <row r="706" spans="1:4">
      <c r="A706" s="302" t="str">
        <f t="shared" si="15"/>
        <v>690.</v>
      </c>
      <c r="C706">
        <v>690</v>
      </c>
      <c r="D706" t="s">
        <v>3496</v>
      </c>
    </row>
    <row r="707" spans="1:4">
      <c r="A707" s="302" t="str">
        <f t="shared" si="15"/>
        <v>691.</v>
      </c>
      <c r="C707">
        <v>691</v>
      </c>
      <c r="D707" t="s">
        <v>3496</v>
      </c>
    </row>
    <row r="708" spans="1:4">
      <c r="A708" s="302" t="str">
        <f t="shared" si="15"/>
        <v>692.</v>
      </c>
      <c r="C708">
        <v>692</v>
      </c>
      <c r="D708" t="s">
        <v>3496</v>
      </c>
    </row>
    <row r="709" spans="1:4">
      <c r="A709" s="302" t="str">
        <f t="shared" si="15"/>
        <v>693.</v>
      </c>
      <c r="C709">
        <v>693</v>
      </c>
      <c r="D709" t="s">
        <v>3496</v>
      </c>
    </row>
    <row r="710" spans="1:4">
      <c r="A710" s="302" t="str">
        <f t="shared" si="15"/>
        <v>694.</v>
      </c>
      <c r="C710">
        <v>694</v>
      </c>
      <c r="D710" t="s">
        <v>3496</v>
      </c>
    </row>
    <row r="711" spans="1:4">
      <c r="A711" s="302" t="str">
        <f t="shared" si="15"/>
        <v>695.</v>
      </c>
      <c r="C711">
        <v>695</v>
      </c>
      <c r="D711" t="s">
        <v>3496</v>
      </c>
    </row>
    <row r="712" spans="1:4">
      <c r="A712" s="302" t="str">
        <f t="shared" si="15"/>
        <v>696.</v>
      </c>
      <c r="C712">
        <v>696</v>
      </c>
      <c r="D712" t="s">
        <v>3496</v>
      </c>
    </row>
    <row r="713" spans="1:4">
      <c r="A713" s="302" t="str">
        <f t="shared" si="15"/>
        <v>697.</v>
      </c>
      <c r="C713">
        <v>697</v>
      </c>
      <c r="D713" t="s">
        <v>3496</v>
      </c>
    </row>
    <row r="714" spans="1:4">
      <c r="A714" s="302" t="str">
        <f t="shared" si="15"/>
        <v>698.</v>
      </c>
      <c r="C714">
        <v>698</v>
      </c>
      <c r="D714" t="s">
        <v>3496</v>
      </c>
    </row>
    <row r="715" spans="1:4">
      <c r="A715" s="302" t="str">
        <f t="shared" si="15"/>
        <v>699.</v>
      </c>
      <c r="C715">
        <v>699</v>
      </c>
      <c r="D715" t="s">
        <v>3496</v>
      </c>
    </row>
    <row r="716" spans="1:4">
      <c r="A716" s="302" t="s">
        <v>78</v>
      </c>
    </row>
    <row r="717" spans="1:4">
      <c r="A717" s="302" t="s">
        <v>35</v>
      </c>
    </row>
    <row r="718" spans="1:4">
      <c r="A718" s="302" t="str">
        <f t="shared" ref="A718:A781" si="16">CONCATENATE(C718,D718)</f>
        <v>700.</v>
      </c>
      <c r="C718">
        <v>700</v>
      </c>
      <c r="D718" t="s">
        <v>3496</v>
      </c>
    </row>
    <row r="719" spans="1:4">
      <c r="A719" s="302" t="str">
        <f t="shared" si="16"/>
        <v>701.</v>
      </c>
      <c r="C719">
        <v>701</v>
      </c>
      <c r="D719" t="s">
        <v>3496</v>
      </c>
    </row>
    <row r="720" spans="1:4">
      <c r="A720" s="302" t="str">
        <f t="shared" si="16"/>
        <v>702.</v>
      </c>
      <c r="C720">
        <v>702</v>
      </c>
      <c r="D720" t="s">
        <v>3496</v>
      </c>
    </row>
    <row r="721" spans="1:4">
      <c r="A721" s="302" t="str">
        <f t="shared" si="16"/>
        <v>703.</v>
      </c>
      <c r="C721">
        <v>703</v>
      </c>
      <c r="D721" t="s">
        <v>3496</v>
      </c>
    </row>
    <row r="722" spans="1:4">
      <c r="A722" s="302" t="str">
        <f t="shared" si="16"/>
        <v>704.</v>
      </c>
      <c r="C722">
        <v>704</v>
      </c>
      <c r="D722" t="s">
        <v>3496</v>
      </c>
    </row>
    <row r="723" spans="1:4">
      <c r="A723" s="617" t="str">
        <f t="shared" si="16"/>
        <v>705.</v>
      </c>
      <c r="C723">
        <v>705</v>
      </c>
      <c r="D723" t="s">
        <v>3496</v>
      </c>
    </row>
    <row r="724" spans="1:4">
      <c r="A724" s="600" t="str">
        <f t="shared" si="16"/>
        <v>706.</v>
      </c>
      <c r="C724">
        <v>706</v>
      </c>
      <c r="D724" t="s">
        <v>3496</v>
      </c>
    </row>
    <row r="725" spans="1:4">
      <c r="A725" s="600" t="str">
        <f t="shared" si="16"/>
        <v>707.</v>
      </c>
      <c r="C725">
        <v>707</v>
      </c>
      <c r="D725" t="s">
        <v>3496</v>
      </c>
    </row>
    <row r="726" spans="1:4">
      <c r="A726" s="600" t="str">
        <f t="shared" si="16"/>
        <v>708.</v>
      </c>
      <c r="C726">
        <v>708</v>
      </c>
      <c r="D726" t="s">
        <v>3496</v>
      </c>
    </row>
    <row r="727" spans="1:4">
      <c r="A727" s="600" t="str">
        <f t="shared" si="16"/>
        <v>709.</v>
      </c>
      <c r="C727">
        <v>709</v>
      </c>
      <c r="D727" t="s">
        <v>3496</v>
      </c>
    </row>
    <row r="728" spans="1:4">
      <c r="A728" s="600" t="str">
        <f t="shared" si="16"/>
        <v>710.</v>
      </c>
      <c r="C728">
        <v>710</v>
      </c>
      <c r="D728" t="s">
        <v>3496</v>
      </c>
    </row>
    <row r="729" spans="1:4">
      <c r="A729" s="600" t="str">
        <f t="shared" si="16"/>
        <v>711.</v>
      </c>
      <c r="C729">
        <v>711</v>
      </c>
      <c r="D729" t="s">
        <v>3496</v>
      </c>
    </row>
    <row r="730" spans="1:4">
      <c r="A730" s="600" t="str">
        <f t="shared" si="16"/>
        <v>712.</v>
      </c>
      <c r="C730">
        <v>712</v>
      </c>
      <c r="D730" t="s">
        <v>3496</v>
      </c>
    </row>
    <row r="731" spans="1:4">
      <c r="A731" s="600" t="str">
        <f t="shared" si="16"/>
        <v>713.</v>
      </c>
      <c r="C731">
        <v>713</v>
      </c>
      <c r="D731" t="s">
        <v>3496</v>
      </c>
    </row>
    <row r="732" spans="1:4">
      <c r="A732" s="600" t="str">
        <f t="shared" si="16"/>
        <v>714.</v>
      </c>
      <c r="C732">
        <v>714</v>
      </c>
      <c r="D732" t="s">
        <v>3496</v>
      </c>
    </row>
    <row r="733" spans="1:4">
      <c r="A733" s="600" t="str">
        <f t="shared" si="16"/>
        <v>715.</v>
      </c>
      <c r="C733">
        <v>715</v>
      </c>
      <c r="D733" t="s">
        <v>3496</v>
      </c>
    </row>
    <row r="734" spans="1:4">
      <c r="A734" s="600" t="str">
        <f t="shared" si="16"/>
        <v>716.</v>
      </c>
      <c r="C734">
        <v>716</v>
      </c>
      <c r="D734" t="s">
        <v>3496</v>
      </c>
    </row>
    <row r="735" spans="1:4">
      <c r="A735" s="600" t="str">
        <f t="shared" si="16"/>
        <v>717.</v>
      </c>
      <c r="C735">
        <v>717</v>
      </c>
      <c r="D735" t="s">
        <v>3496</v>
      </c>
    </row>
    <row r="736" spans="1:4">
      <c r="A736" s="600" t="str">
        <f t="shared" si="16"/>
        <v>718.</v>
      </c>
      <c r="C736">
        <v>718</v>
      </c>
      <c r="D736" t="s">
        <v>3496</v>
      </c>
    </row>
    <row r="737" spans="1:4">
      <c r="A737" s="600" t="str">
        <f t="shared" si="16"/>
        <v>719.</v>
      </c>
      <c r="C737">
        <v>719</v>
      </c>
      <c r="D737" t="s">
        <v>3496</v>
      </c>
    </row>
    <row r="738" spans="1:4">
      <c r="A738" s="600" t="str">
        <f t="shared" si="16"/>
        <v>720.</v>
      </c>
      <c r="C738">
        <v>720</v>
      </c>
      <c r="D738" t="s">
        <v>3496</v>
      </c>
    </row>
    <row r="739" spans="1:4">
      <c r="A739" s="600" t="str">
        <f t="shared" si="16"/>
        <v>721.</v>
      </c>
      <c r="C739">
        <v>721</v>
      </c>
      <c r="D739" t="s">
        <v>3496</v>
      </c>
    </row>
    <row r="740" spans="1:4">
      <c r="A740" s="600" t="str">
        <f t="shared" si="16"/>
        <v>722.</v>
      </c>
      <c r="C740">
        <v>722</v>
      </c>
      <c r="D740" t="s">
        <v>3496</v>
      </c>
    </row>
    <row r="741" spans="1:4">
      <c r="A741" s="600" t="str">
        <f t="shared" si="16"/>
        <v>723.</v>
      </c>
      <c r="C741">
        <v>723</v>
      </c>
      <c r="D741" t="s">
        <v>3496</v>
      </c>
    </row>
    <row r="742" spans="1:4">
      <c r="A742" s="600" t="str">
        <f t="shared" si="16"/>
        <v>724.</v>
      </c>
      <c r="C742">
        <v>724</v>
      </c>
      <c r="D742" t="s">
        <v>3496</v>
      </c>
    </row>
    <row r="743" spans="1:4">
      <c r="A743" s="600" t="str">
        <f t="shared" si="16"/>
        <v>725.</v>
      </c>
      <c r="C743">
        <v>725</v>
      </c>
      <c r="D743" t="s">
        <v>3496</v>
      </c>
    </row>
    <row r="744" spans="1:4">
      <c r="A744" s="600" t="str">
        <f t="shared" si="16"/>
        <v>726.</v>
      </c>
      <c r="C744">
        <v>726</v>
      </c>
      <c r="D744" t="s">
        <v>3496</v>
      </c>
    </row>
    <row r="745" spans="1:4">
      <c r="A745" s="600" t="str">
        <f t="shared" si="16"/>
        <v>727.</v>
      </c>
      <c r="C745">
        <v>727</v>
      </c>
      <c r="D745" t="s">
        <v>3496</v>
      </c>
    </row>
    <row r="746" spans="1:4">
      <c r="A746" s="600" t="str">
        <f t="shared" si="16"/>
        <v>728.</v>
      </c>
      <c r="C746">
        <v>728</v>
      </c>
      <c r="D746" t="s">
        <v>3496</v>
      </c>
    </row>
    <row r="747" spans="1:4">
      <c r="A747" s="600" t="str">
        <f t="shared" si="16"/>
        <v>729.</v>
      </c>
      <c r="C747">
        <v>729</v>
      </c>
      <c r="D747" t="s">
        <v>3496</v>
      </c>
    </row>
    <row r="748" spans="1:4">
      <c r="A748" s="600" t="str">
        <f t="shared" si="16"/>
        <v>730.</v>
      </c>
      <c r="C748">
        <v>730</v>
      </c>
      <c r="D748" t="s">
        <v>3496</v>
      </c>
    </row>
    <row r="749" spans="1:4">
      <c r="A749" s="600" t="str">
        <f t="shared" si="16"/>
        <v>731.</v>
      </c>
      <c r="C749">
        <v>731</v>
      </c>
      <c r="D749" t="s">
        <v>3496</v>
      </c>
    </row>
    <row r="750" spans="1:4">
      <c r="A750" s="600" t="str">
        <f t="shared" si="16"/>
        <v>732.</v>
      </c>
      <c r="C750">
        <v>732</v>
      </c>
      <c r="D750" t="s">
        <v>3496</v>
      </c>
    </row>
    <row r="751" spans="1:4">
      <c r="A751" s="600" t="str">
        <f t="shared" si="16"/>
        <v>733.</v>
      </c>
      <c r="C751">
        <v>733</v>
      </c>
      <c r="D751" t="s">
        <v>3496</v>
      </c>
    </row>
    <row r="752" spans="1:4">
      <c r="A752" s="600" t="str">
        <f t="shared" si="16"/>
        <v>734.</v>
      </c>
      <c r="C752">
        <v>734</v>
      </c>
      <c r="D752" t="s">
        <v>3496</v>
      </c>
    </row>
    <row r="753" spans="1:4">
      <c r="A753" s="600" t="str">
        <f t="shared" si="16"/>
        <v>735.</v>
      </c>
      <c r="C753">
        <v>735</v>
      </c>
      <c r="D753" t="s">
        <v>3496</v>
      </c>
    </row>
    <row r="754" spans="1:4">
      <c r="A754" s="600" t="str">
        <f t="shared" si="16"/>
        <v>736.</v>
      </c>
      <c r="C754">
        <v>736</v>
      </c>
      <c r="D754" t="s">
        <v>3496</v>
      </c>
    </row>
    <row r="755" spans="1:4">
      <c r="A755" s="600" t="str">
        <f t="shared" si="16"/>
        <v>737.</v>
      </c>
      <c r="C755">
        <v>737</v>
      </c>
      <c r="D755" t="s">
        <v>3496</v>
      </c>
    </row>
    <row r="756" spans="1:4">
      <c r="A756" s="600" t="str">
        <f t="shared" si="16"/>
        <v>738.</v>
      </c>
      <c r="C756">
        <v>738</v>
      </c>
      <c r="D756" t="s">
        <v>3496</v>
      </c>
    </row>
    <row r="757" spans="1:4">
      <c r="A757" s="600" t="str">
        <f t="shared" si="16"/>
        <v>739.</v>
      </c>
      <c r="C757">
        <v>739</v>
      </c>
      <c r="D757" t="s">
        <v>3496</v>
      </c>
    </row>
    <row r="758" spans="1:4">
      <c r="A758" s="600" t="str">
        <f t="shared" si="16"/>
        <v>740.</v>
      </c>
      <c r="C758">
        <v>740</v>
      </c>
      <c r="D758" t="s">
        <v>3496</v>
      </c>
    </row>
    <row r="759" spans="1:4">
      <c r="A759" s="600" t="str">
        <f t="shared" si="16"/>
        <v>741.</v>
      </c>
      <c r="C759">
        <v>741</v>
      </c>
      <c r="D759" t="s">
        <v>3496</v>
      </c>
    </row>
    <row r="760" spans="1:4">
      <c r="A760" s="600" t="str">
        <f t="shared" si="16"/>
        <v>742.</v>
      </c>
      <c r="C760">
        <v>742</v>
      </c>
      <c r="D760" t="s">
        <v>3496</v>
      </c>
    </row>
    <row r="761" spans="1:4">
      <c r="A761" s="600" t="str">
        <f t="shared" si="16"/>
        <v>743.</v>
      </c>
      <c r="C761">
        <v>743</v>
      </c>
      <c r="D761" t="s">
        <v>3496</v>
      </c>
    </row>
    <row r="762" spans="1:4">
      <c r="A762" s="600" t="str">
        <f t="shared" si="16"/>
        <v>744.</v>
      </c>
      <c r="C762">
        <v>744</v>
      </c>
      <c r="D762" t="s">
        <v>3496</v>
      </c>
    </row>
    <row r="763" spans="1:4">
      <c r="A763" s="600" t="str">
        <f t="shared" si="16"/>
        <v>745.</v>
      </c>
      <c r="C763">
        <v>745</v>
      </c>
      <c r="D763" t="s">
        <v>3496</v>
      </c>
    </row>
    <row r="764" spans="1:4">
      <c r="A764" s="600" t="str">
        <f t="shared" si="16"/>
        <v>746.</v>
      </c>
      <c r="C764">
        <v>746</v>
      </c>
      <c r="D764" t="s">
        <v>3496</v>
      </c>
    </row>
    <row r="765" spans="1:4">
      <c r="A765" s="600" t="str">
        <f t="shared" si="16"/>
        <v>747.</v>
      </c>
      <c r="C765">
        <v>747</v>
      </c>
      <c r="D765" t="s">
        <v>3496</v>
      </c>
    </row>
    <row r="766" spans="1:4">
      <c r="A766" s="600" t="str">
        <f t="shared" si="16"/>
        <v>748.</v>
      </c>
      <c r="C766">
        <v>748</v>
      </c>
      <c r="D766" t="s">
        <v>3496</v>
      </c>
    </row>
    <row r="767" spans="1:4">
      <c r="A767" s="600" t="str">
        <f t="shared" si="16"/>
        <v>749.</v>
      </c>
      <c r="C767">
        <v>749</v>
      </c>
      <c r="D767" t="s">
        <v>3496</v>
      </c>
    </row>
    <row r="768" spans="1:4">
      <c r="A768" s="600" t="str">
        <f t="shared" si="16"/>
        <v>750.</v>
      </c>
      <c r="C768">
        <v>750</v>
      </c>
      <c r="D768" t="s">
        <v>3496</v>
      </c>
    </row>
    <row r="769" spans="1:4">
      <c r="A769" s="600" t="str">
        <f t="shared" si="16"/>
        <v>751.</v>
      </c>
      <c r="C769">
        <v>751</v>
      </c>
      <c r="D769" t="s">
        <v>3496</v>
      </c>
    </row>
    <row r="770" spans="1:4">
      <c r="A770" s="600" t="str">
        <f t="shared" si="16"/>
        <v>752.</v>
      </c>
      <c r="C770">
        <v>752</v>
      </c>
      <c r="D770" t="s">
        <v>3496</v>
      </c>
    </row>
    <row r="771" spans="1:4">
      <c r="A771" s="600" t="str">
        <f t="shared" si="16"/>
        <v>753.</v>
      </c>
      <c r="C771">
        <v>753</v>
      </c>
      <c r="D771" t="s">
        <v>3496</v>
      </c>
    </row>
    <row r="772" spans="1:4">
      <c r="A772" s="600" t="str">
        <f t="shared" si="16"/>
        <v>754.</v>
      </c>
      <c r="C772">
        <v>754</v>
      </c>
      <c r="D772" t="s">
        <v>3496</v>
      </c>
    </row>
    <row r="773" spans="1:4">
      <c r="A773" s="600" t="str">
        <f t="shared" si="16"/>
        <v>755.</v>
      </c>
      <c r="C773">
        <v>755</v>
      </c>
      <c r="D773" t="s">
        <v>3496</v>
      </c>
    </row>
    <row r="774" spans="1:4">
      <c r="A774" s="600" t="str">
        <f t="shared" si="16"/>
        <v>756.</v>
      </c>
      <c r="C774">
        <v>756</v>
      </c>
      <c r="D774" t="s">
        <v>3496</v>
      </c>
    </row>
    <row r="775" spans="1:4">
      <c r="A775" s="600" t="str">
        <f t="shared" si="16"/>
        <v>757.</v>
      </c>
      <c r="C775">
        <v>757</v>
      </c>
      <c r="D775" t="s">
        <v>3496</v>
      </c>
    </row>
    <row r="776" spans="1:4">
      <c r="A776" s="600" t="str">
        <f t="shared" si="16"/>
        <v>758.</v>
      </c>
      <c r="C776">
        <v>758</v>
      </c>
      <c r="D776" t="s">
        <v>3496</v>
      </c>
    </row>
    <row r="777" spans="1:4">
      <c r="A777" s="600" t="str">
        <f t="shared" si="16"/>
        <v>759.</v>
      </c>
      <c r="C777">
        <v>759</v>
      </c>
      <c r="D777" t="s">
        <v>3496</v>
      </c>
    </row>
    <row r="778" spans="1:4">
      <c r="A778" s="600" t="str">
        <f t="shared" si="16"/>
        <v>760.</v>
      </c>
      <c r="C778">
        <v>760</v>
      </c>
      <c r="D778" t="s">
        <v>3496</v>
      </c>
    </row>
    <row r="779" spans="1:4">
      <c r="A779" s="600" t="str">
        <f t="shared" si="16"/>
        <v>761.</v>
      </c>
      <c r="C779">
        <v>761</v>
      </c>
      <c r="D779" t="s">
        <v>3496</v>
      </c>
    </row>
    <row r="780" spans="1:4">
      <c r="A780" s="600" t="str">
        <f t="shared" si="16"/>
        <v>762.</v>
      </c>
      <c r="C780">
        <v>762</v>
      </c>
      <c r="D780" t="s">
        <v>3496</v>
      </c>
    </row>
    <row r="781" spans="1:4">
      <c r="A781" s="600" t="str">
        <f t="shared" si="16"/>
        <v>763.</v>
      </c>
      <c r="C781">
        <v>763</v>
      </c>
      <c r="D781" t="s">
        <v>3496</v>
      </c>
    </row>
    <row r="782" spans="1:4">
      <c r="A782" s="600" t="str">
        <f t="shared" ref="A782:A785" si="17">CONCATENATE(C782,D782)</f>
        <v>764.</v>
      </c>
      <c r="C782">
        <v>764</v>
      </c>
      <c r="D782" t="s">
        <v>3496</v>
      </c>
    </row>
    <row r="783" spans="1:4">
      <c r="A783" s="600" t="str">
        <f t="shared" si="17"/>
        <v>765.</v>
      </c>
      <c r="C783">
        <v>765</v>
      </c>
      <c r="D783" t="s">
        <v>3496</v>
      </c>
    </row>
    <row r="784" spans="1:4">
      <c r="A784" s="600" t="str">
        <f t="shared" si="17"/>
        <v>766.</v>
      </c>
      <c r="C784">
        <v>766</v>
      </c>
      <c r="D784" t="s">
        <v>3496</v>
      </c>
    </row>
    <row r="785" spans="1:4">
      <c r="A785" s="600" t="str">
        <f t="shared" si="17"/>
        <v>767.</v>
      </c>
      <c r="C785">
        <v>767</v>
      </c>
      <c r="D785" t="s">
        <v>3496</v>
      </c>
    </row>
    <row r="786" spans="1:4">
      <c r="A786" s="600" t="s">
        <v>79</v>
      </c>
    </row>
    <row r="787" spans="1:4">
      <c r="A787" s="600" t="s">
        <v>36</v>
      </c>
    </row>
    <row r="788" spans="1:4">
      <c r="A788" s="600" t="str">
        <f t="shared" ref="A788:A829" si="18">CONCATENATE(C788,D788)</f>
        <v>768.</v>
      </c>
      <c r="C788">
        <v>768</v>
      </c>
      <c r="D788" t="s">
        <v>3496</v>
      </c>
    </row>
    <row r="789" spans="1:4">
      <c r="A789" s="600" t="str">
        <f t="shared" si="18"/>
        <v>769.</v>
      </c>
      <c r="C789">
        <v>769</v>
      </c>
      <c r="D789" t="s">
        <v>3496</v>
      </c>
    </row>
    <row r="790" spans="1:4">
      <c r="A790" s="600" t="str">
        <f t="shared" si="18"/>
        <v>770.</v>
      </c>
      <c r="C790">
        <v>770</v>
      </c>
      <c r="D790" t="s">
        <v>3496</v>
      </c>
    </row>
    <row r="791" spans="1:4">
      <c r="A791" s="600" t="str">
        <f t="shared" si="18"/>
        <v>771.</v>
      </c>
      <c r="C791">
        <v>771</v>
      </c>
      <c r="D791" t="s">
        <v>3496</v>
      </c>
    </row>
    <row r="792" spans="1:4">
      <c r="A792" s="600" t="str">
        <f t="shared" si="18"/>
        <v>772.</v>
      </c>
      <c r="C792">
        <v>772</v>
      </c>
      <c r="D792" t="s">
        <v>3496</v>
      </c>
    </row>
    <row r="793" spans="1:4">
      <c r="A793" s="617" t="str">
        <f t="shared" si="18"/>
        <v>773.</v>
      </c>
      <c r="C793">
        <v>773</v>
      </c>
      <c r="D793" t="s">
        <v>3496</v>
      </c>
    </row>
    <row r="794" spans="1:4">
      <c r="A794" s="600" t="str">
        <f t="shared" si="18"/>
        <v>774.</v>
      </c>
      <c r="C794">
        <v>774</v>
      </c>
      <c r="D794" t="s">
        <v>3496</v>
      </c>
    </row>
    <row r="795" spans="1:4">
      <c r="A795" s="302" t="str">
        <f t="shared" si="18"/>
        <v>775.</v>
      </c>
      <c r="C795">
        <v>775</v>
      </c>
      <c r="D795" t="s">
        <v>3496</v>
      </c>
    </row>
    <row r="796" spans="1:4">
      <c r="A796" s="302" t="str">
        <f t="shared" si="18"/>
        <v>776.</v>
      </c>
      <c r="C796">
        <v>776</v>
      </c>
      <c r="D796" t="s">
        <v>3496</v>
      </c>
    </row>
    <row r="797" spans="1:4">
      <c r="A797" s="302" t="str">
        <f t="shared" si="18"/>
        <v>777.</v>
      </c>
      <c r="C797">
        <v>777</v>
      </c>
      <c r="D797" t="s">
        <v>3496</v>
      </c>
    </row>
    <row r="798" spans="1:4">
      <c r="A798" s="302" t="str">
        <f t="shared" si="18"/>
        <v>778.</v>
      </c>
      <c r="C798">
        <v>778</v>
      </c>
      <c r="D798" t="s">
        <v>3496</v>
      </c>
    </row>
    <row r="799" spans="1:4">
      <c r="A799" s="302" t="str">
        <f t="shared" si="18"/>
        <v>779.</v>
      </c>
      <c r="C799">
        <v>779</v>
      </c>
      <c r="D799" t="s">
        <v>3496</v>
      </c>
    </row>
    <row r="800" spans="1:4">
      <c r="A800" s="302" t="str">
        <f t="shared" si="18"/>
        <v>780.</v>
      </c>
      <c r="C800">
        <v>780</v>
      </c>
      <c r="D800" t="s">
        <v>3496</v>
      </c>
    </row>
    <row r="801" spans="1:4">
      <c r="A801" s="302" t="str">
        <f t="shared" si="18"/>
        <v>781.</v>
      </c>
      <c r="C801">
        <v>781</v>
      </c>
      <c r="D801" t="s">
        <v>3496</v>
      </c>
    </row>
    <row r="802" spans="1:4">
      <c r="A802" s="302" t="str">
        <f t="shared" si="18"/>
        <v>782.</v>
      </c>
      <c r="C802">
        <v>782</v>
      </c>
      <c r="D802" t="s">
        <v>3496</v>
      </c>
    </row>
    <row r="803" spans="1:4">
      <c r="A803" s="302" t="str">
        <f t="shared" si="18"/>
        <v>783.</v>
      </c>
      <c r="C803">
        <v>783</v>
      </c>
      <c r="D803" t="s">
        <v>3496</v>
      </c>
    </row>
    <row r="804" spans="1:4">
      <c r="A804" s="302" t="str">
        <f t="shared" si="18"/>
        <v>784.</v>
      </c>
      <c r="C804">
        <v>784</v>
      </c>
      <c r="D804" t="s">
        <v>3496</v>
      </c>
    </row>
    <row r="805" spans="1:4">
      <c r="A805" s="302" t="str">
        <f t="shared" si="18"/>
        <v>785.</v>
      </c>
      <c r="C805">
        <v>785</v>
      </c>
      <c r="D805" t="s">
        <v>3496</v>
      </c>
    </row>
    <row r="806" spans="1:4">
      <c r="A806" s="302" t="str">
        <f t="shared" si="18"/>
        <v>786.</v>
      </c>
      <c r="C806">
        <v>786</v>
      </c>
      <c r="D806" t="s">
        <v>3496</v>
      </c>
    </row>
    <row r="807" spans="1:4">
      <c r="A807" s="302" t="str">
        <f t="shared" si="18"/>
        <v>787.</v>
      </c>
      <c r="C807">
        <v>787</v>
      </c>
      <c r="D807" t="s">
        <v>3496</v>
      </c>
    </row>
    <row r="808" spans="1:4">
      <c r="A808" s="302" t="str">
        <f t="shared" si="18"/>
        <v>788.</v>
      </c>
      <c r="C808">
        <v>788</v>
      </c>
      <c r="D808" t="s">
        <v>3496</v>
      </c>
    </row>
    <row r="809" spans="1:4">
      <c r="A809" s="302" t="str">
        <f t="shared" si="18"/>
        <v>789.</v>
      </c>
      <c r="C809">
        <v>789</v>
      </c>
      <c r="D809" t="s">
        <v>3496</v>
      </c>
    </row>
    <row r="810" spans="1:4">
      <c r="A810" s="302" t="str">
        <f t="shared" si="18"/>
        <v>790.</v>
      </c>
      <c r="C810">
        <v>790</v>
      </c>
      <c r="D810" t="s">
        <v>3496</v>
      </c>
    </row>
    <row r="811" spans="1:4">
      <c r="A811" s="302" t="str">
        <f t="shared" si="18"/>
        <v>791.</v>
      </c>
      <c r="C811">
        <v>791</v>
      </c>
      <c r="D811" t="s">
        <v>3496</v>
      </c>
    </row>
    <row r="812" spans="1:4">
      <c r="A812" s="302" t="str">
        <f t="shared" si="18"/>
        <v>792.</v>
      </c>
      <c r="C812">
        <v>792</v>
      </c>
      <c r="D812" t="s">
        <v>3496</v>
      </c>
    </row>
    <row r="813" spans="1:4">
      <c r="A813" s="302" t="str">
        <f t="shared" si="18"/>
        <v>793.</v>
      </c>
      <c r="C813">
        <v>793</v>
      </c>
      <c r="D813" t="s">
        <v>3496</v>
      </c>
    </row>
    <row r="814" spans="1:4">
      <c r="A814" s="302" t="str">
        <f t="shared" si="18"/>
        <v>794.</v>
      </c>
      <c r="C814">
        <v>794</v>
      </c>
      <c r="D814" t="s">
        <v>3496</v>
      </c>
    </row>
    <row r="815" spans="1:4">
      <c r="A815" s="302" t="str">
        <f t="shared" si="18"/>
        <v>795.</v>
      </c>
      <c r="C815">
        <v>795</v>
      </c>
      <c r="D815" t="s">
        <v>3496</v>
      </c>
    </row>
    <row r="816" spans="1:4">
      <c r="A816" s="302" t="str">
        <f t="shared" si="18"/>
        <v>796.</v>
      </c>
      <c r="C816">
        <v>796</v>
      </c>
      <c r="D816" t="s">
        <v>3496</v>
      </c>
    </row>
    <row r="817" spans="1:4">
      <c r="A817" s="302" t="str">
        <f t="shared" si="18"/>
        <v>797.</v>
      </c>
      <c r="C817">
        <v>797</v>
      </c>
      <c r="D817" t="s">
        <v>3496</v>
      </c>
    </row>
    <row r="818" spans="1:4">
      <c r="A818" s="302" t="str">
        <f t="shared" si="18"/>
        <v>798.</v>
      </c>
      <c r="C818">
        <v>798</v>
      </c>
      <c r="D818" t="s">
        <v>3496</v>
      </c>
    </row>
    <row r="819" spans="1:4">
      <c r="A819" s="302" t="str">
        <f t="shared" si="18"/>
        <v>799.</v>
      </c>
      <c r="C819">
        <v>799</v>
      </c>
      <c r="D819" t="s">
        <v>3496</v>
      </c>
    </row>
    <row r="820" spans="1:4">
      <c r="A820" s="302" t="str">
        <f t="shared" si="18"/>
        <v>800.</v>
      </c>
      <c r="C820">
        <v>800</v>
      </c>
      <c r="D820" t="s">
        <v>3496</v>
      </c>
    </row>
    <row r="821" spans="1:4">
      <c r="A821" s="302" t="str">
        <f t="shared" si="18"/>
        <v>801.</v>
      </c>
      <c r="C821">
        <v>801</v>
      </c>
      <c r="D821" t="s">
        <v>3496</v>
      </c>
    </row>
    <row r="822" spans="1:4">
      <c r="A822" s="302" t="str">
        <f t="shared" si="18"/>
        <v>802.</v>
      </c>
      <c r="C822">
        <v>802</v>
      </c>
      <c r="D822" t="s">
        <v>3496</v>
      </c>
    </row>
    <row r="823" spans="1:4">
      <c r="A823" s="302" t="str">
        <f t="shared" si="18"/>
        <v>803.</v>
      </c>
      <c r="C823">
        <v>803</v>
      </c>
      <c r="D823" t="s">
        <v>3496</v>
      </c>
    </row>
    <row r="824" spans="1:4">
      <c r="A824" s="302" t="str">
        <f t="shared" si="18"/>
        <v>804.</v>
      </c>
      <c r="C824">
        <v>804</v>
      </c>
      <c r="D824" t="s">
        <v>3496</v>
      </c>
    </row>
    <row r="825" spans="1:4">
      <c r="A825" s="302" t="str">
        <f t="shared" si="18"/>
        <v>805.</v>
      </c>
      <c r="C825">
        <v>805</v>
      </c>
      <c r="D825" t="s">
        <v>3496</v>
      </c>
    </row>
    <row r="826" spans="1:4">
      <c r="A826" s="302" t="str">
        <f t="shared" si="18"/>
        <v>806.</v>
      </c>
      <c r="C826">
        <v>806</v>
      </c>
      <c r="D826" t="s">
        <v>3496</v>
      </c>
    </row>
    <row r="827" spans="1:4">
      <c r="A827" s="302" t="str">
        <f t="shared" si="18"/>
        <v>807.</v>
      </c>
      <c r="C827">
        <v>807</v>
      </c>
      <c r="D827" t="s">
        <v>3496</v>
      </c>
    </row>
    <row r="828" spans="1:4">
      <c r="A828" s="302" t="str">
        <f t="shared" si="18"/>
        <v>808.</v>
      </c>
      <c r="C828">
        <v>808</v>
      </c>
      <c r="D828" t="s">
        <v>3496</v>
      </c>
    </row>
    <row r="829" spans="1:4">
      <c r="A829" s="302" t="str">
        <f t="shared" si="18"/>
        <v>809.</v>
      </c>
      <c r="C829">
        <v>809</v>
      </c>
      <c r="D829" t="s">
        <v>3496</v>
      </c>
    </row>
    <row r="830" spans="1:4">
      <c r="A830" s="302" t="s">
        <v>80</v>
      </c>
    </row>
    <row r="831" spans="1:4">
      <c r="A831" s="302" t="s">
        <v>298</v>
      </c>
    </row>
    <row r="832" spans="1:4">
      <c r="A832" s="302" t="str">
        <f t="shared" ref="A832:A856" si="19">CONCATENATE(C832,D832)</f>
        <v>810.</v>
      </c>
      <c r="C832">
        <v>810</v>
      </c>
      <c r="D832" t="s">
        <v>3496</v>
      </c>
    </row>
    <row r="833" spans="1:4">
      <c r="A833" s="302" t="str">
        <f t="shared" si="19"/>
        <v>811.</v>
      </c>
      <c r="C833">
        <v>811</v>
      </c>
      <c r="D833" t="s">
        <v>3496</v>
      </c>
    </row>
    <row r="834" spans="1:4">
      <c r="A834" s="302" t="str">
        <f t="shared" si="19"/>
        <v>812.</v>
      </c>
      <c r="C834">
        <v>812</v>
      </c>
      <c r="D834" t="s">
        <v>3496</v>
      </c>
    </row>
    <row r="835" spans="1:4">
      <c r="A835" s="302" t="str">
        <f t="shared" si="19"/>
        <v>813.</v>
      </c>
      <c r="C835">
        <v>813</v>
      </c>
      <c r="D835" t="s">
        <v>3496</v>
      </c>
    </row>
    <row r="836" spans="1:4">
      <c r="A836" s="302" t="str">
        <f t="shared" si="19"/>
        <v>814.</v>
      </c>
      <c r="C836">
        <v>814</v>
      </c>
      <c r="D836" t="s">
        <v>3496</v>
      </c>
    </row>
    <row r="837" spans="1:4">
      <c r="A837" s="617" t="str">
        <f t="shared" si="19"/>
        <v>815.</v>
      </c>
      <c r="C837">
        <v>815</v>
      </c>
      <c r="D837" t="s">
        <v>3496</v>
      </c>
    </row>
    <row r="838" spans="1:4">
      <c r="A838" s="600" t="str">
        <f t="shared" si="19"/>
        <v>816.</v>
      </c>
      <c r="C838">
        <v>816</v>
      </c>
      <c r="D838" t="s">
        <v>3496</v>
      </c>
    </row>
    <row r="839" spans="1:4">
      <c r="A839" s="617" t="str">
        <f t="shared" si="19"/>
        <v>817.</v>
      </c>
      <c r="C839">
        <v>817</v>
      </c>
      <c r="D839" t="s">
        <v>3496</v>
      </c>
    </row>
    <row r="840" spans="1:4">
      <c r="A840" s="617" t="str">
        <f t="shared" si="19"/>
        <v>818.</v>
      </c>
      <c r="C840">
        <v>818</v>
      </c>
      <c r="D840" t="s">
        <v>3496</v>
      </c>
    </row>
    <row r="841" spans="1:4">
      <c r="A841" s="617" t="str">
        <f t="shared" si="19"/>
        <v>819.</v>
      </c>
      <c r="C841">
        <v>819</v>
      </c>
      <c r="D841" t="s">
        <v>3496</v>
      </c>
    </row>
    <row r="842" spans="1:4">
      <c r="A842" s="617" t="str">
        <f t="shared" si="19"/>
        <v>820.</v>
      </c>
      <c r="C842">
        <v>820</v>
      </c>
      <c r="D842" t="s">
        <v>3496</v>
      </c>
    </row>
    <row r="843" spans="1:4">
      <c r="A843" s="617" t="str">
        <f t="shared" si="19"/>
        <v>821.</v>
      </c>
      <c r="C843">
        <v>821</v>
      </c>
      <c r="D843" t="s">
        <v>3496</v>
      </c>
    </row>
    <row r="844" spans="1:4">
      <c r="A844" s="617" t="str">
        <f t="shared" si="19"/>
        <v>822.</v>
      </c>
      <c r="C844">
        <v>822</v>
      </c>
      <c r="D844" t="s">
        <v>3496</v>
      </c>
    </row>
    <row r="845" spans="1:4">
      <c r="A845" s="617" t="str">
        <f t="shared" si="19"/>
        <v>823.</v>
      </c>
      <c r="C845">
        <v>823</v>
      </c>
      <c r="D845" t="s">
        <v>3496</v>
      </c>
    </row>
    <row r="846" spans="1:4">
      <c r="A846" s="617" t="str">
        <f t="shared" si="19"/>
        <v>824.</v>
      </c>
      <c r="C846">
        <v>824</v>
      </c>
      <c r="D846" t="s">
        <v>3496</v>
      </c>
    </row>
    <row r="847" spans="1:4">
      <c r="A847" s="617" t="str">
        <f t="shared" si="19"/>
        <v>825.</v>
      </c>
      <c r="C847">
        <v>825</v>
      </c>
      <c r="D847" t="s">
        <v>3496</v>
      </c>
    </row>
    <row r="848" spans="1:4">
      <c r="A848" s="617" t="str">
        <f t="shared" si="19"/>
        <v>826.</v>
      </c>
      <c r="C848">
        <v>826</v>
      </c>
      <c r="D848" t="s">
        <v>3496</v>
      </c>
    </row>
    <row r="849" spans="1:4">
      <c r="A849" s="617" t="str">
        <f t="shared" si="19"/>
        <v>827.</v>
      </c>
      <c r="C849">
        <v>827</v>
      </c>
      <c r="D849" t="s">
        <v>3496</v>
      </c>
    </row>
    <row r="850" spans="1:4">
      <c r="A850" s="617" t="str">
        <f t="shared" si="19"/>
        <v>828.</v>
      </c>
      <c r="C850">
        <v>828</v>
      </c>
      <c r="D850" t="s">
        <v>3496</v>
      </c>
    </row>
    <row r="851" spans="1:4">
      <c r="A851" s="617" t="str">
        <f t="shared" si="19"/>
        <v>829.</v>
      </c>
      <c r="C851">
        <v>829</v>
      </c>
      <c r="D851" t="s">
        <v>3496</v>
      </c>
    </row>
    <row r="852" spans="1:4">
      <c r="A852" s="617" t="str">
        <f t="shared" si="19"/>
        <v>830.</v>
      </c>
      <c r="C852">
        <v>830</v>
      </c>
      <c r="D852" t="s">
        <v>3496</v>
      </c>
    </row>
    <row r="853" spans="1:4">
      <c r="A853" s="617" t="str">
        <f t="shared" si="19"/>
        <v>831.</v>
      </c>
      <c r="C853">
        <v>831</v>
      </c>
      <c r="D853" t="s">
        <v>3496</v>
      </c>
    </row>
    <row r="854" spans="1:4">
      <c r="A854" s="617" t="str">
        <f t="shared" si="19"/>
        <v>832.</v>
      </c>
      <c r="C854">
        <v>832</v>
      </c>
      <c r="D854" t="s">
        <v>3496</v>
      </c>
    </row>
    <row r="855" spans="1:4">
      <c r="A855" s="617" t="str">
        <f t="shared" si="19"/>
        <v>833.</v>
      </c>
      <c r="C855">
        <v>833</v>
      </c>
      <c r="D855" t="s">
        <v>3496</v>
      </c>
    </row>
    <row r="856" spans="1:4">
      <c r="A856" s="617" t="str">
        <f t="shared" si="19"/>
        <v>834.</v>
      </c>
      <c r="C856">
        <v>834</v>
      </c>
      <c r="D856" t="s">
        <v>3496</v>
      </c>
    </row>
    <row r="857" spans="1:4">
      <c r="A857" s="617" t="s">
        <v>82</v>
      </c>
    </row>
    <row r="858" spans="1:4">
      <c r="A858" s="617" t="s">
        <v>37</v>
      </c>
    </row>
    <row r="859" spans="1:4">
      <c r="A859" s="617" t="str">
        <f t="shared" ref="A859:A881" si="20">CONCATENATE(C859,D859)</f>
        <v>835.</v>
      </c>
      <c r="C859">
        <v>835</v>
      </c>
      <c r="D859" t="s">
        <v>3496</v>
      </c>
    </row>
    <row r="860" spans="1:4">
      <c r="A860" s="617" t="str">
        <f t="shared" si="20"/>
        <v>836.</v>
      </c>
      <c r="C860">
        <v>836</v>
      </c>
      <c r="D860" t="s">
        <v>3496</v>
      </c>
    </row>
    <row r="861" spans="1:4">
      <c r="A861" s="617" t="str">
        <f t="shared" si="20"/>
        <v>837.</v>
      </c>
      <c r="C861">
        <v>837</v>
      </c>
      <c r="D861" t="s">
        <v>3496</v>
      </c>
    </row>
    <row r="862" spans="1:4">
      <c r="A862" s="617" t="str">
        <f t="shared" si="20"/>
        <v>838.</v>
      </c>
      <c r="C862">
        <v>838</v>
      </c>
      <c r="D862" t="s">
        <v>3496</v>
      </c>
    </row>
    <row r="863" spans="1:4">
      <c r="A863" s="617" t="str">
        <f t="shared" si="20"/>
        <v>839.</v>
      </c>
      <c r="C863">
        <v>839</v>
      </c>
      <c r="D863" t="s">
        <v>3496</v>
      </c>
    </row>
    <row r="864" spans="1:4">
      <c r="A864" s="617" t="str">
        <f t="shared" si="20"/>
        <v>840.</v>
      </c>
      <c r="C864">
        <v>840</v>
      </c>
      <c r="D864" t="s">
        <v>3496</v>
      </c>
    </row>
    <row r="865" spans="1:4">
      <c r="A865" s="600" t="str">
        <f t="shared" si="20"/>
        <v>841.</v>
      </c>
      <c r="C865">
        <v>841</v>
      </c>
      <c r="D865" t="s">
        <v>3496</v>
      </c>
    </row>
    <row r="866" spans="1:4">
      <c r="A866" s="302" t="str">
        <f t="shared" si="20"/>
        <v>842.</v>
      </c>
      <c r="C866">
        <v>842</v>
      </c>
      <c r="D866" t="s">
        <v>3496</v>
      </c>
    </row>
    <row r="867" spans="1:4">
      <c r="A867" s="302" t="str">
        <f t="shared" si="20"/>
        <v>843.</v>
      </c>
      <c r="C867">
        <v>843</v>
      </c>
      <c r="D867" t="s">
        <v>3496</v>
      </c>
    </row>
    <row r="868" spans="1:4">
      <c r="A868" s="302" t="str">
        <f t="shared" si="20"/>
        <v>844.</v>
      </c>
      <c r="C868">
        <v>844</v>
      </c>
      <c r="D868" t="s">
        <v>3496</v>
      </c>
    </row>
    <row r="869" spans="1:4">
      <c r="A869" s="302" t="str">
        <f t="shared" si="20"/>
        <v>845.</v>
      </c>
      <c r="C869">
        <v>845</v>
      </c>
      <c r="D869" t="s">
        <v>3496</v>
      </c>
    </row>
    <row r="870" spans="1:4">
      <c r="A870" s="302" t="str">
        <f t="shared" si="20"/>
        <v>846.</v>
      </c>
      <c r="C870">
        <v>846</v>
      </c>
      <c r="D870" t="s">
        <v>3496</v>
      </c>
    </row>
    <row r="871" spans="1:4">
      <c r="A871" s="302" t="str">
        <f t="shared" si="20"/>
        <v>847.</v>
      </c>
      <c r="C871">
        <v>847</v>
      </c>
      <c r="D871" t="s">
        <v>3496</v>
      </c>
    </row>
    <row r="872" spans="1:4">
      <c r="A872" s="302" t="str">
        <f t="shared" si="20"/>
        <v>848.</v>
      </c>
      <c r="C872">
        <v>848</v>
      </c>
      <c r="D872" t="s">
        <v>3496</v>
      </c>
    </row>
    <row r="873" spans="1:4">
      <c r="A873" s="302" t="str">
        <f t="shared" si="20"/>
        <v>849.</v>
      </c>
      <c r="C873">
        <v>849</v>
      </c>
      <c r="D873" t="s">
        <v>3496</v>
      </c>
    </row>
    <row r="874" spans="1:4">
      <c r="A874" s="302" t="str">
        <f t="shared" si="20"/>
        <v>850.</v>
      </c>
      <c r="C874">
        <v>850</v>
      </c>
      <c r="D874" t="s">
        <v>3496</v>
      </c>
    </row>
    <row r="875" spans="1:4">
      <c r="A875" s="302" t="str">
        <f t="shared" si="20"/>
        <v>851.</v>
      </c>
      <c r="C875">
        <v>851</v>
      </c>
      <c r="D875" t="s">
        <v>3496</v>
      </c>
    </row>
    <row r="876" spans="1:4">
      <c r="A876" s="302" t="str">
        <f t="shared" si="20"/>
        <v>852.</v>
      </c>
      <c r="C876">
        <v>852</v>
      </c>
      <c r="D876" t="s">
        <v>3496</v>
      </c>
    </row>
    <row r="877" spans="1:4">
      <c r="A877" s="302" t="str">
        <f t="shared" si="20"/>
        <v>853.</v>
      </c>
      <c r="C877">
        <v>853</v>
      </c>
      <c r="D877" t="s">
        <v>3496</v>
      </c>
    </row>
    <row r="878" spans="1:4">
      <c r="A878" s="302" t="str">
        <f t="shared" si="20"/>
        <v>854.</v>
      </c>
      <c r="C878">
        <v>854</v>
      </c>
      <c r="D878" t="s">
        <v>3496</v>
      </c>
    </row>
    <row r="879" spans="1:4">
      <c r="A879" s="302" t="str">
        <f t="shared" si="20"/>
        <v>855.</v>
      </c>
      <c r="C879">
        <v>855</v>
      </c>
      <c r="D879" t="s">
        <v>3496</v>
      </c>
    </row>
    <row r="880" spans="1:4">
      <c r="A880" s="302" t="str">
        <f t="shared" si="20"/>
        <v>856.</v>
      </c>
      <c r="C880">
        <v>856</v>
      </c>
      <c r="D880" t="s">
        <v>3496</v>
      </c>
    </row>
    <row r="881" spans="1:4">
      <c r="A881" s="302" t="str">
        <f t="shared" si="20"/>
        <v>857.</v>
      </c>
      <c r="C881">
        <v>857</v>
      </c>
      <c r="D881" t="s">
        <v>3496</v>
      </c>
    </row>
    <row r="882" spans="1:4">
      <c r="A882" s="302" t="s">
        <v>81</v>
      </c>
    </row>
    <row r="883" spans="1:4">
      <c r="A883" s="302" t="s">
        <v>38</v>
      </c>
    </row>
    <row r="884" spans="1:4">
      <c r="A884" s="302" t="str">
        <f t="shared" ref="A884:A895" si="21">CONCATENATE(C884,D884)</f>
        <v>858.</v>
      </c>
      <c r="C884">
        <v>858</v>
      </c>
      <c r="D884" t="s">
        <v>3496</v>
      </c>
    </row>
    <row r="885" spans="1:4">
      <c r="A885" s="302" t="str">
        <f t="shared" si="21"/>
        <v>859.</v>
      </c>
      <c r="C885">
        <v>859</v>
      </c>
      <c r="D885" t="s">
        <v>3496</v>
      </c>
    </row>
    <row r="886" spans="1:4">
      <c r="A886" s="302" t="str">
        <f t="shared" si="21"/>
        <v>860.</v>
      </c>
      <c r="C886">
        <v>860</v>
      </c>
      <c r="D886" t="s">
        <v>3496</v>
      </c>
    </row>
    <row r="887" spans="1:4">
      <c r="A887" s="302" t="str">
        <f t="shared" si="21"/>
        <v>861.</v>
      </c>
      <c r="C887">
        <v>861</v>
      </c>
      <c r="D887" t="s">
        <v>3496</v>
      </c>
    </row>
    <row r="888" spans="1:4">
      <c r="A888" s="302" t="str">
        <f t="shared" si="21"/>
        <v>862.</v>
      </c>
      <c r="C888">
        <v>862</v>
      </c>
      <c r="D888" t="s">
        <v>3496</v>
      </c>
    </row>
    <row r="889" spans="1:4">
      <c r="A889" s="617" t="str">
        <f t="shared" si="21"/>
        <v>863.</v>
      </c>
      <c r="C889">
        <v>863</v>
      </c>
      <c r="D889" t="s">
        <v>3496</v>
      </c>
    </row>
    <row r="890" spans="1:4">
      <c r="A890" s="600" t="str">
        <f t="shared" si="21"/>
        <v>864.</v>
      </c>
      <c r="C890">
        <v>864</v>
      </c>
      <c r="D890" t="s">
        <v>3496</v>
      </c>
    </row>
    <row r="891" spans="1:4">
      <c r="A891" s="302" t="str">
        <f t="shared" si="21"/>
        <v>865.</v>
      </c>
      <c r="C891">
        <v>865</v>
      </c>
      <c r="D891" t="s">
        <v>3496</v>
      </c>
    </row>
    <row r="892" spans="1:4">
      <c r="A892" s="302" t="str">
        <f t="shared" si="21"/>
        <v>866.</v>
      </c>
      <c r="C892">
        <v>866</v>
      </c>
      <c r="D892" t="s">
        <v>3496</v>
      </c>
    </row>
    <row r="893" spans="1:4">
      <c r="A893" s="302" t="str">
        <f t="shared" si="21"/>
        <v>867.</v>
      </c>
      <c r="C893">
        <v>867</v>
      </c>
      <c r="D893" t="s">
        <v>3496</v>
      </c>
    </row>
    <row r="894" spans="1:4">
      <c r="A894" s="302" t="str">
        <f t="shared" si="21"/>
        <v>868.</v>
      </c>
      <c r="C894">
        <v>868</v>
      </c>
      <c r="D894" t="s">
        <v>3496</v>
      </c>
    </row>
    <row r="895" spans="1:4">
      <c r="A895" s="302" t="str">
        <f t="shared" si="21"/>
        <v>869.</v>
      </c>
      <c r="C895">
        <v>869</v>
      </c>
      <c r="D895" t="s">
        <v>3496</v>
      </c>
    </row>
    <row r="896" spans="1:4">
      <c r="A896" s="302" t="s">
        <v>83</v>
      </c>
    </row>
    <row r="897" spans="1:4">
      <c r="A897" s="302" t="s">
        <v>39</v>
      </c>
    </row>
    <row r="898" spans="1:4">
      <c r="A898" s="302" t="str">
        <f t="shared" ref="A898:A926" si="22">CONCATENATE(C898,D898)</f>
        <v>870.</v>
      </c>
      <c r="C898">
        <v>870</v>
      </c>
      <c r="D898" t="s">
        <v>3496</v>
      </c>
    </row>
    <row r="899" spans="1:4">
      <c r="A899" s="302" t="str">
        <f t="shared" si="22"/>
        <v>871.</v>
      </c>
      <c r="C899">
        <v>871</v>
      </c>
      <c r="D899" t="s">
        <v>3496</v>
      </c>
    </row>
    <row r="900" spans="1:4">
      <c r="A900" s="302" t="str">
        <f t="shared" si="22"/>
        <v>872.</v>
      </c>
      <c r="C900">
        <v>872</v>
      </c>
      <c r="D900" t="s">
        <v>3496</v>
      </c>
    </row>
    <row r="901" spans="1:4">
      <c r="A901" s="302" t="str">
        <f t="shared" si="22"/>
        <v>873.</v>
      </c>
      <c r="C901">
        <v>873</v>
      </c>
      <c r="D901" t="s">
        <v>3496</v>
      </c>
    </row>
    <row r="902" spans="1:4">
      <c r="A902" s="302" t="str">
        <f t="shared" si="22"/>
        <v>874.</v>
      </c>
      <c r="C902">
        <v>874</v>
      </c>
      <c r="D902" t="s">
        <v>3496</v>
      </c>
    </row>
    <row r="903" spans="1:4">
      <c r="A903" s="617" t="str">
        <f t="shared" si="22"/>
        <v>875.</v>
      </c>
      <c r="C903">
        <v>875</v>
      </c>
      <c r="D903" t="s">
        <v>3496</v>
      </c>
    </row>
    <row r="904" spans="1:4">
      <c r="A904" s="600" t="str">
        <f t="shared" si="22"/>
        <v>876.</v>
      </c>
      <c r="C904">
        <v>876</v>
      </c>
      <c r="D904" t="s">
        <v>3496</v>
      </c>
    </row>
    <row r="905" spans="1:4">
      <c r="A905" s="302" t="str">
        <f t="shared" si="22"/>
        <v>877.</v>
      </c>
      <c r="C905">
        <v>877</v>
      </c>
      <c r="D905" t="s">
        <v>3496</v>
      </c>
    </row>
    <row r="906" spans="1:4">
      <c r="A906" s="302" t="str">
        <f t="shared" si="22"/>
        <v>878.</v>
      </c>
      <c r="C906">
        <v>878</v>
      </c>
      <c r="D906" t="s">
        <v>3496</v>
      </c>
    </row>
    <row r="907" spans="1:4">
      <c r="A907" s="302" t="str">
        <f t="shared" si="22"/>
        <v>879.</v>
      </c>
      <c r="C907">
        <v>879</v>
      </c>
      <c r="D907" t="s">
        <v>3496</v>
      </c>
    </row>
    <row r="908" spans="1:4">
      <c r="A908" s="302" t="str">
        <f t="shared" si="22"/>
        <v>880.</v>
      </c>
      <c r="C908">
        <v>880</v>
      </c>
      <c r="D908" t="s">
        <v>3496</v>
      </c>
    </row>
    <row r="909" spans="1:4">
      <c r="A909" s="302" t="str">
        <f t="shared" si="22"/>
        <v>881.</v>
      </c>
      <c r="C909">
        <v>881</v>
      </c>
      <c r="D909" t="s">
        <v>3496</v>
      </c>
    </row>
    <row r="910" spans="1:4">
      <c r="A910" s="302" t="str">
        <f t="shared" si="22"/>
        <v>882.</v>
      </c>
      <c r="C910">
        <v>882</v>
      </c>
      <c r="D910" t="s">
        <v>3496</v>
      </c>
    </row>
    <row r="911" spans="1:4">
      <c r="A911" s="302" t="str">
        <f t="shared" si="22"/>
        <v>883.</v>
      </c>
      <c r="C911">
        <v>883</v>
      </c>
      <c r="D911" t="s">
        <v>3496</v>
      </c>
    </row>
    <row r="912" spans="1:4">
      <c r="A912" s="302" t="str">
        <f t="shared" si="22"/>
        <v>884.</v>
      </c>
      <c r="C912">
        <v>884</v>
      </c>
      <c r="D912" t="s">
        <v>3496</v>
      </c>
    </row>
    <row r="913" spans="1:4">
      <c r="A913" s="302" t="str">
        <f t="shared" si="22"/>
        <v>885.</v>
      </c>
      <c r="C913">
        <v>885</v>
      </c>
      <c r="D913" t="s">
        <v>3496</v>
      </c>
    </row>
    <row r="914" spans="1:4">
      <c r="A914" s="302" t="str">
        <f t="shared" si="22"/>
        <v>886.</v>
      </c>
      <c r="C914">
        <v>886</v>
      </c>
      <c r="D914" t="s">
        <v>3496</v>
      </c>
    </row>
    <row r="915" spans="1:4">
      <c r="A915" s="302" t="str">
        <f t="shared" si="22"/>
        <v>887.</v>
      </c>
      <c r="C915">
        <v>887</v>
      </c>
      <c r="D915" t="s">
        <v>3496</v>
      </c>
    </row>
    <row r="916" spans="1:4">
      <c r="A916" s="302" t="str">
        <f t="shared" si="22"/>
        <v>888.</v>
      </c>
      <c r="C916">
        <v>888</v>
      </c>
      <c r="D916" t="s">
        <v>3496</v>
      </c>
    </row>
    <row r="917" spans="1:4">
      <c r="A917" s="302" t="str">
        <f t="shared" si="22"/>
        <v>889.</v>
      </c>
      <c r="C917">
        <v>889</v>
      </c>
      <c r="D917" t="s">
        <v>3496</v>
      </c>
    </row>
    <row r="918" spans="1:4">
      <c r="A918" s="302" t="str">
        <f t="shared" si="22"/>
        <v>890.</v>
      </c>
      <c r="C918">
        <v>890</v>
      </c>
      <c r="D918" t="s">
        <v>3496</v>
      </c>
    </row>
    <row r="919" spans="1:4">
      <c r="A919" s="302" t="str">
        <f t="shared" si="22"/>
        <v>891.</v>
      </c>
      <c r="C919">
        <v>891</v>
      </c>
      <c r="D919" t="s">
        <v>3496</v>
      </c>
    </row>
    <row r="920" spans="1:4">
      <c r="A920" s="302" t="str">
        <f t="shared" si="22"/>
        <v>892.</v>
      </c>
      <c r="C920">
        <v>892</v>
      </c>
      <c r="D920" t="s">
        <v>3496</v>
      </c>
    </row>
    <row r="921" spans="1:4">
      <c r="A921" s="302" t="str">
        <f t="shared" si="22"/>
        <v>893.</v>
      </c>
      <c r="C921">
        <v>893</v>
      </c>
      <c r="D921" t="s">
        <v>3496</v>
      </c>
    </row>
    <row r="922" spans="1:4">
      <c r="A922" s="302" t="str">
        <f t="shared" si="22"/>
        <v>894.</v>
      </c>
      <c r="C922">
        <v>894</v>
      </c>
      <c r="D922" t="s">
        <v>3496</v>
      </c>
    </row>
    <row r="923" spans="1:4">
      <c r="A923" s="302" t="str">
        <f t="shared" si="22"/>
        <v>895.</v>
      </c>
      <c r="C923">
        <v>895</v>
      </c>
      <c r="D923" t="s">
        <v>3496</v>
      </c>
    </row>
    <row r="924" spans="1:4">
      <c r="A924" s="302" t="str">
        <f t="shared" si="22"/>
        <v>896.</v>
      </c>
      <c r="C924">
        <v>896</v>
      </c>
      <c r="D924" t="s">
        <v>3496</v>
      </c>
    </row>
    <row r="925" spans="1:4">
      <c r="A925" s="302" t="str">
        <f t="shared" si="22"/>
        <v>897.</v>
      </c>
      <c r="C925">
        <v>897</v>
      </c>
      <c r="D925" t="s">
        <v>3496</v>
      </c>
    </row>
    <row r="926" spans="1:4">
      <c r="A926" s="302" t="str">
        <f t="shared" si="22"/>
        <v>898.</v>
      </c>
      <c r="C926">
        <v>898</v>
      </c>
      <c r="D926" t="s">
        <v>3496</v>
      </c>
    </row>
    <row r="927" spans="1:4">
      <c r="A927" s="302" t="s">
        <v>84</v>
      </c>
    </row>
    <row r="928" spans="1:4">
      <c r="A928" s="302" t="s">
        <v>40</v>
      </c>
    </row>
    <row r="929" spans="1:4">
      <c r="A929" s="302" t="str">
        <f t="shared" ref="A929:A992" si="23">CONCATENATE(C929,D929)</f>
        <v>899.</v>
      </c>
      <c r="C929">
        <v>899</v>
      </c>
      <c r="D929" t="s">
        <v>3496</v>
      </c>
    </row>
    <row r="930" spans="1:4">
      <c r="A930" s="302" t="str">
        <f t="shared" si="23"/>
        <v>900.</v>
      </c>
      <c r="C930">
        <v>900</v>
      </c>
      <c r="D930" t="s">
        <v>3496</v>
      </c>
    </row>
    <row r="931" spans="1:4">
      <c r="A931" s="302" t="str">
        <f t="shared" si="23"/>
        <v>901.</v>
      </c>
      <c r="C931">
        <v>901</v>
      </c>
      <c r="D931" t="s">
        <v>3496</v>
      </c>
    </row>
    <row r="932" spans="1:4">
      <c r="A932" s="302" t="str">
        <f t="shared" si="23"/>
        <v>902.</v>
      </c>
      <c r="C932">
        <v>902</v>
      </c>
      <c r="D932" t="s">
        <v>3496</v>
      </c>
    </row>
    <row r="933" spans="1:4">
      <c r="A933" s="302" t="str">
        <f t="shared" si="23"/>
        <v>903.</v>
      </c>
      <c r="C933">
        <v>903</v>
      </c>
      <c r="D933" t="s">
        <v>3496</v>
      </c>
    </row>
    <row r="934" spans="1:4">
      <c r="A934" s="617" t="str">
        <f t="shared" si="23"/>
        <v>904.</v>
      </c>
      <c r="C934">
        <v>904</v>
      </c>
      <c r="D934" t="s">
        <v>3496</v>
      </c>
    </row>
    <row r="935" spans="1:4">
      <c r="A935" s="600" t="str">
        <f t="shared" si="23"/>
        <v>905.</v>
      </c>
      <c r="C935">
        <v>905</v>
      </c>
      <c r="D935" t="s">
        <v>3496</v>
      </c>
    </row>
    <row r="936" spans="1:4">
      <c r="A936" s="302" t="str">
        <f t="shared" si="23"/>
        <v>906.</v>
      </c>
      <c r="C936">
        <v>906</v>
      </c>
      <c r="D936" t="s">
        <v>3496</v>
      </c>
    </row>
    <row r="937" spans="1:4">
      <c r="A937" s="302" t="str">
        <f t="shared" si="23"/>
        <v>907.</v>
      </c>
      <c r="C937">
        <v>907</v>
      </c>
      <c r="D937" t="s">
        <v>3496</v>
      </c>
    </row>
    <row r="938" spans="1:4">
      <c r="A938" s="302" t="str">
        <f t="shared" si="23"/>
        <v>908.</v>
      </c>
      <c r="C938">
        <v>908</v>
      </c>
      <c r="D938" t="s">
        <v>3496</v>
      </c>
    </row>
    <row r="939" spans="1:4">
      <c r="A939" s="302" t="str">
        <f t="shared" si="23"/>
        <v>909.</v>
      </c>
      <c r="C939">
        <v>909</v>
      </c>
      <c r="D939" t="s">
        <v>3496</v>
      </c>
    </row>
    <row r="940" spans="1:4">
      <c r="A940" s="302" t="str">
        <f t="shared" si="23"/>
        <v>910.</v>
      </c>
      <c r="C940">
        <v>910</v>
      </c>
      <c r="D940" t="s">
        <v>3496</v>
      </c>
    </row>
    <row r="941" spans="1:4">
      <c r="A941" s="302" t="str">
        <f t="shared" si="23"/>
        <v>911.</v>
      </c>
      <c r="C941">
        <v>911</v>
      </c>
      <c r="D941" t="s">
        <v>3496</v>
      </c>
    </row>
    <row r="942" spans="1:4">
      <c r="A942" s="302" t="str">
        <f t="shared" si="23"/>
        <v>912.</v>
      </c>
      <c r="C942">
        <v>912</v>
      </c>
      <c r="D942" t="s">
        <v>3496</v>
      </c>
    </row>
    <row r="943" spans="1:4">
      <c r="A943" s="302" t="str">
        <f t="shared" si="23"/>
        <v>913.</v>
      </c>
      <c r="C943">
        <v>913</v>
      </c>
      <c r="D943" t="s">
        <v>3496</v>
      </c>
    </row>
    <row r="944" spans="1:4">
      <c r="A944" s="302" t="str">
        <f t="shared" si="23"/>
        <v>914.</v>
      </c>
      <c r="C944">
        <v>914</v>
      </c>
      <c r="D944" t="s">
        <v>3496</v>
      </c>
    </row>
    <row r="945" spans="1:4">
      <c r="A945" s="302" t="str">
        <f t="shared" si="23"/>
        <v>915.</v>
      </c>
      <c r="C945">
        <v>915</v>
      </c>
      <c r="D945" t="s">
        <v>3496</v>
      </c>
    </row>
    <row r="946" spans="1:4">
      <c r="A946" s="302" t="str">
        <f t="shared" si="23"/>
        <v>916.</v>
      </c>
      <c r="C946">
        <v>916</v>
      </c>
      <c r="D946" t="s">
        <v>3496</v>
      </c>
    </row>
    <row r="947" spans="1:4">
      <c r="A947" s="302" t="str">
        <f t="shared" si="23"/>
        <v>917.</v>
      </c>
      <c r="C947">
        <v>917</v>
      </c>
      <c r="D947" t="s">
        <v>3496</v>
      </c>
    </row>
    <row r="948" spans="1:4">
      <c r="A948" s="302" t="str">
        <f t="shared" si="23"/>
        <v>918.</v>
      </c>
      <c r="C948">
        <v>918</v>
      </c>
      <c r="D948" t="s">
        <v>3496</v>
      </c>
    </row>
    <row r="949" spans="1:4">
      <c r="A949" s="302" t="str">
        <f t="shared" si="23"/>
        <v>919.</v>
      </c>
      <c r="C949">
        <v>919</v>
      </c>
      <c r="D949" t="s">
        <v>3496</v>
      </c>
    </row>
    <row r="950" spans="1:4">
      <c r="A950" s="302" t="str">
        <f t="shared" si="23"/>
        <v>920.</v>
      </c>
      <c r="C950">
        <v>920</v>
      </c>
      <c r="D950" t="s">
        <v>3496</v>
      </c>
    </row>
    <row r="951" spans="1:4">
      <c r="A951" s="302" t="str">
        <f t="shared" si="23"/>
        <v>921.</v>
      </c>
      <c r="C951">
        <v>921</v>
      </c>
      <c r="D951" t="s">
        <v>3496</v>
      </c>
    </row>
    <row r="952" spans="1:4">
      <c r="A952" s="302" t="str">
        <f t="shared" si="23"/>
        <v>922.</v>
      </c>
      <c r="C952">
        <v>922</v>
      </c>
      <c r="D952" t="s">
        <v>3496</v>
      </c>
    </row>
    <row r="953" spans="1:4">
      <c r="A953" s="302" t="str">
        <f t="shared" si="23"/>
        <v>923.</v>
      </c>
      <c r="C953">
        <v>923</v>
      </c>
      <c r="D953" t="s">
        <v>3496</v>
      </c>
    </row>
    <row r="954" spans="1:4">
      <c r="A954" s="302" t="str">
        <f t="shared" si="23"/>
        <v>924.</v>
      </c>
      <c r="C954">
        <v>924</v>
      </c>
      <c r="D954" t="s">
        <v>3496</v>
      </c>
    </row>
    <row r="955" spans="1:4">
      <c r="A955" s="302" t="str">
        <f t="shared" si="23"/>
        <v>925.</v>
      </c>
      <c r="C955">
        <v>925</v>
      </c>
      <c r="D955" t="s">
        <v>3496</v>
      </c>
    </row>
    <row r="956" spans="1:4">
      <c r="A956" s="302" t="str">
        <f t="shared" si="23"/>
        <v>926.</v>
      </c>
      <c r="C956">
        <v>926</v>
      </c>
      <c r="D956" t="s">
        <v>3496</v>
      </c>
    </row>
    <row r="957" spans="1:4">
      <c r="A957" s="302" t="str">
        <f t="shared" si="23"/>
        <v>927.</v>
      </c>
      <c r="C957">
        <v>927</v>
      </c>
      <c r="D957" t="s">
        <v>3496</v>
      </c>
    </row>
    <row r="958" spans="1:4">
      <c r="A958" s="302" t="str">
        <f t="shared" si="23"/>
        <v>928.</v>
      </c>
      <c r="C958">
        <v>928</v>
      </c>
      <c r="D958" t="s">
        <v>3496</v>
      </c>
    </row>
    <row r="959" spans="1:4">
      <c r="A959" s="302" t="str">
        <f t="shared" si="23"/>
        <v>929.</v>
      </c>
      <c r="C959">
        <v>929</v>
      </c>
      <c r="D959" t="s">
        <v>3496</v>
      </c>
    </row>
    <row r="960" spans="1:4">
      <c r="A960" s="302" t="str">
        <f t="shared" si="23"/>
        <v>930.</v>
      </c>
      <c r="C960">
        <v>930</v>
      </c>
      <c r="D960" t="s">
        <v>3496</v>
      </c>
    </row>
    <row r="961" spans="1:4">
      <c r="A961" s="302" t="str">
        <f t="shared" si="23"/>
        <v>931.</v>
      </c>
      <c r="C961">
        <v>931</v>
      </c>
      <c r="D961" t="s">
        <v>3496</v>
      </c>
    </row>
    <row r="962" spans="1:4">
      <c r="A962" s="302" t="str">
        <f t="shared" si="23"/>
        <v>932.</v>
      </c>
      <c r="C962">
        <v>932</v>
      </c>
      <c r="D962" t="s">
        <v>3496</v>
      </c>
    </row>
    <row r="963" spans="1:4">
      <c r="A963" s="302" t="str">
        <f t="shared" si="23"/>
        <v>933.</v>
      </c>
      <c r="C963">
        <v>933</v>
      </c>
      <c r="D963" t="s">
        <v>3496</v>
      </c>
    </row>
    <row r="964" spans="1:4">
      <c r="A964" s="302" t="str">
        <f t="shared" si="23"/>
        <v>934.</v>
      </c>
      <c r="C964">
        <v>934</v>
      </c>
      <c r="D964" t="s">
        <v>3496</v>
      </c>
    </row>
    <row r="965" spans="1:4">
      <c r="A965" s="302" t="str">
        <f t="shared" si="23"/>
        <v>935.</v>
      </c>
      <c r="C965">
        <v>935</v>
      </c>
      <c r="D965" t="s">
        <v>3496</v>
      </c>
    </row>
    <row r="966" spans="1:4">
      <c r="A966" s="302" t="str">
        <f t="shared" si="23"/>
        <v>936.</v>
      </c>
      <c r="C966">
        <v>936</v>
      </c>
      <c r="D966" t="s">
        <v>3496</v>
      </c>
    </row>
    <row r="967" spans="1:4">
      <c r="A967" s="302" t="str">
        <f t="shared" si="23"/>
        <v>937.</v>
      </c>
      <c r="C967">
        <v>937</v>
      </c>
      <c r="D967" t="s">
        <v>3496</v>
      </c>
    </row>
    <row r="968" spans="1:4">
      <c r="A968" s="302" t="str">
        <f t="shared" si="23"/>
        <v>938.</v>
      </c>
      <c r="C968">
        <v>938</v>
      </c>
      <c r="D968" t="s">
        <v>3496</v>
      </c>
    </row>
    <row r="969" spans="1:4">
      <c r="A969" s="302" t="str">
        <f t="shared" si="23"/>
        <v>939.</v>
      </c>
      <c r="C969">
        <v>939</v>
      </c>
      <c r="D969" t="s">
        <v>3496</v>
      </c>
    </row>
    <row r="970" spans="1:4">
      <c r="A970" s="302" t="str">
        <f t="shared" si="23"/>
        <v>940.</v>
      </c>
      <c r="C970">
        <v>940</v>
      </c>
      <c r="D970" t="s">
        <v>3496</v>
      </c>
    </row>
    <row r="971" spans="1:4">
      <c r="A971" s="302" t="str">
        <f t="shared" si="23"/>
        <v>941.</v>
      </c>
      <c r="C971">
        <v>941</v>
      </c>
      <c r="D971" t="s">
        <v>3496</v>
      </c>
    </row>
    <row r="972" spans="1:4">
      <c r="A972" s="302" t="str">
        <f t="shared" si="23"/>
        <v>942.</v>
      </c>
      <c r="C972">
        <v>942</v>
      </c>
      <c r="D972" t="s">
        <v>3496</v>
      </c>
    </row>
    <row r="973" spans="1:4">
      <c r="A973" s="302" t="str">
        <f t="shared" si="23"/>
        <v>943.</v>
      </c>
      <c r="C973">
        <v>943</v>
      </c>
      <c r="D973" t="s">
        <v>3496</v>
      </c>
    </row>
    <row r="974" spans="1:4">
      <c r="A974" s="302" t="str">
        <f t="shared" si="23"/>
        <v>944.</v>
      </c>
      <c r="C974">
        <v>944</v>
      </c>
      <c r="D974" t="s">
        <v>3496</v>
      </c>
    </row>
    <row r="975" spans="1:4">
      <c r="A975" s="302" t="str">
        <f t="shared" si="23"/>
        <v>945.</v>
      </c>
      <c r="C975">
        <v>945</v>
      </c>
      <c r="D975" t="s">
        <v>3496</v>
      </c>
    </row>
    <row r="976" spans="1:4">
      <c r="A976" s="302" t="str">
        <f t="shared" si="23"/>
        <v>946.</v>
      </c>
      <c r="C976">
        <v>946</v>
      </c>
      <c r="D976" t="s">
        <v>3496</v>
      </c>
    </row>
    <row r="977" spans="1:4">
      <c r="A977" s="302" t="str">
        <f t="shared" si="23"/>
        <v>947.</v>
      </c>
      <c r="C977">
        <v>947</v>
      </c>
      <c r="D977" t="s">
        <v>3496</v>
      </c>
    </row>
    <row r="978" spans="1:4">
      <c r="A978" s="302" t="str">
        <f t="shared" si="23"/>
        <v>948.</v>
      </c>
      <c r="C978">
        <v>948</v>
      </c>
      <c r="D978" t="s">
        <v>3496</v>
      </c>
    </row>
    <row r="979" spans="1:4">
      <c r="A979" s="302" t="str">
        <f t="shared" si="23"/>
        <v>949.</v>
      </c>
      <c r="C979">
        <v>949</v>
      </c>
      <c r="D979" t="s">
        <v>3496</v>
      </c>
    </row>
    <row r="980" spans="1:4">
      <c r="A980" s="302" t="str">
        <f t="shared" si="23"/>
        <v>950.</v>
      </c>
      <c r="C980">
        <v>950</v>
      </c>
      <c r="D980" t="s">
        <v>3496</v>
      </c>
    </row>
    <row r="981" spans="1:4">
      <c r="A981" s="302" t="str">
        <f t="shared" si="23"/>
        <v>951.</v>
      </c>
      <c r="C981">
        <v>951</v>
      </c>
      <c r="D981" t="s">
        <v>3496</v>
      </c>
    </row>
    <row r="982" spans="1:4">
      <c r="A982" s="302" t="str">
        <f t="shared" si="23"/>
        <v>952.</v>
      </c>
      <c r="C982">
        <v>952</v>
      </c>
      <c r="D982" t="s">
        <v>3496</v>
      </c>
    </row>
    <row r="983" spans="1:4">
      <c r="A983" s="302" t="str">
        <f t="shared" si="23"/>
        <v>953.</v>
      </c>
      <c r="C983">
        <v>953</v>
      </c>
      <c r="D983" t="s">
        <v>3496</v>
      </c>
    </row>
    <row r="984" spans="1:4">
      <c r="A984" s="302" t="str">
        <f t="shared" si="23"/>
        <v>954.</v>
      </c>
      <c r="C984">
        <v>954</v>
      </c>
      <c r="D984" t="s">
        <v>3496</v>
      </c>
    </row>
    <row r="985" spans="1:4">
      <c r="A985" s="302" t="str">
        <f t="shared" si="23"/>
        <v>955.</v>
      </c>
      <c r="C985">
        <v>955</v>
      </c>
      <c r="D985" t="s">
        <v>3496</v>
      </c>
    </row>
    <row r="986" spans="1:4">
      <c r="A986" s="302" t="str">
        <f t="shared" si="23"/>
        <v>956.</v>
      </c>
      <c r="C986">
        <v>956</v>
      </c>
      <c r="D986" t="s">
        <v>3496</v>
      </c>
    </row>
    <row r="987" spans="1:4">
      <c r="A987" s="302" t="str">
        <f t="shared" si="23"/>
        <v>957.</v>
      </c>
      <c r="C987">
        <v>957</v>
      </c>
      <c r="D987" t="s">
        <v>3496</v>
      </c>
    </row>
    <row r="988" spans="1:4">
      <c r="A988" s="302" t="str">
        <f t="shared" si="23"/>
        <v>958.</v>
      </c>
      <c r="C988">
        <v>958</v>
      </c>
      <c r="D988" t="s">
        <v>3496</v>
      </c>
    </row>
    <row r="989" spans="1:4">
      <c r="A989" s="302" t="str">
        <f t="shared" si="23"/>
        <v>959.</v>
      </c>
      <c r="C989">
        <v>959</v>
      </c>
      <c r="D989" t="s">
        <v>3496</v>
      </c>
    </row>
    <row r="990" spans="1:4">
      <c r="A990" s="302" t="str">
        <f t="shared" si="23"/>
        <v>960.</v>
      </c>
      <c r="C990">
        <v>960</v>
      </c>
      <c r="D990" t="s">
        <v>3496</v>
      </c>
    </row>
    <row r="991" spans="1:4">
      <c r="A991" s="302" t="str">
        <f t="shared" si="23"/>
        <v>961.</v>
      </c>
      <c r="C991">
        <v>961</v>
      </c>
      <c r="D991" t="s">
        <v>3496</v>
      </c>
    </row>
    <row r="992" spans="1:4">
      <c r="A992" s="302" t="str">
        <f t="shared" si="23"/>
        <v>962.</v>
      </c>
      <c r="C992">
        <v>962</v>
      </c>
      <c r="D992" t="s">
        <v>3496</v>
      </c>
    </row>
    <row r="993" spans="1:4">
      <c r="A993" s="302" t="str">
        <f t="shared" ref="A993:A1056" si="24">CONCATENATE(C993,D993)</f>
        <v>963.</v>
      </c>
      <c r="C993">
        <v>963</v>
      </c>
      <c r="D993" t="s">
        <v>3496</v>
      </c>
    </row>
    <row r="994" spans="1:4">
      <c r="A994" s="302" t="str">
        <f t="shared" si="24"/>
        <v>964.</v>
      </c>
      <c r="C994">
        <v>964</v>
      </c>
      <c r="D994" t="s">
        <v>3496</v>
      </c>
    </row>
    <row r="995" spans="1:4">
      <c r="A995" s="302" t="str">
        <f t="shared" si="24"/>
        <v>965.</v>
      </c>
      <c r="C995">
        <v>965</v>
      </c>
      <c r="D995" t="s">
        <v>3496</v>
      </c>
    </row>
    <row r="996" spans="1:4">
      <c r="A996" s="302" t="str">
        <f t="shared" si="24"/>
        <v>966.</v>
      </c>
      <c r="C996">
        <v>966</v>
      </c>
      <c r="D996" t="s">
        <v>3496</v>
      </c>
    </row>
    <row r="997" spans="1:4">
      <c r="A997" s="302" t="str">
        <f t="shared" si="24"/>
        <v>967.</v>
      </c>
      <c r="C997">
        <v>967</v>
      </c>
      <c r="D997" t="s">
        <v>3496</v>
      </c>
    </row>
    <row r="998" spans="1:4">
      <c r="A998" s="302" t="str">
        <f t="shared" si="24"/>
        <v>968.</v>
      </c>
      <c r="C998">
        <v>968</v>
      </c>
      <c r="D998" t="s">
        <v>3496</v>
      </c>
    </row>
    <row r="999" spans="1:4">
      <c r="A999" s="302" t="str">
        <f t="shared" si="24"/>
        <v>969.</v>
      </c>
      <c r="C999">
        <v>969</v>
      </c>
      <c r="D999" t="s">
        <v>3496</v>
      </c>
    </row>
    <row r="1000" spans="1:4">
      <c r="A1000" s="302" t="str">
        <f t="shared" si="24"/>
        <v>970.</v>
      </c>
      <c r="C1000">
        <v>970</v>
      </c>
      <c r="D1000" t="s">
        <v>3496</v>
      </c>
    </row>
    <row r="1001" spans="1:4">
      <c r="A1001" s="302" t="str">
        <f t="shared" si="24"/>
        <v>971.</v>
      </c>
      <c r="C1001">
        <v>971</v>
      </c>
      <c r="D1001" t="s">
        <v>3496</v>
      </c>
    </row>
    <row r="1002" spans="1:4">
      <c r="A1002" s="302" t="str">
        <f t="shared" si="24"/>
        <v>972.</v>
      </c>
      <c r="C1002">
        <v>972</v>
      </c>
      <c r="D1002" t="s">
        <v>3496</v>
      </c>
    </row>
    <row r="1003" spans="1:4">
      <c r="A1003" s="302" t="str">
        <f t="shared" si="24"/>
        <v>973.</v>
      </c>
      <c r="C1003">
        <v>973</v>
      </c>
      <c r="D1003" t="s">
        <v>3496</v>
      </c>
    </row>
    <row r="1004" spans="1:4">
      <c r="A1004" s="302" t="str">
        <f t="shared" si="24"/>
        <v>974.</v>
      </c>
      <c r="C1004">
        <v>974</v>
      </c>
      <c r="D1004" t="s">
        <v>3496</v>
      </c>
    </row>
    <row r="1005" spans="1:4">
      <c r="A1005" s="302" t="str">
        <f t="shared" si="24"/>
        <v>975.</v>
      </c>
      <c r="C1005">
        <v>975</v>
      </c>
      <c r="D1005" t="s">
        <v>3496</v>
      </c>
    </row>
    <row r="1006" spans="1:4">
      <c r="A1006" s="302" t="str">
        <f t="shared" si="24"/>
        <v>976.</v>
      </c>
      <c r="C1006">
        <v>976</v>
      </c>
      <c r="D1006" t="s">
        <v>3496</v>
      </c>
    </row>
    <row r="1007" spans="1:4">
      <c r="A1007" s="302" t="str">
        <f t="shared" si="24"/>
        <v>977.</v>
      </c>
      <c r="C1007">
        <v>977</v>
      </c>
      <c r="D1007" t="s">
        <v>3496</v>
      </c>
    </row>
    <row r="1008" spans="1:4">
      <c r="A1008" s="302" t="str">
        <f t="shared" si="24"/>
        <v>978.</v>
      </c>
      <c r="C1008">
        <v>978</v>
      </c>
      <c r="D1008" t="s">
        <v>3496</v>
      </c>
    </row>
    <row r="1009" spans="1:4">
      <c r="A1009" s="302" t="str">
        <f t="shared" si="24"/>
        <v>979.</v>
      </c>
      <c r="C1009">
        <v>979</v>
      </c>
      <c r="D1009" t="s">
        <v>3496</v>
      </c>
    </row>
    <row r="1010" spans="1:4">
      <c r="A1010" s="302" t="str">
        <f t="shared" si="24"/>
        <v>980.</v>
      </c>
      <c r="C1010">
        <v>980</v>
      </c>
      <c r="D1010" t="s">
        <v>3496</v>
      </c>
    </row>
    <row r="1011" spans="1:4">
      <c r="A1011" s="302" t="str">
        <f t="shared" si="24"/>
        <v>981.</v>
      </c>
      <c r="C1011">
        <v>981</v>
      </c>
      <c r="D1011" t="s">
        <v>3496</v>
      </c>
    </row>
    <row r="1012" spans="1:4">
      <c r="A1012" s="302" t="str">
        <f t="shared" si="24"/>
        <v>982.</v>
      </c>
      <c r="C1012">
        <v>982</v>
      </c>
      <c r="D1012" t="s">
        <v>3496</v>
      </c>
    </row>
    <row r="1013" spans="1:4">
      <c r="A1013" s="302" t="str">
        <f t="shared" si="24"/>
        <v>983.</v>
      </c>
      <c r="C1013">
        <v>983</v>
      </c>
      <c r="D1013" t="s">
        <v>3496</v>
      </c>
    </row>
    <row r="1014" spans="1:4">
      <c r="A1014" s="302" t="str">
        <f t="shared" si="24"/>
        <v>984.</v>
      </c>
      <c r="C1014">
        <v>984</v>
      </c>
      <c r="D1014" t="s">
        <v>3496</v>
      </c>
    </row>
    <row r="1015" spans="1:4">
      <c r="A1015" s="302" t="str">
        <f t="shared" si="24"/>
        <v>985.</v>
      </c>
      <c r="C1015">
        <v>985</v>
      </c>
      <c r="D1015" t="s">
        <v>3496</v>
      </c>
    </row>
    <row r="1016" spans="1:4">
      <c r="A1016" s="302" t="str">
        <f t="shared" si="24"/>
        <v>986.</v>
      </c>
      <c r="C1016">
        <v>986</v>
      </c>
      <c r="D1016" t="s">
        <v>3496</v>
      </c>
    </row>
    <row r="1017" spans="1:4">
      <c r="A1017" s="302" t="str">
        <f t="shared" si="24"/>
        <v>987.</v>
      </c>
      <c r="C1017">
        <v>987</v>
      </c>
      <c r="D1017" t="s">
        <v>3496</v>
      </c>
    </row>
    <row r="1018" spans="1:4">
      <c r="A1018" s="302" t="str">
        <f t="shared" si="24"/>
        <v>988.</v>
      </c>
      <c r="C1018">
        <v>988</v>
      </c>
      <c r="D1018" t="s">
        <v>3496</v>
      </c>
    </row>
    <row r="1019" spans="1:4">
      <c r="A1019" s="302" t="str">
        <f t="shared" si="24"/>
        <v>989.</v>
      </c>
      <c r="C1019">
        <v>989</v>
      </c>
      <c r="D1019" t="s">
        <v>3496</v>
      </c>
    </row>
    <row r="1020" spans="1:4">
      <c r="A1020" s="302" t="str">
        <f t="shared" si="24"/>
        <v>990.</v>
      </c>
      <c r="C1020">
        <v>990</v>
      </c>
      <c r="D1020" t="s">
        <v>3496</v>
      </c>
    </row>
    <row r="1021" spans="1:4">
      <c r="A1021" s="302" t="str">
        <f t="shared" si="24"/>
        <v>991.</v>
      </c>
      <c r="C1021">
        <v>991</v>
      </c>
      <c r="D1021" t="s">
        <v>3496</v>
      </c>
    </row>
    <row r="1022" spans="1:4">
      <c r="A1022" s="302" t="str">
        <f t="shared" si="24"/>
        <v>992.</v>
      </c>
      <c r="C1022">
        <v>992</v>
      </c>
      <c r="D1022" t="s">
        <v>3496</v>
      </c>
    </row>
    <row r="1023" spans="1:4">
      <c r="A1023" s="302" t="str">
        <f t="shared" si="24"/>
        <v>993.</v>
      </c>
      <c r="C1023">
        <v>993</v>
      </c>
      <c r="D1023" t="s">
        <v>3496</v>
      </c>
    </row>
    <row r="1024" spans="1:4">
      <c r="A1024" s="302" t="str">
        <f t="shared" si="24"/>
        <v>994.</v>
      </c>
      <c r="C1024">
        <v>994</v>
      </c>
      <c r="D1024" t="s">
        <v>3496</v>
      </c>
    </row>
    <row r="1025" spans="1:4">
      <c r="A1025" s="302" t="str">
        <f t="shared" si="24"/>
        <v>995.</v>
      </c>
      <c r="C1025">
        <v>995</v>
      </c>
      <c r="D1025" t="s">
        <v>3496</v>
      </c>
    </row>
    <row r="1026" spans="1:4">
      <c r="A1026" s="302" t="str">
        <f t="shared" si="24"/>
        <v>996.</v>
      </c>
      <c r="C1026">
        <v>996</v>
      </c>
      <c r="D1026" t="s">
        <v>3496</v>
      </c>
    </row>
    <row r="1027" spans="1:4">
      <c r="A1027" s="302" t="str">
        <f t="shared" si="24"/>
        <v>997.</v>
      </c>
      <c r="C1027">
        <v>997</v>
      </c>
      <c r="D1027" t="s">
        <v>3496</v>
      </c>
    </row>
    <row r="1028" spans="1:4">
      <c r="A1028" s="302" t="str">
        <f t="shared" si="24"/>
        <v>998.</v>
      </c>
      <c r="C1028">
        <v>998</v>
      </c>
      <c r="D1028" t="s">
        <v>3496</v>
      </c>
    </row>
    <row r="1029" spans="1:4">
      <c r="A1029" s="302" t="str">
        <f t="shared" si="24"/>
        <v>999.</v>
      </c>
      <c r="C1029">
        <v>999</v>
      </c>
      <c r="D1029" t="s">
        <v>3496</v>
      </c>
    </row>
    <row r="1030" spans="1:4">
      <c r="A1030" s="302" t="str">
        <f t="shared" si="24"/>
        <v>1000.</v>
      </c>
      <c r="C1030">
        <v>1000</v>
      </c>
      <c r="D1030" t="s">
        <v>3496</v>
      </c>
    </row>
    <row r="1031" spans="1:4">
      <c r="A1031" s="302" t="str">
        <f t="shared" si="24"/>
        <v>1001.</v>
      </c>
      <c r="C1031">
        <v>1001</v>
      </c>
      <c r="D1031" t="s">
        <v>3496</v>
      </c>
    </row>
    <row r="1032" spans="1:4">
      <c r="A1032" s="302" t="str">
        <f t="shared" si="24"/>
        <v>1002.</v>
      </c>
      <c r="C1032">
        <v>1002</v>
      </c>
      <c r="D1032" t="s">
        <v>3496</v>
      </c>
    </row>
    <row r="1033" spans="1:4">
      <c r="A1033" s="302" t="str">
        <f t="shared" si="24"/>
        <v>1003.</v>
      </c>
      <c r="C1033">
        <v>1003</v>
      </c>
      <c r="D1033" t="s">
        <v>3496</v>
      </c>
    </row>
    <row r="1034" spans="1:4">
      <c r="A1034" s="302" t="str">
        <f t="shared" si="24"/>
        <v>1004.</v>
      </c>
      <c r="C1034">
        <v>1004</v>
      </c>
      <c r="D1034" t="s">
        <v>3496</v>
      </c>
    </row>
    <row r="1035" spans="1:4">
      <c r="A1035" s="302" t="str">
        <f t="shared" si="24"/>
        <v>1005.</v>
      </c>
      <c r="C1035">
        <v>1005</v>
      </c>
      <c r="D1035" t="s">
        <v>3496</v>
      </c>
    </row>
    <row r="1036" spans="1:4">
      <c r="A1036" s="302" t="str">
        <f t="shared" si="24"/>
        <v>1006.</v>
      </c>
      <c r="C1036">
        <v>1006</v>
      </c>
      <c r="D1036" t="s">
        <v>3496</v>
      </c>
    </row>
    <row r="1037" spans="1:4">
      <c r="A1037" s="302" t="str">
        <f t="shared" si="24"/>
        <v>1007.</v>
      </c>
      <c r="C1037">
        <v>1007</v>
      </c>
      <c r="D1037" t="s">
        <v>3496</v>
      </c>
    </row>
    <row r="1038" spans="1:4">
      <c r="A1038" s="302" t="str">
        <f t="shared" si="24"/>
        <v>1008.</v>
      </c>
      <c r="C1038">
        <v>1008</v>
      </c>
      <c r="D1038" t="s">
        <v>3496</v>
      </c>
    </row>
    <row r="1039" spans="1:4">
      <c r="A1039" s="302" t="str">
        <f t="shared" si="24"/>
        <v>1009.</v>
      </c>
      <c r="C1039">
        <v>1009</v>
      </c>
      <c r="D1039" t="s">
        <v>3496</v>
      </c>
    </row>
    <row r="1040" spans="1:4">
      <c r="A1040" s="302" t="str">
        <f t="shared" si="24"/>
        <v>1010.</v>
      </c>
      <c r="C1040">
        <v>1010</v>
      </c>
      <c r="D1040" t="s">
        <v>3496</v>
      </c>
    </row>
    <row r="1041" spans="1:4">
      <c r="A1041" s="302" t="str">
        <f t="shared" si="24"/>
        <v>1011.</v>
      </c>
      <c r="C1041">
        <v>1011</v>
      </c>
      <c r="D1041" t="s">
        <v>3496</v>
      </c>
    </row>
    <row r="1042" spans="1:4">
      <c r="A1042" s="302" t="str">
        <f t="shared" si="24"/>
        <v>1012.</v>
      </c>
      <c r="C1042">
        <v>1012</v>
      </c>
      <c r="D1042" t="s">
        <v>3496</v>
      </c>
    </row>
    <row r="1043" spans="1:4">
      <c r="A1043" s="302" t="str">
        <f t="shared" si="24"/>
        <v>1013.</v>
      </c>
      <c r="C1043">
        <v>1013</v>
      </c>
      <c r="D1043" t="s">
        <v>3496</v>
      </c>
    </row>
    <row r="1044" spans="1:4">
      <c r="A1044" s="302" t="str">
        <f t="shared" si="24"/>
        <v>1014.</v>
      </c>
      <c r="C1044">
        <v>1014</v>
      </c>
      <c r="D1044" t="s">
        <v>3496</v>
      </c>
    </row>
    <row r="1045" spans="1:4">
      <c r="A1045" s="302" t="str">
        <f t="shared" si="24"/>
        <v>1015.</v>
      </c>
      <c r="C1045">
        <v>1015</v>
      </c>
      <c r="D1045" t="s">
        <v>3496</v>
      </c>
    </row>
    <row r="1046" spans="1:4">
      <c r="A1046" s="302" t="str">
        <f t="shared" si="24"/>
        <v>1016.</v>
      </c>
      <c r="C1046">
        <v>1016</v>
      </c>
      <c r="D1046" t="s">
        <v>3496</v>
      </c>
    </row>
    <row r="1047" spans="1:4">
      <c r="A1047" s="302" t="str">
        <f t="shared" si="24"/>
        <v>1017.</v>
      </c>
      <c r="C1047">
        <v>1017</v>
      </c>
      <c r="D1047" t="s">
        <v>3496</v>
      </c>
    </row>
    <row r="1048" spans="1:4">
      <c r="A1048" s="302" t="str">
        <f t="shared" si="24"/>
        <v>1018.</v>
      </c>
      <c r="C1048">
        <v>1018</v>
      </c>
      <c r="D1048" t="s">
        <v>3496</v>
      </c>
    </row>
    <row r="1049" spans="1:4">
      <c r="A1049" s="302" t="str">
        <f t="shared" si="24"/>
        <v>1019.</v>
      </c>
      <c r="C1049">
        <v>1019</v>
      </c>
      <c r="D1049" t="s">
        <v>3496</v>
      </c>
    </row>
    <row r="1050" spans="1:4">
      <c r="A1050" s="302" t="str">
        <f t="shared" si="24"/>
        <v>1020.</v>
      </c>
      <c r="C1050">
        <v>1020</v>
      </c>
      <c r="D1050" t="s">
        <v>3496</v>
      </c>
    </row>
    <row r="1051" spans="1:4">
      <c r="A1051" s="302" t="str">
        <f t="shared" si="24"/>
        <v>1021.</v>
      </c>
      <c r="C1051">
        <v>1021</v>
      </c>
      <c r="D1051" t="s">
        <v>3496</v>
      </c>
    </row>
    <row r="1052" spans="1:4">
      <c r="A1052" s="302" t="str">
        <f t="shared" si="24"/>
        <v>1022.</v>
      </c>
      <c r="C1052">
        <v>1022</v>
      </c>
      <c r="D1052" t="s">
        <v>3496</v>
      </c>
    </row>
    <row r="1053" spans="1:4">
      <c r="A1053" s="302" t="str">
        <f t="shared" si="24"/>
        <v>1023.</v>
      </c>
      <c r="C1053">
        <v>1023</v>
      </c>
      <c r="D1053" t="s">
        <v>3496</v>
      </c>
    </row>
    <row r="1054" spans="1:4">
      <c r="A1054" s="302" t="str">
        <f t="shared" si="24"/>
        <v>1024.</v>
      </c>
      <c r="C1054">
        <v>1024</v>
      </c>
      <c r="D1054" t="s">
        <v>3496</v>
      </c>
    </row>
    <row r="1055" spans="1:4">
      <c r="A1055" s="302" t="str">
        <f t="shared" si="24"/>
        <v>1025.</v>
      </c>
      <c r="C1055">
        <v>1025</v>
      </c>
      <c r="D1055" t="s">
        <v>3496</v>
      </c>
    </row>
    <row r="1056" spans="1:4">
      <c r="A1056" s="302" t="str">
        <f t="shared" si="24"/>
        <v>1026.</v>
      </c>
      <c r="C1056">
        <v>1026</v>
      </c>
      <c r="D1056" t="s">
        <v>3496</v>
      </c>
    </row>
    <row r="1057" spans="1:4">
      <c r="A1057" s="302" t="str">
        <f t="shared" ref="A1057:A1120" si="25">CONCATENATE(C1057,D1057)</f>
        <v>1027.</v>
      </c>
      <c r="C1057">
        <v>1027</v>
      </c>
      <c r="D1057" t="s">
        <v>3496</v>
      </c>
    </row>
    <row r="1058" spans="1:4">
      <c r="A1058" s="302" t="str">
        <f t="shared" si="25"/>
        <v>1028.</v>
      </c>
      <c r="C1058">
        <v>1028</v>
      </c>
      <c r="D1058" t="s">
        <v>3496</v>
      </c>
    </row>
    <row r="1059" spans="1:4">
      <c r="A1059" s="302" t="str">
        <f t="shared" si="25"/>
        <v>1029.</v>
      </c>
      <c r="C1059">
        <v>1029</v>
      </c>
      <c r="D1059" t="s">
        <v>3496</v>
      </c>
    </row>
    <row r="1060" spans="1:4">
      <c r="A1060" s="302" t="str">
        <f t="shared" si="25"/>
        <v>1030.</v>
      </c>
      <c r="C1060">
        <v>1030</v>
      </c>
      <c r="D1060" t="s">
        <v>3496</v>
      </c>
    </row>
    <row r="1061" spans="1:4">
      <c r="A1061" s="302" t="str">
        <f t="shared" si="25"/>
        <v>1031.</v>
      </c>
      <c r="C1061">
        <v>1031</v>
      </c>
      <c r="D1061" t="s">
        <v>3496</v>
      </c>
    </row>
    <row r="1062" spans="1:4">
      <c r="A1062" s="302" t="str">
        <f t="shared" si="25"/>
        <v>1032.</v>
      </c>
      <c r="C1062">
        <v>1032</v>
      </c>
      <c r="D1062" t="s">
        <v>3496</v>
      </c>
    </row>
    <row r="1063" spans="1:4">
      <c r="A1063" s="302" t="str">
        <f t="shared" si="25"/>
        <v>1033.</v>
      </c>
      <c r="C1063">
        <v>1033</v>
      </c>
      <c r="D1063" t="s">
        <v>3496</v>
      </c>
    </row>
    <row r="1064" spans="1:4">
      <c r="A1064" s="302" t="str">
        <f t="shared" si="25"/>
        <v>1034.</v>
      </c>
      <c r="C1064">
        <v>1034</v>
      </c>
      <c r="D1064" t="s">
        <v>3496</v>
      </c>
    </row>
    <row r="1065" spans="1:4">
      <c r="A1065" s="302" t="str">
        <f t="shared" si="25"/>
        <v>1035.</v>
      </c>
      <c r="C1065">
        <v>1035</v>
      </c>
      <c r="D1065" t="s">
        <v>3496</v>
      </c>
    </row>
    <row r="1066" spans="1:4">
      <c r="A1066" s="302" t="str">
        <f t="shared" si="25"/>
        <v>1036.</v>
      </c>
      <c r="C1066">
        <v>1036</v>
      </c>
      <c r="D1066" t="s">
        <v>3496</v>
      </c>
    </row>
    <row r="1067" spans="1:4">
      <c r="A1067" s="302" t="str">
        <f t="shared" si="25"/>
        <v>1037.</v>
      </c>
      <c r="C1067">
        <v>1037</v>
      </c>
      <c r="D1067" t="s">
        <v>3496</v>
      </c>
    </row>
    <row r="1068" spans="1:4">
      <c r="A1068" s="302" t="str">
        <f t="shared" si="25"/>
        <v>1038.</v>
      </c>
      <c r="C1068">
        <v>1038</v>
      </c>
      <c r="D1068" t="s">
        <v>3496</v>
      </c>
    </row>
    <row r="1069" spans="1:4">
      <c r="A1069" s="302" t="str">
        <f t="shared" si="25"/>
        <v>1039.</v>
      </c>
      <c r="C1069">
        <v>1039</v>
      </c>
      <c r="D1069" t="s">
        <v>3496</v>
      </c>
    </row>
    <row r="1070" spans="1:4">
      <c r="A1070" s="302" t="str">
        <f t="shared" si="25"/>
        <v>1040.</v>
      </c>
      <c r="C1070">
        <v>1040</v>
      </c>
      <c r="D1070" t="s">
        <v>3496</v>
      </c>
    </row>
    <row r="1071" spans="1:4">
      <c r="A1071" s="302" t="str">
        <f t="shared" si="25"/>
        <v>1041.</v>
      </c>
      <c r="C1071">
        <v>1041</v>
      </c>
      <c r="D1071" t="s">
        <v>3496</v>
      </c>
    </row>
    <row r="1072" spans="1:4">
      <c r="A1072" s="302" t="str">
        <f t="shared" si="25"/>
        <v>1042.</v>
      </c>
      <c r="C1072">
        <v>1042</v>
      </c>
      <c r="D1072" t="s">
        <v>3496</v>
      </c>
    </row>
    <row r="1073" spans="1:4">
      <c r="A1073" s="302" t="str">
        <f t="shared" si="25"/>
        <v>1043.</v>
      </c>
      <c r="C1073">
        <v>1043</v>
      </c>
      <c r="D1073" t="s">
        <v>3496</v>
      </c>
    </row>
    <row r="1074" spans="1:4">
      <c r="A1074" s="302" t="str">
        <f t="shared" si="25"/>
        <v>1044.</v>
      </c>
      <c r="C1074">
        <v>1044</v>
      </c>
      <c r="D1074" t="s">
        <v>3496</v>
      </c>
    </row>
    <row r="1075" spans="1:4">
      <c r="A1075" s="302" t="str">
        <f t="shared" si="25"/>
        <v>1045.</v>
      </c>
      <c r="C1075">
        <v>1045</v>
      </c>
      <c r="D1075" t="s">
        <v>3496</v>
      </c>
    </row>
    <row r="1076" spans="1:4">
      <c r="A1076" s="302" t="str">
        <f t="shared" si="25"/>
        <v>1046.</v>
      </c>
      <c r="C1076">
        <v>1046</v>
      </c>
      <c r="D1076" t="s">
        <v>3496</v>
      </c>
    </row>
    <row r="1077" spans="1:4">
      <c r="A1077" s="302" t="str">
        <f t="shared" si="25"/>
        <v>1047.</v>
      </c>
      <c r="C1077">
        <v>1047</v>
      </c>
      <c r="D1077" t="s">
        <v>3496</v>
      </c>
    </row>
    <row r="1078" spans="1:4">
      <c r="A1078" s="302" t="str">
        <f t="shared" si="25"/>
        <v>1048.</v>
      </c>
      <c r="C1078">
        <v>1048</v>
      </c>
      <c r="D1078" t="s">
        <v>3496</v>
      </c>
    </row>
    <row r="1079" spans="1:4">
      <c r="A1079" s="302" t="str">
        <f t="shared" si="25"/>
        <v>1049.</v>
      </c>
      <c r="C1079">
        <v>1049</v>
      </c>
      <c r="D1079" t="s">
        <v>3496</v>
      </c>
    </row>
    <row r="1080" spans="1:4">
      <c r="A1080" s="302" t="str">
        <f t="shared" si="25"/>
        <v>1050.</v>
      </c>
      <c r="C1080">
        <v>1050</v>
      </c>
      <c r="D1080" t="s">
        <v>3496</v>
      </c>
    </row>
    <row r="1081" spans="1:4">
      <c r="A1081" s="302" t="str">
        <f t="shared" si="25"/>
        <v>1051.</v>
      </c>
      <c r="C1081">
        <v>1051</v>
      </c>
      <c r="D1081" t="s">
        <v>3496</v>
      </c>
    </row>
    <row r="1082" spans="1:4">
      <c r="A1082" s="302" t="str">
        <f t="shared" si="25"/>
        <v>1052.</v>
      </c>
      <c r="C1082">
        <v>1052</v>
      </c>
      <c r="D1082" t="s">
        <v>3496</v>
      </c>
    </row>
    <row r="1083" spans="1:4">
      <c r="A1083" s="302" t="str">
        <f t="shared" si="25"/>
        <v>1053.</v>
      </c>
      <c r="C1083">
        <v>1053</v>
      </c>
      <c r="D1083" t="s">
        <v>3496</v>
      </c>
    </row>
    <row r="1084" spans="1:4">
      <c r="A1084" s="302" t="str">
        <f t="shared" si="25"/>
        <v>1054.</v>
      </c>
      <c r="C1084">
        <v>1054</v>
      </c>
      <c r="D1084" t="s">
        <v>3496</v>
      </c>
    </row>
    <row r="1085" spans="1:4">
      <c r="A1085" s="302" t="str">
        <f t="shared" si="25"/>
        <v>1055.</v>
      </c>
      <c r="C1085">
        <v>1055</v>
      </c>
      <c r="D1085" t="s">
        <v>3496</v>
      </c>
    </row>
    <row r="1086" spans="1:4">
      <c r="A1086" s="302" t="str">
        <f t="shared" si="25"/>
        <v>1056.</v>
      </c>
      <c r="C1086">
        <v>1056</v>
      </c>
      <c r="D1086" t="s">
        <v>3496</v>
      </c>
    </row>
    <row r="1087" spans="1:4">
      <c r="A1087" s="302" t="str">
        <f t="shared" si="25"/>
        <v>1057.</v>
      </c>
      <c r="C1087">
        <v>1057</v>
      </c>
      <c r="D1087" t="s">
        <v>3496</v>
      </c>
    </row>
    <row r="1088" spans="1:4">
      <c r="A1088" s="302" t="str">
        <f t="shared" si="25"/>
        <v>1058.</v>
      </c>
      <c r="C1088">
        <v>1058</v>
      </c>
      <c r="D1088" t="s">
        <v>3496</v>
      </c>
    </row>
    <row r="1089" spans="1:4">
      <c r="A1089" s="302" t="str">
        <f t="shared" si="25"/>
        <v>1059.</v>
      </c>
      <c r="C1089">
        <v>1059</v>
      </c>
      <c r="D1089" t="s">
        <v>3496</v>
      </c>
    </row>
    <row r="1090" spans="1:4">
      <c r="A1090" s="302" t="str">
        <f t="shared" si="25"/>
        <v>1060.</v>
      </c>
      <c r="C1090">
        <v>1060</v>
      </c>
      <c r="D1090" t="s">
        <v>3496</v>
      </c>
    </row>
    <row r="1091" spans="1:4">
      <c r="A1091" s="302" t="str">
        <f t="shared" si="25"/>
        <v>1061.</v>
      </c>
      <c r="C1091">
        <v>1061</v>
      </c>
      <c r="D1091" t="s">
        <v>3496</v>
      </c>
    </row>
    <row r="1092" spans="1:4">
      <c r="A1092" s="302" t="str">
        <f t="shared" si="25"/>
        <v>1062.</v>
      </c>
      <c r="C1092">
        <v>1062</v>
      </c>
      <c r="D1092" t="s">
        <v>3496</v>
      </c>
    </row>
    <row r="1093" spans="1:4">
      <c r="A1093" s="302" t="str">
        <f t="shared" si="25"/>
        <v>1063.</v>
      </c>
      <c r="C1093">
        <v>1063</v>
      </c>
      <c r="D1093" t="s">
        <v>3496</v>
      </c>
    </row>
    <row r="1094" spans="1:4">
      <c r="A1094" s="302" t="str">
        <f t="shared" si="25"/>
        <v>1064.</v>
      </c>
      <c r="C1094">
        <v>1064</v>
      </c>
      <c r="D1094" t="s">
        <v>3496</v>
      </c>
    </row>
    <row r="1095" spans="1:4">
      <c r="A1095" s="302" t="str">
        <f t="shared" si="25"/>
        <v>1065.</v>
      </c>
      <c r="C1095">
        <v>1065</v>
      </c>
      <c r="D1095" t="s">
        <v>3496</v>
      </c>
    </row>
    <row r="1096" spans="1:4">
      <c r="A1096" s="302" t="str">
        <f t="shared" si="25"/>
        <v>1066.</v>
      </c>
      <c r="C1096">
        <v>1066</v>
      </c>
      <c r="D1096" t="s">
        <v>3496</v>
      </c>
    </row>
    <row r="1097" spans="1:4">
      <c r="A1097" s="302" t="str">
        <f t="shared" si="25"/>
        <v>1067.</v>
      </c>
      <c r="C1097">
        <v>1067</v>
      </c>
      <c r="D1097" t="s">
        <v>3496</v>
      </c>
    </row>
    <row r="1098" spans="1:4">
      <c r="A1098" s="302" t="str">
        <f t="shared" si="25"/>
        <v>1068.</v>
      </c>
      <c r="C1098">
        <v>1068</v>
      </c>
      <c r="D1098" t="s">
        <v>3496</v>
      </c>
    </row>
    <row r="1099" spans="1:4">
      <c r="A1099" s="302" t="str">
        <f t="shared" si="25"/>
        <v>1069.</v>
      </c>
      <c r="C1099">
        <v>1069</v>
      </c>
      <c r="D1099" t="s">
        <v>3496</v>
      </c>
    </row>
    <row r="1100" spans="1:4">
      <c r="A1100" s="302" t="str">
        <f t="shared" si="25"/>
        <v>1070.</v>
      </c>
      <c r="C1100">
        <v>1070</v>
      </c>
      <c r="D1100" t="s">
        <v>3496</v>
      </c>
    </row>
    <row r="1101" spans="1:4">
      <c r="A1101" s="302" t="str">
        <f t="shared" si="25"/>
        <v>1071.</v>
      </c>
      <c r="C1101">
        <v>1071</v>
      </c>
      <c r="D1101" t="s">
        <v>3496</v>
      </c>
    </row>
    <row r="1102" spans="1:4">
      <c r="A1102" s="302" t="str">
        <f t="shared" si="25"/>
        <v>1072.</v>
      </c>
      <c r="C1102">
        <v>1072</v>
      </c>
      <c r="D1102" t="s">
        <v>3496</v>
      </c>
    </row>
    <row r="1103" spans="1:4">
      <c r="A1103" s="302" t="str">
        <f t="shared" si="25"/>
        <v>1073.</v>
      </c>
      <c r="C1103">
        <v>1073</v>
      </c>
      <c r="D1103" t="s">
        <v>3496</v>
      </c>
    </row>
    <row r="1104" spans="1:4">
      <c r="A1104" s="302" t="str">
        <f t="shared" si="25"/>
        <v>1074.</v>
      </c>
      <c r="C1104">
        <v>1074</v>
      </c>
      <c r="D1104" t="s">
        <v>3496</v>
      </c>
    </row>
    <row r="1105" spans="1:4">
      <c r="A1105" s="302" t="str">
        <f t="shared" si="25"/>
        <v>1075.</v>
      </c>
      <c r="C1105">
        <v>1075</v>
      </c>
      <c r="D1105" t="s">
        <v>3496</v>
      </c>
    </row>
    <row r="1106" spans="1:4">
      <c r="A1106" s="302" t="str">
        <f t="shared" si="25"/>
        <v>1076.</v>
      </c>
      <c r="C1106">
        <v>1076</v>
      </c>
      <c r="D1106" t="s">
        <v>3496</v>
      </c>
    </row>
    <row r="1107" spans="1:4">
      <c r="A1107" s="302" t="str">
        <f t="shared" si="25"/>
        <v>1077.</v>
      </c>
      <c r="C1107">
        <v>1077</v>
      </c>
      <c r="D1107" t="s">
        <v>3496</v>
      </c>
    </row>
    <row r="1108" spans="1:4">
      <c r="A1108" s="302" t="str">
        <f t="shared" si="25"/>
        <v>1078.</v>
      </c>
      <c r="C1108">
        <v>1078</v>
      </c>
      <c r="D1108" t="s">
        <v>3496</v>
      </c>
    </row>
    <row r="1109" spans="1:4">
      <c r="A1109" s="302" t="str">
        <f t="shared" si="25"/>
        <v>1079.</v>
      </c>
      <c r="C1109">
        <v>1079</v>
      </c>
      <c r="D1109" t="s">
        <v>3496</v>
      </c>
    </row>
    <row r="1110" spans="1:4">
      <c r="A1110" s="302" t="str">
        <f t="shared" si="25"/>
        <v>1080.</v>
      </c>
      <c r="C1110">
        <v>1080</v>
      </c>
      <c r="D1110" t="s">
        <v>3496</v>
      </c>
    </row>
    <row r="1111" spans="1:4">
      <c r="A1111" s="302" t="str">
        <f t="shared" si="25"/>
        <v>1081.</v>
      </c>
      <c r="C1111">
        <v>1081</v>
      </c>
      <c r="D1111" t="s">
        <v>3496</v>
      </c>
    </row>
    <row r="1112" spans="1:4">
      <c r="A1112" s="302" t="str">
        <f t="shared" si="25"/>
        <v>1082.</v>
      </c>
      <c r="C1112">
        <v>1082</v>
      </c>
      <c r="D1112" t="s">
        <v>3496</v>
      </c>
    </row>
    <row r="1113" spans="1:4">
      <c r="A1113" s="302" t="str">
        <f t="shared" si="25"/>
        <v>1083.</v>
      </c>
      <c r="C1113">
        <v>1083</v>
      </c>
      <c r="D1113" t="s">
        <v>3496</v>
      </c>
    </row>
    <row r="1114" spans="1:4">
      <c r="A1114" s="302" t="str">
        <f t="shared" si="25"/>
        <v>1084.</v>
      </c>
      <c r="C1114">
        <v>1084</v>
      </c>
      <c r="D1114" t="s">
        <v>3496</v>
      </c>
    </row>
    <row r="1115" spans="1:4">
      <c r="A1115" s="302" t="str">
        <f t="shared" si="25"/>
        <v>1085.</v>
      </c>
      <c r="C1115">
        <v>1085</v>
      </c>
      <c r="D1115" t="s">
        <v>3496</v>
      </c>
    </row>
    <row r="1116" spans="1:4">
      <c r="A1116" s="302" t="str">
        <f t="shared" si="25"/>
        <v>1086.</v>
      </c>
      <c r="C1116">
        <v>1086</v>
      </c>
      <c r="D1116" t="s">
        <v>3496</v>
      </c>
    </row>
    <row r="1117" spans="1:4">
      <c r="A1117" s="302" t="str">
        <f t="shared" si="25"/>
        <v>1087.</v>
      </c>
      <c r="C1117">
        <v>1087</v>
      </c>
      <c r="D1117" t="s">
        <v>3496</v>
      </c>
    </row>
    <row r="1118" spans="1:4">
      <c r="A1118" s="302" t="str">
        <f t="shared" si="25"/>
        <v>1088.</v>
      </c>
      <c r="C1118">
        <v>1088</v>
      </c>
      <c r="D1118" t="s">
        <v>3496</v>
      </c>
    </row>
    <row r="1119" spans="1:4">
      <c r="A1119" s="302" t="str">
        <f t="shared" si="25"/>
        <v>1089.</v>
      </c>
      <c r="C1119">
        <v>1089</v>
      </c>
      <c r="D1119" t="s">
        <v>3496</v>
      </c>
    </row>
    <row r="1120" spans="1:4">
      <c r="A1120" s="302" t="str">
        <f t="shared" si="25"/>
        <v>1090.</v>
      </c>
      <c r="C1120">
        <v>1090</v>
      </c>
      <c r="D1120" t="s">
        <v>3496</v>
      </c>
    </row>
    <row r="1121" spans="1:4">
      <c r="A1121" s="302" t="str">
        <f t="shared" ref="A1121:A1184" si="26">CONCATENATE(C1121,D1121)</f>
        <v>1091.</v>
      </c>
      <c r="C1121">
        <v>1091</v>
      </c>
      <c r="D1121" t="s">
        <v>3496</v>
      </c>
    </row>
    <row r="1122" spans="1:4">
      <c r="A1122" s="302" t="str">
        <f t="shared" si="26"/>
        <v>1092.</v>
      </c>
      <c r="C1122">
        <v>1092</v>
      </c>
      <c r="D1122" t="s">
        <v>3496</v>
      </c>
    </row>
    <row r="1123" spans="1:4">
      <c r="A1123" s="302" t="str">
        <f t="shared" si="26"/>
        <v>1093.</v>
      </c>
      <c r="C1123">
        <v>1093</v>
      </c>
      <c r="D1123" t="s">
        <v>3496</v>
      </c>
    </row>
    <row r="1124" spans="1:4">
      <c r="A1124" s="302" t="str">
        <f t="shared" si="26"/>
        <v>1094.</v>
      </c>
      <c r="C1124">
        <v>1094</v>
      </c>
      <c r="D1124" t="s">
        <v>3496</v>
      </c>
    </row>
    <row r="1125" spans="1:4">
      <c r="A1125" s="302" t="str">
        <f t="shared" si="26"/>
        <v>1095.</v>
      </c>
      <c r="C1125">
        <v>1095</v>
      </c>
      <c r="D1125" t="s">
        <v>3496</v>
      </c>
    </row>
    <row r="1126" spans="1:4">
      <c r="A1126" s="302" t="str">
        <f t="shared" si="26"/>
        <v>1096.</v>
      </c>
      <c r="C1126">
        <v>1096</v>
      </c>
      <c r="D1126" t="s">
        <v>3496</v>
      </c>
    </row>
    <row r="1127" spans="1:4">
      <c r="A1127" s="302" t="str">
        <f t="shared" si="26"/>
        <v>1097.</v>
      </c>
      <c r="C1127">
        <v>1097</v>
      </c>
      <c r="D1127" t="s">
        <v>3496</v>
      </c>
    </row>
    <row r="1128" spans="1:4">
      <c r="A1128" s="302" t="str">
        <f t="shared" si="26"/>
        <v>1098.</v>
      </c>
      <c r="C1128">
        <v>1098</v>
      </c>
      <c r="D1128" t="s">
        <v>3496</v>
      </c>
    </row>
    <row r="1129" spans="1:4">
      <c r="A1129" s="302" t="str">
        <f t="shared" si="26"/>
        <v>1099.</v>
      </c>
      <c r="C1129">
        <v>1099</v>
      </c>
      <c r="D1129" t="s">
        <v>3496</v>
      </c>
    </row>
    <row r="1130" spans="1:4">
      <c r="A1130" s="302" t="str">
        <f t="shared" si="26"/>
        <v>1100.</v>
      </c>
      <c r="C1130">
        <v>1100</v>
      </c>
      <c r="D1130" t="s">
        <v>3496</v>
      </c>
    </row>
    <row r="1131" spans="1:4">
      <c r="A1131" s="302" t="str">
        <f t="shared" si="26"/>
        <v>1101.</v>
      </c>
      <c r="C1131">
        <v>1101</v>
      </c>
      <c r="D1131" t="s">
        <v>3496</v>
      </c>
    </row>
    <row r="1132" spans="1:4">
      <c r="A1132" s="302" t="str">
        <f t="shared" si="26"/>
        <v>1102.</v>
      </c>
      <c r="C1132">
        <v>1102</v>
      </c>
      <c r="D1132" t="s">
        <v>3496</v>
      </c>
    </row>
    <row r="1133" spans="1:4">
      <c r="A1133" s="302" t="str">
        <f t="shared" si="26"/>
        <v>1103.</v>
      </c>
      <c r="C1133">
        <v>1103</v>
      </c>
      <c r="D1133" t="s">
        <v>3496</v>
      </c>
    </row>
    <row r="1134" spans="1:4">
      <c r="A1134" s="302" t="str">
        <f t="shared" si="26"/>
        <v>1104.</v>
      </c>
      <c r="C1134">
        <v>1104</v>
      </c>
      <c r="D1134" t="s">
        <v>3496</v>
      </c>
    </row>
    <row r="1135" spans="1:4">
      <c r="A1135" s="302" t="str">
        <f t="shared" si="26"/>
        <v>1105.</v>
      </c>
      <c r="C1135">
        <v>1105</v>
      </c>
      <c r="D1135" t="s">
        <v>3496</v>
      </c>
    </row>
    <row r="1136" spans="1:4">
      <c r="A1136" s="302" t="str">
        <f t="shared" si="26"/>
        <v>1106.</v>
      </c>
      <c r="C1136">
        <v>1106</v>
      </c>
      <c r="D1136" t="s">
        <v>3496</v>
      </c>
    </row>
    <row r="1137" spans="1:4">
      <c r="A1137" s="302" t="str">
        <f t="shared" si="26"/>
        <v>1107.</v>
      </c>
      <c r="C1137">
        <v>1107</v>
      </c>
      <c r="D1137" t="s">
        <v>3496</v>
      </c>
    </row>
    <row r="1138" spans="1:4">
      <c r="A1138" s="302" t="str">
        <f t="shared" si="26"/>
        <v>1108.</v>
      </c>
      <c r="C1138">
        <v>1108</v>
      </c>
      <c r="D1138" t="s">
        <v>3496</v>
      </c>
    </row>
    <row r="1139" spans="1:4">
      <c r="A1139" s="302" t="str">
        <f t="shared" si="26"/>
        <v>1109.</v>
      </c>
      <c r="C1139">
        <v>1109</v>
      </c>
      <c r="D1139" t="s">
        <v>3496</v>
      </c>
    </row>
    <row r="1140" spans="1:4">
      <c r="A1140" s="302" t="str">
        <f t="shared" si="26"/>
        <v>1110.</v>
      </c>
      <c r="C1140">
        <v>1110</v>
      </c>
      <c r="D1140" t="s">
        <v>3496</v>
      </c>
    </row>
    <row r="1141" spans="1:4">
      <c r="A1141" s="302" t="str">
        <f t="shared" si="26"/>
        <v>1111.</v>
      </c>
      <c r="C1141">
        <v>1111</v>
      </c>
      <c r="D1141" t="s">
        <v>3496</v>
      </c>
    </row>
    <row r="1142" spans="1:4">
      <c r="A1142" s="302" t="str">
        <f t="shared" si="26"/>
        <v>1112.</v>
      </c>
      <c r="C1142">
        <v>1112</v>
      </c>
      <c r="D1142" t="s">
        <v>3496</v>
      </c>
    </row>
    <row r="1143" spans="1:4">
      <c r="A1143" s="302" t="str">
        <f t="shared" si="26"/>
        <v>1113.</v>
      </c>
      <c r="C1143">
        <v>1113</v>
      </c>
      <c r="D1143" t="s">
        <v>3496</v>
      </c>
    </row>
    <row r="1144" spans="1:4">
      <c r="A1144" s="302" t="str">
        <f t="shared" si="26"/>
        <v>1114.</v>
      </c>
      <c r="C1144">
        <v>1114</v>
      </c>
      <c r="D1144" t="s">
        <v>3496</v>
      </c>
    </row>
    <row r="1145" spans="1:4">
      <c r="A1145" s="302" t="str">
        <f t="shared" si="26"/>
        <v>1115.</v>
      </c>
      <c r="C1145">
        <v>1115</v>
      </c>
      <c r="D1145" t="s">
        <v>3496</v>
      </c>
    </row>
    <row r="1146" spans="1:4">
      <c r="A1146" s="302" t="str">
        <f t="shared" si="26"/>
        <v>1116.</v>
      </c>
      <c r="C1146">
        <v>1116</v>
      </c>
      <c r="D1146" t="s">
        <v>3496</v>
      </c>
    </row>
    <row r="1147" spans="1:4">
      <c r="A1147" s="302" t="str">
        <f t="shared" si="26"/>
        <v>1117.</v>
      </c>
      <c r="C1147">
        <v>1117</v>
      </c>
      <c r="D1147" t="s">
        <v>3496</v>
      </c>
    </row>
    <row r="1148" spans="1:4">
      <c r="A1148" s="302" t="str">
        <f t="shared" si="26"/>
        <v>1118.</v>
      </c>
      <c r="C1148">
        <v>1118</v>
      </c>
      <c r="D1148" t="s">
        <v>3496</v>
      </c>
    </row>
    <row r="1149" spans="1:4">
      <c r="A1149" s="302" t="str">
        <f t="shared" si="26"/>
        <v>1119.</v>
      </c>
      <c r="C1149">
        <v>1119</v>
      </c>
      <c r="D1149" t="s">
        <v>3496</v>
      </c>
    </row>
    <row r="1150" spans="1:4">
      <c r="A1150" s="302" t="str">
        <f t="shared" si="26"/>
        <v>1120.</v>
      </c>
      <c r="C1150">
        <v>1120</v>
      </c>
      <c r="D1150" t="s">
        <v>3496</v>
      </c>
    </row>
    <row r="1151" spans="1:4">
      <c r="A1151" s="302" t="str">
        <f t="shared" si="26"/>
        <v>1121.</v>
      </c>
      <c r="C1151">
        <v>1121</v>
      </c>
      <c r="D1151" t="s">
        <v>3496</v>
      </c>
    </row>
    <row r="1152" spans="1:4">
      <c r="A1152" s="302" t="str">
        <f t="shared" si="26"/>
        <v>1122.</v>
      </c>
      <c r="C1152">
        <v>1122</v>
      </c>
      <c r="D1152" t="s">
        <v>3496</v>
      </c>
    </row>
    <row r="1153" spans="1:4">
      <c r="A1153" s="302" t="str">
        <f t="shared" si="26"/>
        <v>1123.</v>
      </c>
      <c r="C1153">
        <v>1123</v>
      </c>
      <c r="D1153" t="s">
        <v>3496</v>
      </c>
    </row>
    <row r="1154" spans="1:4">
      <c r="A1154" s="302" t="str">
        <f t="shared" si="26"/>
        <v>1124.</v>
      </c>
      <c r="C1154">
        <v>1124</v>
      </c>
      <c r="D1154" t="s">
        <v>3496</v>
      </c>
    </row>
    <row r="1155" spans="1:4">
      <c r="A1155" s="302" t="str">
        <f t="shared" si="26"/>
        <v>1125.</v>
      </c>
      <c r="C1155">
        <v>1125</v>
      </c>
      <c r="D1155" t="s">
        <v>3496</v>
      </c>
    </row>
    <row r="1156" spans="1:4">
      <c r="A1156" s="302" t="str">
        <f t="shared" si="26"/>
        <v>1126.</v>
      </c>
      <c r="C1156">
        <v>1126</v>
      </c>
      <c r="D1156" t="s">
        <v>3496</v>
      </c>
    </row>
    <row r="1157" spans="1:4">
      <c r="A1157" s="302" t="str">
        <f t="shared" si="26"/>
        <v>1127.</v>
      </c>
      <c r="C1157">
        <v>1127</v>
      </c>
      <c r="D1157" t="s">
        <v>3496</v>
      </c>
    </row>
    <row r="1158" spans="1:4">
      <c r="A1158" s="302" t="str">
        <f t="shared" si="26"/>
        <v>1128.</v>
      </c>
      <c r="C1158">
        <v>1128</v>
      </c>
      <c r="D1158" t="s">
        <v>3496</v>
      </c>
    </row>
    <row r="1159" spans="1:4">
      <c r="A1159" s="302" t="str">
        <f t="shared" si="26"/>
        <v>1129.</v>
      </c>
      <c r="C1159">
        <v>1129</v>
      </c>
      <c r="D1159" t="s">
        <v>3496</v>
      </c>
    </row>
    <row r="1160" spans="1:4">
      <c r="A1160" s="302" t="str">
        <f t="shared" si="26"/>
        <v>1130.</v>
      </c>
      <c r="C1160">
        <v>1130</v>
      </c>
      <c r="D1160" t="s">
        <v>3496</v>
      </c>
    </row>
    <row r="1161" spans="1:4">
      <c r="A1161" s="302" t="str">
        <f t="shared" si="26"/>
        <v>1131.</v>
      </c>
      <c r="C1161">
        <v>1131</v>
      </c>
      <c r="D1161" t="s">
        <v>3496</v>
      </c>
    </row>
    <row r="1162" spans="1:4">
      <c r="A1162" s="302" t="str">
        <f t="shared" si="26"/>
        <v>1132.</v>
      </c>
      <c r="C1162">
        <v>1132</v>
      </c>
      <c r="D1162" t="s">
        <v>3496</v>
      </c>
    </row>
    <row r="1163" spans="1:4">
      <c r="A1163" s="302" t="str">
        <f t="shared" si="26"/>
        <v>1133.</v>
      </c>
      <c r="C1163">
        <v>1133</v>
      </c>
      <c r="D1163" t="s">
        <v>3496</v>
      </c>
    </row>
    <row r="1164" spans="1:4">
      <c r="A1164" s="302" t="str">
        <f t="shared" si="26"/>
        <v>1134.</v>
      </c>
      <c r="C1164">
        <v>1134</v>
      </c>
      <c r="D1164" t="s">
        <v>3496</v>
      </c>
    </row>
    <row r="1165" spans="1:4">
      <c r="A1165" s="302" t="str">
        <f t="shared" si="26"/>
        <v>1135.</v>
      </c>
      <c r="C1165">
        <v>1135</v>
      </c>
      <c r="D1165" t="s">
        <v>3496</v>
      </c>
    </row>
    <row r="1166" spans="1:4">
      <c r="A1166" s="302" t="str">
        <f t="shared" si="26"/>
        <v>1136.</v>
      </c>
      <c r="C1166">
        <v>1136</v>
      </c>
      <c r="D1166" t="s">
        <v>3496</v>
      </c>
    </row>
    <row r="1167" spans="1:4">
      <c r="A1167" s="302" t="str">
        <f t="shared" si="26"/>
        <v>1137.</v>
      </c>
      <c r="C1167">
        <v>1137</v>
      </c>
      <c r="D1167" t="s">
        <v>3496</v>
      </c>
    </row>
    <row r="1168" spans="1:4">
      <c r="A1168" s="302" t="str">
        <f t="shared" si="26"/>
        <v>1138.</v>
      </c>
      <c r="C1168">
        <v>1138</v>
      </c>
      <c r="D1168" t="s">
        <v>3496</v>
      </c>
    </row>
    <row r="1169" spans="1:4">
      <c r="A1169" s="302" t="str">
        <f t="shared" si="26"/>
        <v>1139.</v>
      </c>
      <c r="C1169">
        <v>1139</v>
      </c>
      <c r="D1169" t="s">
        <v>3496</v>
      </c>
    </row>
    <row r="1170" spans="1:4">
      <c r="A1170" s="302" t="str">
        <f t="shared" si="26"/>
        <v>1140.</v>
      </c>
      <c r="C1170">
        <v>1140</v>
      </c>
      <c r="D1170" t="s">
        <v>3496</v>
      </c>
    </row>
    <row r="1171" spans="1:4">
      <c r="A1171" s="302" t="str">
        <f t="shared" si="26"/>
        <v>1141.</v>
      </c>
      <c r="C1171">
        <v>1141</v>
      </c>
      <c r="D1171" t="s">
        <v>3496</v>
      </c>
    </row>
    <row r="1172" spans="1:4">
      <c r="A1172" s="302" t="str">
        <f t="shared" si="26"/>
        <v>1142.</v>
      </c>
      <c r="C1172">
        <v>1142</v>
      </c>
      <c r="D1172" t="s">
        <v>3496</v>
      </c>
    </row>
    <row r="1173" spans="1:4">
      <c r="A1173" s="302" t="str">
        <f t="shared" si="26"/>
        <v>1143.</v>
      </c>
      <c r="C1173">
        <v>1143</v>
      </c>
      <c r="D1173" t="s">
        <v>3496</v>
      </c>
    </row>
    <row r="1174" spans="1:4">
      <c r="A1174" s="302" t="str">
        <f t="shared" si="26"/>
        <v>1144.</v>
      </c>
      <c r="C1174">
        <v>1144</v>
      </c>
      <c r="D1174" t="s">
        <v>3496</v>
      </c>
    </row>
    <row r="1175" spans="1:4">
      <c r="A1175" s="302" t="str">
        <f t="shared" si="26"/>
        <v>1145.</v>
      </c>
      <c r="C1175">
        <v>1145</v>
      </c>
      <c r="D1175" t="s">
        <v>3496</v>
      </c>
    </row>
    <row r="1176" spans="1:4">
      <c r="A1176" s="302" t="str">
        <f t="shared" si="26"/>
        <v>1146.</v>
      </c>
      <c r="C1176">
        <v>1146</v>
      </c>
      <c r="D1176" t="s">
        <v>3496</v>
      </c>
    </row>
    <row r="1177" spans="1:4">
      <c r="A1177" s="302" t="str">
        <f t="shared" si="26"/>
        <v>1147.</v>
      </c>
      <c r="C1177">
        <v>1147</v>
      </c>
      <c r="D1177" t="s">
        <v>3496</v>
      </c>
    </row>
    <row r="1178" spans="1:4">
      <c r="A1178" s="302" t="str">
        <f t="shared" si="26"/>
        <v>1148.</v>
      </c>
      <c r="C1178">
        <v>1148</v>
      </c>
      <c r="D1178" t="s">
        <v>3496</v>
      </c>
    </row>
    <row r="1179" spans="1:4">
      <c r="A1179" s="302" t="str">
        <f t="shared" si="26"/>
        <v>1149.</v>
      </c>
      <c r="C1179">
        <v>1149</v>
      </c>
      <c r="D1179" t="s">
        <v>3496</v>
      </c>
    </row>
    <row r="1180" spans="1:4">
      <c r="A1180" s="302" t="str">
        <f t="shared" si="26"/>
        <v>1150.</v>
      </c>
      <c r="C1180">
        <v>1150</v>
      </c>
      <c r="D1180" t="s">
        <v>3496</v>
      </c>
    </row>
    <row r="1181" spans="1:4">
      <c r="A1181" s="302" t="str">
        <f t="shared" si="26"/>
        <v>1151.</v>
      </c>
      <c r="C1181">
        <v>1151</v>
      </c>
      <c r="D1181" t="s">
        <v>3496</v>
      </c>
    </row>
    <row r="1182" spans="1:4">
      <c r="A1182" s="302" t="str">
        <f t="shared" si="26"/>
        <v>1152.</v>
      </c>
      <c r="C1182">
        <v>1152</v>
      </c>
      <c r="D1182" t="s">
        <v>3496</v>
      </c>
    </row>
    <row r="1183" spans="1:4">
      <c r="A1183" s="302" t="str">
        <f t="shared" si="26"/>
        <v>1153.</v>
      </c>
      <c r="C1183">
        <v>1153</v>
      </c>
      <c r="D1183" t="s">
        <v>3496</v>
      </c>
    </row>
    <row r="1184" spans="1:4">
      <c r="A1184" s="302" t="str">
        <f t="shared" si="26"/>
        <v>1154.</v>
      </c>
      <c r="C1184">
        <v>1154</v>
      </c>
      <c r="D1184" t="s">
        <v>3496</v>
      </c>
    </row>
    <row r="1185" spans="1:4">
      <c r="A1185" s="302" t="str">
        <f t="shared" ref="A1185:A1248" si="27">CONCATENATE(C1185,D1185)</f>
        <v>1155.</v>
      </c>
      <c r="C1185">
        <v>1155</v>
      </c>
      <c r="D1185" t="s">
        <v>3496</v>
      </c>
    </row>
    <row r="1186" spans="1:4">
      <c r="A1186" s="302" t="str">
        <f t="shared" si="27"/>
        <v>1156.</v>
      </c>
      <c r="C1186">
        <v>1156</v>
      </c>
      <c r="D1186" t="s">
        <v>3496</v>
      </c>
    </row>
    <row r="1187" spans="1:4">
      <c r="A1187" s="302" t="str">
        <f t="shared" si="27"/>
        <v>1157.</v>
      </c>
      <c r="C1187">
        <v>1157</v>
      </c>
      <c r="D1187" t="s">
        <v>3496</v>
      </c>
    </row>
    <row r="1188" spans="1:4">
      <c r="A1188" s="302" t="str">
        <f t="shared" si="27"/>
        <v>1158.</v>
      </c>
      <c r="C1188">
        <v>1158</v>
      </c>
      <c r="D1188" t="s">
        <v>3496</v>
      </c>
    </row>
    <row r="1189" spans="1:4">
      <c r="A1189" s="302" t="str">
        <f t="shared" si="27"/>
        <v>1159.</v>
      </c>
      <c r="C1189">
        <v>1159</v>
      </c>
      <c r="D1189" t="s">
        <v>3496</v>
      </c>
    </row>
    <row r="1190" spans="1:4">
      <c r="A1190" s="302" t="str">
        <f t="shared" si="27"/>
        <v>1160.</v>
      </c>
      <c r="C1190">
        <v>1160</v>
      </c>
      <c r="D1190" t="s">
        <v>3496</v>
      </c>
    </row>
    <row r="1191" spans="1:4">
      <c r="A1191" s="302" t="str">
        <f t="shared" si="27"/>
        <v>1161.</v>
      </c>
      <c r="C1191">
        <v>1161</v>
      </c>
      <c r="D1191" t="s">
        <v>3496</v>
      </c>
    </row>
    <row r="1192" spans="1:4">
      <c r="A1192" s="302" t="str">
        <f t="shared" si="27"/>
        <v>1162.</v>
      </c>
      <c r="C1192">
        <v>1162</v>
      </c>
      <c r="D1192" t="s">
        <v>3496</v>
      </c>
    </row>
    <row r="1193" spans="1:4">
      <c r="A1193" s="302" t="str">
        <f t="shared" si="27"/>
        <v>1163.</v>
      </c>
      <c r="C1193">
        <v>1163</v>
      </c>
      <c r="D1193" t="s">
        <v>3496</v>
      </c>
    </row>
    <row r="1194" spans="1:4">
      <c r="A1194" s="302" t="str">
        <f t="shared" si="27"/>
        <v>1164.</v>
      </c>
      <c r="C1194">
        <v>1164</v>
      </c>
      <c r="D1194" t="s">
        <v>3496</v>
      </c>
    </row>
    <row r="1195" spans="1:4">
      <c r="A1195" s="302" t="str">
        <f t="shared" si="27"/>
        <v>1165.</v>
      </c>
      <c r="C1195">
        <v>1165</v>
      </c>
      <c r="D1195" t="s">
        <v>3496</v>
      </c>
    </row>
    <row r="1196" spans="1:4">
      <c r="A1196" s="302" t="str">
        <f t="shared" si="27"/>
        <v>1166.</v>
      </c>
      <c r="C1196">
        <v>1166</v>
      </c>
      <c r="D1196" t="s">
        <v>3496</v>
      </c>
    </row>
    <row r="1197" spans="1:4">
      <c r="A1197" s="302" t="str">
        <f t="shared" si="27"/>
        <v>1167.</v>
      </c>
      <c r="C1197">
        <v>1167</v>
      </c>
      <c r="D1197" t="s">
        <v>3496</v>
      </c>
    </row>
    <row r="1198" spans="1:4">
      <c r="A1198" s="302" t="str">
        <f t="shared" si="27"/>
        <v>1168.</v>
      </c>
      <c r="C1198">
        <v>1168</v>
      </c>
      <c r="D1198" t="s">
        <v>3496</v>
      </c>
    </row>
    <row r="1199" spans="1:4">
      <c r="A1199" s="302" t="str">
        <f t="shared" si="27"/>
        <v>1169.</v>
      </c>
      <c r="C1199">
        <v>1169</v>
      </c>
      <c r="D1199" t="s">
        <v>3496</v>
      </c>
    </row>
    <row r="1200" spans="1:4">
      <c r="A1200" s="302" t="str">
        <f t="shared" si="27"/>
        <v>1170.</v>
      </c>
      <c r="C1200">
        <v>1170</v>
      </c>
      <c r="D1200" t="s">
        <v>3496</v>
      </c>
    </row>
    <row r="1201" spans="1:4">
      <c r="A1201" s="302" t="str">
        <f t="shared" si="27"/>
        <v>1171.</v>
      </c>
      <c r="C1201">
        <v>1171</v>
      </c>
      <c r="D1201" t="s">
        <v>3496</v>
      </c>
    </row>
    <row r="1202" spans="1:4">
      <c r="A1202" s="302" t="str">
        <f t="shared" si="27"/>
        <v>1172.</v>
      </c>
      <c r="C1202">
        <v>1172</v>
      </c>
      <c r="D1202" t="s">
        <v>3496</v>
      </c>
    </row>
    <row r="1203" spans="1:4">
      <c r="A1203" s="302" t="str">
        <f t="shared" si="27"/>
        <v>1173.</v>
      </c>
      <c r="C1203">
        <v>1173</v>
      </c>
      <c r="D1203" t="s">
        <v>3496</v>
      </c>
    </row>
    <row r="1204" spans="1:4">
      <c r="A1204" s="302" t="str">
        <f t="shared" si="27"/>
        <v>1174.</v>
      </c>
      <c r="C1204">
        <v>1174</v>
      </c>
      <c r="D1204" t="s">
        <v>3496</v>
      </c>
    </row>
    <row r="1205" spans="1:4">
      <c r="A1205" s="302" t="str">
        <f t="shared" si="27"/>
        <v>1175.</v>
      </c>
      <c r="C1205">
        <v>1175</v>
      </c>
      <c r="D1205" t="s">
        <v>3496</v>
      </c>
    </row>
    <row r="1206" spans="1:4">
      <c r="A1206" s="302" t="str">
        <f t="shared" si="27"/>
        <v>1176.</v>
      </c>
      <c r="C1206">
        <v>1176</v>
      </c>
      <c r="D1206" t="s">
        <v>3496</v>
      </c>
    </row>
    <row r="1207" spans="1:4">
      <c r="A1207" s="302" t="str">
        <f t="shared" si="27"/>
        <v>1177.</v>
      </c>
      <c r="C1207">
        <v>1177</v>
      </c>
      <c r="D1207" t="s">
        <v>3496</v>
      </c>
    </row>
    <row r="1208" spans="1:4">
      <c r="A1208" s="302" t="str">
        <f t="shared" si="27"/>
        <v>1178.</v>
      </c>
      <c r="C1208">
        <v>1178</v>
      </c>
      <c r="D1208" t="s">
        <v>3496</v>
      </c>
    </row>
    <row r="1209" spans="1:4">
      <c r="A1209" s="302" t="str">
        <f t="shared" si="27"/>
        <v>1179.</v>
      </c>
      <c r="C1209">
        <v>1179</v>
      </c>
      <c r="D1209" t="s">
        <v>3496</v>
      </c>
    </row>
    <row r="1210" spans="1:4">
      <c r="A1210" s="302" t="str">
        <f t="shared" si="27"/>
        <v>1180.</v>
      </c>
      <c r="C1210">
        <v>1180</v>
      </c>
      <c r="D1210" t="s">
        <v>3496</v>
      </c>
    </row>
    <row r="1211" spans="1:4">
      <c r="A1211" s="302" t="str">
        <f t="shared" si="27"/>
        <v>1181.</v>
      </c>
      <c r="C1211">
        <v>1181</v>
      </c>
      <c r="D1211" t="s">
        <v>3496</v>
      </c>
    </row>
    <row r="1212" spans="1:4">
      <c r="A1212" s="302" t="str">
        <f t="shared" si="27"/>
        <v>1182.</v>
      </c>
      <c r="C1212">
        <v>1182</v>
      </c>
      <c r="D1212" t="s">
        <v>3496</v>
      </c>
    </row>
    <row r="1213" spans="1:4">
      <c r="A1213" s="302" t="str">
        <f t="shared" si="27"/>
        <v>1183.</v>
      </c>
      <c r="C1213">
        <v>1183</v>
      </c>
      <c r="D1213" t="s">
        <v>3496</v>
      </c>
    </row>
    <row r="1214" spans="1:4">
      <c r="A1214" s="302" t="str">
        <f t="shared" si="27"/>
        <v>1184.</v>
      </c>
      <c r="C1214">
        <v>1184</v>
      </c>
      <c r="D1214" t="s">
        <v>3496</v>
      </c>
    </row>
    <row r="1215" spans="1:4">
      <c r="A1215" s="302" t="str">
        <f t="shared" si="27"/>
        <v>1185.</v>
      </c>
      <c r="C1215">
        <v>1185</v>
      </c>
      <c r="D1215" t="s">
        <v>3496</v>
      </c>
    </row>
    <row r="1216" spans="1:4">
      <c r="A1216" s="302" t="str">
        <f t="shared" si="27"/>
        <v>1186.</v>
      </c>
      <c r="C1216">
        <v>1186</v>
      </c>
      <c r="D1216" t="s">
        <v>3496</v>
      </c>
    </row>
    <row r="1217" spans="1:4">
      <c r="A1217" s="302" t="str">
        <f t="shared" si="27"/>
        <v>1187.</v>
      </c>
      <c r="C1217">
        <v>1187</v>
      </c>
      <c r="D1217" t="s">
        <v>3496</v>
      </c>
    </row>
    <row r="1218" spans="1:4">
      <c r="A1218" s="302" t="str">
        <f t="shared" si="27"/>
        <v>1188.</v>
      </c>
      <c r="C1218">
        <v>1188</v>
      </c>
      <c r="D1218" t="s">
        <v>3496</v>
      </c>
    </row>
    <row r="1219" spans="1:4">
      <c r="A1219" s="302" t="str">
        <f t="shared" si="27"/>
        <v>1189.</v>
      </c>
      <c r="C1219">
        <v>1189</v>
      </c>
      <c r="D1219" t="s">
        <v>3496</v>
      </c>
    </row>
    <row r="1220" spans="1:4">
      <c r="A1220" s="302" t="str">
        <f t="shared" si="27"/>
        <v>1190.</v>
      </c>
      <c r="C1220">
        <v>1190</v>
      </c>
      <c r="D1220" t="s">
        <v>3496</v>
      </c>
    </row>
    <row r="1221" spans="1:4">
      <c r="A1221" s="302" t="str">
        <f t="shared" si="27"/>
        <v>1191.</v>
      </c>
      <c r="C1221">
        <v>1191</v>
      </c>
      <c r="D1221" t="s">
        <v>3496</v>
      </c>
    </row>
    <row r="1222" spans="1:4">
      <c r="A1222" s="302" t="str">
        <f t="shared" si="27"/>
        <v>1192.</v>
      </c>
      <c r="C1222">
        <v>1192</v>
      </c>
      <c r="D1222" t="s">
        <v>3496</v>
      </c>
    </row>
    <row r="1223" spans="1:4">
      <c r="A1223" s="302" t="str">
        <f t="shared" si="27"/>
        <v>1193.</v>
      </c>
      <c r="C1223">
        <v>1193</v>
      </c>
      <c r="D1223" t="s">
        <v>3496</v>
      </c>
    </row>
    <row r="1224" spans="1:4">
      <c r="A1224" s="302" t="str">
        <f t="shared" si="27"/>
        <v>1194.</v>
      </c>
      <c r="C1224">
        <v>1194</v>
      </c>
      <c r="D1224" t="s">
        <v>3496</v>
      </c>
    </row>
    <row r="1225" spans="1:4">
      <c r="A1225" s="302" t="str">
        <f t="shared" si="27"/>
        <v>1195.</v>
      </c>
      <c r="C1225">
        <v>1195</v>
      </c>
      <c r="D1225" t="s">
        <v>3496</v>
      </c>
    </row>
    <row r="1226" spans="1:4">
      <c r="A1226" s="302" t="str">
        <f t="shared" si="27"/>
        <v>1196.</v>
      </c>
      <c r="C1226">
        <v>1196</v>
      </c>
      <c r="D1226" t="s">
        <v>3496</v>
      </c>
    </row>
    <row r="1227" spans="1:4">
      <c r="A1227" s="302" t="str">
        <f t="shared" si="27"/>
        <v>1197.</v>
      </c>
      <c r="C1227">
        <v>1197</v>
      </c>
      <c r="D1227" t="s">
        <v>3496</v>
      </c>
    </row>
    <row r="1228" spans="1:4">
      <c r="A1228" s="302" t="str">
        <f t="shared" si="27"/>
        <v>1198.</v>
      </c>
      <c r="C1228">
        <v>1198</v>
      </c>
      <c r="D1228" t="s">
        <v>3496</v>
      </c>
    </row>
    <row r="1229" spans="1:4">
      <c r="A1229" s="302" t="str">
        <f t="shared" si="27"/>
        <v>1199.</v>
      </c>
      <c r="C1229">
        <v>1199</v>
      </c>
      <c r="D1229" t="s">
        <v>3496</v>
      </c>
    </row>
    <row r="1230" spans="1:4">
      <c r="A1230" s="302" t="str">
        <f t="shared" si="27"/>
        <v>1200.</v>
      </c>
      <c r="C1230">
        <v>1200</v>
      </c>
      <c r="D1230" t="s">
        <v>3496</v>
      </c>
    </row>
    <row r="1231" spans="1:4">
      <c r="A1231" s="302" t="str">
        <f t="shared" si="27"/>
        <v>1201.</v>
      </c>
      <c r="C1231">
        <v>1201</v>
      </c>
      <c r="D1231" t="s">
        <v>3496</v>
      </c>
    </row>
    <row r="1232" spans="1:4">
      <c r="A1232" s="302" t="str">
        <f t="shared" si="27"/>
        <v>1202.</v>
      </c>
      <c r="C1232">
        <v>1202</v>
      </c>
      <c r="D1232" t="s">
        <v>3496</v>
      </c>
    </row>
    <row r="1233" spans="1:4">
      <c r="A1233" s="302" t="str">
        <f t="shared" si="27"/>
        <v>1203.</v>
      </c>
      <c r="C1233">
        <v>1203</v>
      </c>
      <c r="D1233" t="s">
        <v>3496</v>
      </c>
    </row>
    <row r="1234" spans="1:4">
      <c r="A1234" s="302" t="str">
        <f t="shared" si="27"/>
        <v>1204.</v>
      </c>
      <c r="C1234">
        <v>1204</v>
      </c>
      <c r="D1234" t="s">
        <v>3496</v>
      </c>
    </row>
    <row r="1235" spans="1:4">
      <c r="A1235" s="302" t="str">
        <f t="shared" si="27"/>
        <v>1205.</v>
      </c>
      <c r="C1235">
        <v>1205</v>
      </c>
      <c r="D1235" t="s">
        <v>3496</v>
      </c>
    </row>
    <row r="1236" spans="1:4">
      <c r="A1236" s="302" t="str">
        <f t="shared" si="27"/>
        <v>1206.</v>
      </c>
      <c r="C1236">
        <v>1206</v>
      </c>
      <c r="D1236" t="s">
        <v>3496</v>
      </c>
    </row>
    <row r="1237" spans="1:4">
      <c r="A1237" s="302" t="str">
        <f t="shared" si="27"/>
        <v>1207.</v>
      </c>
      <c r="C1237">
        <v>1207</v>
      </c>
      <c r="D1237" t="s">
        <v>3496</v>
      </c>
    </row>
    <row r="1238" spans="1:4">
      <c r="A1238" s="302" t="str">
        <f t="shared" si="27"/>
        <v>1208.</v>
      </c>
      <c r="C1238">
        <v>1208</v>
      </c>
      <c r="D1238" t="s">
        <v>3496</v>
      </c>
    </row>
    <row r="1239" spans="1:4">
      <c r="A1239" s="302" t="str">
        <f t="shared" si="27"/>
        <v>1209.</v>
      </c>
      <c r="C1239">
        <v>1209</v>
      </c>
      <c r="D1239" t="s">
        <v>3496</v>
      </c>
    </row>
    <row r="1240" spans="1:4">
      <c r="A1240" s="302" t="str">
        <f t="shared" si="27"/>
        <v>1210.</v>
      </c>
      <c r="C1240">
        <v>1210</v>
      </c>
      <c r="D1240" t="s">
        <v>3496</v>
      </c>
    </row>
    <row r="1241" spans="1:4">
      <c r="A1241" s="302" t="str">
        <f t="shared" si="27"/>
        <v>1211.</v>
      </c>
      <c r="C1241">
        <v>1211</v>
      </c>
      <c r="D1241" t="s">
        <v>3496</v>
      </c>
    </row>
    <row r="1242" spans="1:4">
      <c r="A1242" s="302" t="str">
        <f t="shared" si="27"/>
        <v>1212.</v>
      </c>
      <c r="C1242">
        <v>1212</v>
      </c>
      <c r="D1242" t="s">
        <v>3496</v>
      </c>
    </row>
    <row r="1243" spans="1:4">
      <c r="A1243" s="302" t="str">
        <f t="shared" si="27"/>
        <v>1213.</v>
      </c>
      <c r="C1243">
        <v>1213</v>
      </c>
      <c r="D1243" t="s">
        <v>3496</v>
      </c>
    </row>
    <row r="1244" spans="1:4">
      <c r="A1244" s="302" t="str">
        <f t="shared" si="27"/>
        <v>1214.</v>
      </c>
      <c r="C1244">
        <v>1214</v>
      </c>
      <c r="D1244" t="s">
        <v>3496</v>
      </c>
    </row>
    <row r="1245" spans="1:4">
      <c r="A1245" s="302" t="str">
        <f t="shared" si="27"/>
        <v>1215.</v>
      </c>
      <c r="C1245">
        <v>1215</v>
      </c>
      <c r="D1245" t="s">
        <v>3496</v>
      </c>
    </row>
    <row r="1246" spans="1:4">
      <c r="A1246" s="302" t="str">
        <f t="shared" si="27"/>
        <v>1216.</v>
      </c>
      <c r="C1246">
        <v>1216</v>
      </c>
      <c r="D1246" t="s">
        <v>3496</v>
      </c>
    </row>
    <row r="1247" spans="1:4">
      <c r="A1247" s="302" t="str">
        <f t="shared" si="27"/>
        <v>1217.</v>
      </c>
      <c r="C1247">
        <v>1217</v>
      </c>
      <c r="D1247" t="s">
        <v>3496</v>
      </c>
    </row>
    <row r="1248" spans="1:4">
      <c r="A1248" s="302" t="str">
        <f t="shared" si="27"/>
        <v>1218.</v>
      </c>
      <c r="C1248">
        <v>1218</v>
      </c>
      <c r="D1248" t="s">
        <v>3496</v>
      </c>
    </row>
    <row r="1249" spans="1:4">
      <c r="A1249" s="302" t="str">
        <f t="shared" ref="A1249:A1312" si="28">CONCATENATE(C1249,D1249)</f>
        <v>1219.</v>
      </c>
      <c r="C1249">
        <v>1219</v>
      </c>
      <c r="D1249" t="s">
        <v>3496</v>
      </c>
    </row>
    <row r="1250" spans="1:4">
      <c r="A1250" s="302" t="str">
        <f t="shared" si="28"/>
        <v>1220.</v>
      </c>
      <c r="C1250">
        <v>1220</v>
      </c>
      <c r="D1250" t="s">
        <v>3496</v>
      </c>
    </row>
    <row r="1251" spans="1:4">
      <c r="A1251" s="302" t="str">
        <f t="shared" si="28"/>
        <v>1221.</v>
      </c>
      <c r="C1251">
        <v>1221</v>
      </c>
      <c r="D1251" t="s">
        <v>3496</v>
      </c>
    </row>
    <row r="1252" spans="1:4">
      <c r="A1252" s="302" t="str">
        <f t="shared" si="28"/>
        <v>1222.</v>
      </c>
      <c r="C1252">
        <v>1222</v>
      </c>
      <c r="D1252" t="s">
        <v>3496</v>
      </c>
    </row>
    <row r="1253" spans="1:4">
      <c r="A1253" s="302" t="str">
        <f t="shared" si="28"/>
        <v>1223.</v>
      </c>
      <c r="C1253">
        <v>1223</v>
      </c>
      <c r="D1253" t="s">
        <v>3496</v>
      </c>
    </row>
    <row r="1254" spans="1:4">
      <c r="A1254" s="302" t="str">
        <f t="shared" si="28"/>
        <v>1224.</v>
      </c>
      <c r="C1254">
        <v>1224</v>
      </c>
      <c r="D1254" t="s">
        <v>3496</v>
      </c>
    </row>
    <row r="1255" spans="1:4">
      <c r="A1255" s="302" t="str">
        <f t="shared" si="28"/>
        <v>1225.</v>
      </c>
      <c r="C1255">
        <v>1225</v>
      </c>
      <c r="D1255" t="s">
        <v>3496</v>
      </c>
    </row>
    <row r="1256" spans="1:4">
      <c r="A1256" s="302" t="str">
        <f t="shared" si="28"/>
        <v>1226.</v>
      </c>
      <c r="C1256">
        <v>1226</v>
      </c>
      <c r="D1256" t="s">
        <v>3496</v>
      </c>
    </row>
    <row r="1257" spans="1:4">
      <c r="A1257" s="302" t="str">
        <f t="shared" si="28"/>
        <v>1227.</v>
      </c>
      <c r="C1257">
        <v>1227</v>
      </c>
      <c r="D1257" t="s">
        <v>3496</v>
      </c>
    </row>
    <row r="1258" spans="1:4">
      <c r="A1258" s="302" t="str">
        <f t="shared" si="28"/>
        <v>1228.</v>
      </c>
      <c r="C1258">
        <v>1228</v>
      </c>
      <c r="D1258" t="s">
        <v>3496</v>
      </c>
    </row>
    <row r="1259" spans="1:4">
      <c r="A1259" s="302" t="str">
        <f t="shared" si="28"/>
        <v>1229.</v>
      </c>
      <c r="C1259">
        <v>1229</v>
      </c>
      <c r="D1259" t="s">
        <v>3496</v>
      </c>
    </row>
    <row r="1260" spans="1:4">
      <c r="A1260" s="302" t="str">
        <f t="shared" si="28"/>
        <v>1230.</v>
      </c>
      <c r="C1260">
        <v>1230</v>
      </c>
      <c r="D1260" t="s">
        <v>3496</v>
      </c>
    </row>
    <row r="1261" spans="1:4">
      <c r="A1261" s="302" t="str">
        <f t="shared" si="28"/>
        <v>1231.</v>
      </c>
      <c r="C1261">
        <v>1231</v>
      </c>
      <c r="D1261" t="s">
        <v>3496</v>
      </c>
    </row>
    <row r="1262" spans="1:4">
      <c r="A1262" s="302" t="str">
        <f t="shared" si="28"/>
        <v>1232.</v>
      </c>
      <c r="C1262">
        <v>1232</v>
      </c>
      <c r="D1262" t="s">
        <v>3496</v>
      </c>
    </row>
    <row r="1263" spans="1:4">
      <c r="A1263" s="302" t="str">
        <f t="shared" si="28"/>
        <v>1233.</v>
      </c>
      <c r="C1263">
        <v>1233</v>
      </c>
      <c r="D1263" t="s">
        <v>3496</v>
      </c>
    </row>
    <row r="1264" spans="1:4">
      <c r="A1264" s="302" t="str">
        <f t="shared" si="28"/>
        <v>1234.</v>
      </c>
      <c r="C1264">
        <v>1234</v>
      </c>
      <c r="D1264" t="s">
        <v>3496</v>
      </c>
    </row>
    <row r="1265" spans="1:4">
      <c r="A1265" s="302" t="str">
        <f t="shared" si="28"/>
        <v>1235.</v>
      </c>
      <c r="C1265">
        <v>1235</v>
      </c>
      <c r="D1265" t="s">
        <v>3496</v>
      </c>
    </row>
    <row r="1266" spans="1:4">
      <c r="A1266" s="302" t="str">
        <f t="shared" si="28"/>
        <v>1236.</v>
      </c>
      <c r="C1266">
        <v>1236</v>
      </c>
      <c r="D1266" t="s">
        <v>3496</v>
      </c>
    </row>
    <row r="1267" spans="1:4">
      <c r="A1267" s="302" t="str">
        <f t="shared" si="28"/>
        <v>1237.</v>
      </c>
      <c r="C1267">
        <v>1237</v>
      </c>
      <c r="D1267" t="s">
        <v>3496</v>
      </c>
    </row>
    <row r="1268" spans="1:4">
      <c r="A1268" s="302" t="str">
        <f t="shared" si="28"/>
        <v>1238.</v>
      </c>
      <c r="C1268">
        <v>1238</v>
      </c>
      <c r="D1268" t="s">
        <v>3496</v>
      </c>
    </row>
    <row r="1269" spans="1:4">
      <c r="A1269" s="302" t="str">
        <f t="shared" si="28"/>
        <v>1239.</v>
      </c>
      <c r="C1269">
        <v>1239</v>
      </c>
      <c r="D1269" t="s">
        <v>3496</v>
      </c>
    </row>
    <row r="1270" spans="1:4">
      <c r="A1270" s="302" t="str">
        <f t="shared" si="28"/>
        <v>1240.</v>
      </c>
      <c r="C1270">
        <v>1240</v>
      </c>
      <c r="D1270" t="s">
        <v>3496</v>
      </c>
    </row>
    <row r="1271" spans="1:4">
      <c r="A1271" s="302" t="str">
        <f t="shared" si="28"/>
        <v>1241.</v>
      </c>
      <c r="C1271">
        <v>1241</v>
      </c>
      <c r="D1271" t="s">
        <v>3496</v>
      </c>
    </row>
    <row r="1272" spans="1:4">
      <c r="A1272" s="302" t="str">
        <f t="shared" si="28"/>
        <v>1242.</v>
      </c>
      <c r="C1272">
        <v>1242</v>
      </c>
      <c r="D1272" t="s">
        <v>3496</v>
      </c>
    </row>
    <row r="1273" spans="1:4">
      <c r="A1273" s="302" t="str">
        <f t="shared" si="28"/>
        <v>1243.</v>
      </c>
      <c r="C1273">
        <v>1243</v>
      </c>
      <c r="D1273" t="s">
        <v>3496</v>
      </c>
    </row>
    <row r="1274" spans="1:4">
      <c r="A1274" s="302" t="str">
        <f t="shared" si="28"/>
        <v>1244.</v>
      </c>
      <c r="C1274">
        <v>1244</v>
      </c>
      <c r="D1274" t="s">
        <v>3496</v>
      </c>
    </row>
    <row r="1275" spans="1:4">
      <c r="A1275" s="302" t="str">
        <f t="shared" si="28"/>
        <v>1245.</v>
      </c>
      <c r="C1275">
        <v>1245</v>
      </c>
      <c r="D1275" t="s">
        <v>3496</v>
      </c>
    </row>
    <row r="1276" spans="1:4">
      <c r="A1276" s="302" t="str">
        <f t="shared" si="28"/>
        <v>1246.</v>
      </c>
      <c r="C1276">
        <v>1246</v>
      </c>
      <c r="D1276" t="s">
        <v>3496</v>
      </c>
    </row>
    <row r="1277" spans="1:4">
      <c r="A1277" s="302" t="str">
        <f t="shared" si="28"/>
        <v>1247.</v>
      </c>
      <c r="C1277">
        <v>1247</v>
      </c>
      <c r="D1277" t="s">
        <v>3496</v>
      </c>
    </row>
    <row r="1278" spans="1:4">
      <c r="A1278" s="302" t="str">
        <f t="shared" si="28"/>
        <v>1248.</v>
      </c>
      <c r="C1278">
        <v>1248</v>
      </c>
      <c r="D1278" t="s">
        <v>3496</v>
      </c>
    </row>
    <row r="1279" spans="1:4">
      <c r="A1279" s="302" t="str">
        <f t="shared" si="28"/>
        <v>1249.</v>
      </c>
      <c r="C1279">
        <v>1249</v>
      </c>
      <c r="D1279" t="s">
        <v>3496</v>
      </c>
    </row>
    <row r="1280" spans="1:4">
      <c r="A1280" s="302" t="str">
        <f t="shared" si="28"/>
        <v>1250.</v>
      </c>
      <c r="C1280">
        <v>1250</v>
      </c>
      <c r="D1280" t="s">
        <v>3496</v>
      </c>
    </row>
    <row r="1281" spans="1:4">
      <c r="A1281" s="302" t="str">
        <f t="shared" si="28"/>
        <v>1251.</v>
      </c>
      <c r="C1281">
        <v>1251</v>
      </c>
      <c r="D1281" t="s">
        <v>3496</v>
      </c>
    </row>
    <row r="1282" spans="1:4">
      <c r="A1282" s="302" t="str">
        <f t="shared" si="28"/>
        <v>1252.</v>
      </c>
      <c r="C1282">
        <v>1252</v>
      </c>
      <c r="D1282" t="s">
        <v>3496</v>
      </c>
    </row>
    <row r="1283" spans="1:4">
      <c r="A1283" s="302" t="str">
        <f t="shared" si="28"/>
        <v>1253.</v>
      </c>
      <c r="C1283">
        <v>1253</v>
      </c>
      <c r="D1283" t="s">
        <v>3496</v>
      </c>
    </row>
    <row r="1284" spans="1:4">
      <c r="A1284" s="302" t="str">
        <f t="shared" si="28"/>
        <v>1254.</v>
      </c>
      <c r="C1284">
        <v>1254</v>
      </c>
      <c r="D1284" t="s">
        <v>3496</v>
      </c>
    </row>
    <row r="1285" spans="1:4">
      <c r="A1285" s="302" t="str">
        <f t="shared" si="28"/>
        <v>1255.</v>
      </c>
      <c r="C1285">
        <v>1255</v>
      </c>
      <c r="D1285" t="s">
        <v>3496</v>
      </c>
    </row>
    <row r="1286" spans="1:4">
      <c r="A1286" s="302" t="str">
        <f t="shared" si="28"/>
        <v>1256.</v>
      </c>
      <c r="C1286">
        <v>1256</v>
      </c>
      <c r="D1286" t="s">
        <v>3496</v>
      </c>
    </row>
    <row r="1287" spans="1:4">
      <c r="A1287" s="302" t="str">
        <f t="shared" si="28"/>
        <v>1257.</v>
      </c>
      <c r="C1287">
        <v>1257</v>
      </c>
      <c r="D1287" t="s">
        <v>3496</v>
      </c>
    </row>
    <row r="1288" spans="1:4">
      <c r="A1288" s="302" t="str">
        <f t="shared" si="28"/>
        <v>1258.</v>
      </c>
      <c r="C1288">
        <v>1258</v>
      </c>
      <c r="D1288" t="s">
        <v>3496</v>
      </c>
    </row>
    <row r="1289" spans="1:4">
      <c r="A1289" s="302" t="str">
        <f t="shared" si="28"/>
        <v>1259.</v>
      </c>
      <c r="C1289">
        <v>1259</v>
      </c>
      <c r="D1289" t="s">
        <v>3496</v>
      </c>
    </row>
    <row r="1290" spans="1:4">
      <c r="A1290" s="302" t="str">
        <f t="shared" si="28"/>
        <v>1260.</v>
      </c>
      <c r="C1290">
        <v>1260</v>
      </c>
      <c r="D1290" t="s">
        <v>3496</v>
      </c>
    </row>
    <row r="1291" spans="1:4">
      <c r="A1291" s="302" t="str">
        <f t="shared" si="28"/>
        <v>1261.</v>
      </c>
      <c r="C1291">
        <v>1261</v>
      </c>
      <c r="D1291" t="s">
        <v>3496</v>
      </c>
    </row>
    <row r="1292" spans="1:4">
      <c r="A1292" s="302" t="str">
        <f t="shared" si="28"/>
        <v>1262.</v>
      </c>
      <c r="C1292">
        <v>1262</v>
      </c>
      <c r="D1292" t="s">
        <v>3496</v>
      </c>
    </row>
    <row r="1293" spans="1:4">
      <c r="A1293" s="302" t="str">
        <f t="shared" si="28"/>
        <v>1263.</v>
      </c>
      <c r="C1293">
        <v>1263</v>
      </c>
      <c r="D1293" t="s">
        <v>3496</v>
      </c>
    </row>
    <row r="1294" spans="1:4">
      <c r="A1294" s="302" t="str">
        <f t="shared" si="28"/>
        <v>1264.</v>
      </c>
      <c r="C1294">
        <v>1264</v>
      </c>
      <c r="D1294" t="s">
        <v>3496</v>
      </c>
    </row>
    <row r="1295" spans="1:4">
      <c r="A1295" s="302" t="str">
        <f t="shared" si="28"/>
        <v>1265.</v>
      </c>
      <c r="C1295">
        <v>1265</v>
      </c>
      <c r="D1295" t="s">
        <v>3496</v>
      </c>
    </row>
    <row r="1296" spans="1:4">
      <c r="A1296" s="302" t="str">
        <f t="shared" si="28"/>
        <v>1266.</v>
      </c>
      <c r="C1296">
        <v>1266</v>
      </c>
      <c r="D1296" t="s">
        <v>3496</v>
      </c>
    </row>
    <row r="1297" spans="1:4">
      <c r="A1297" s="302" t="str">
        <f t="shared" si="28"/>
        <v>1267.</v>
      </c>
      <c r="C1297">
        <v>1267</v>
      </c>
      <c r="D1297" t="s">
        <v>3496</v>
      </c>
    </row>
    <row r="1298" spans="1:4">
      <c r="A1298" s="302" t="str">
        <f t="shared" si="28"/>
        <v>1268.</v>
      </c>
      <c r="C1298">
        <v>1268</v>
      </c>
      <c r="D1298" t="s">
        <v>3496</v>
      </c>
    </row>
    <row r="1299" spans="1:4">
      <c r="A1299" s="302" t="str">
        <f t="shared" si="28"/>
        <v>1269.</v>
      </c>
      <c r="C1299">
        <v>1269</v>
      </c>
      <c r="D1299" t="s">
        <v>3496</v>
      </c>
    </row>
    <row r="1300" spans="1:4">
      <c r="A1300" s="302" t="str">
        <f t="shared" si="28"/>
        <v>1270.</v>
      </c>
      <c r="C1300">
        <v>1270</v>
      </c>
      <c r="D1300" t="s">
        <v>3496</v>
      </c>
    </row>
    <row r="1301" spans="1:4">
      <c r="A1301" s="302" t="str">
        <f t="shared" si="28"/>
        <v>1271.</v>
      </c>
      <c r="C1301">
        <v>1271</v>
      </c>
      <c r="D1301" t="s">
        <v>3496</v>
      </c>
    </row>
    <row r="1302" spans="1:4">
      <c r="A1302" s="302" t="str">
        <f t="shared" si="28"/>
        <v>1272.</v>
      </c>
      <c r="C1302">
        <v>1272</v>
      </c>
      <c r="D1302" t="s">
        <v>3496</v>
      </c>
    </row>
    <row r="1303" spans="1:4">
      <c r="A1303" s="302" t="str">
        <f t="shared" si="28"/>
        <v>1273.</v>
      </c>
      <c r="C1303">
        <v>1273</v>
      </c>
      <c r="D1303" t="s">
        <v>3496</v>
      </c>
    </row>
    <row r="1304" spans="1:4">
      <c r="A1304" s="302" t="str">
        <f t="shared" si="28"/>
        <v>1274.</v>
      </c>
      <c r="C1304">
        <v>1274</v>
      </c>
      <c r="D1304" t="s">
        <v>3496</v>
      </c>
    </row>
    <row r="1305" spans="1:4">
      <c r="A1305" s="302" t="str">
        <f t="shared" si="28"/>
        <v>1275.</v>
      </c>
      <c r="C1305">
        <v>1275</v>
      </c>
      <c r="D1305" t="s">
        <v>3496</v>
      </c>
    </row>
    <row r="1306" spans="1:4">
      <c r="A1306" s="302" t="str">
        <f t="shared" si="28"/>
        <v>1276.</v>
      </c>
      <c r="C1306">
        <v>1276</v>
      </c>
      <c r="D1306" t="s">
        <v>3496</v>
      </c>
    </row>
    <row r="1307" spans="1:4">
      <c r="A1307" s="302" t="str">
        <f t="shared" si="28"/>
        <v>1277.</v>
      </c>
      <c r="C1307">
        <v>1277</v>
      </c>
      <c r="D1307" t="s">
        <v>3496</v>
      </c>
    </row>
    <row r="1308" spans="1:4">
      <c r="A1308" s="302" t="str">
        <f t="shared" si="28"/>
        <v>1278.</v>
      </c>
      <c r="C1308">
        <v>1278</v>
      </c>
      <c r="D1308" t="s">
        <v>3496</v>
      </c>
    </row>
    <row r="1309" spans="1:4">
      <c r="A1309" s="302" t="str">
        <f t="shared" si="28"/>
        <v>1279.</v>
      </c>
      <c r="C1309">
        <v>1279</v>
      </c>
      <c r="D1309" t="s">
        <v>3496</v>
      </c>
    </row>
    <row r="1310" spans="1:4">
      <c r="A1310" s="302" t="str">
        <f t="shared" si="28"/>
        <v>1280.</v>
      </c>
      <c r="C1310">
        <v>1280</v>
      </c>
      <c r="D1310" t="s">
        <v>3496</v>
      </c>
    </row>
    <row r="1311" spans="1:4">
      <c r="A1311" s="302" t="str">
        <f t="shared" si="28"/>
        <v>1281.</v>
      </c>
      <c r="C1311">
        <v>1281</v>
      </c>
      <c r="D1311" t="s">
        <v>3496</v>
      </c>
    </row>
    <row r="1312" spans="1:4">
      <c r="A1312" s="302" t="str">
        <f t="shared" si="28"/>
        <v>1282.</v>
      </c>
      <c r="C1312">
        <v>1282</v>
      </c>
      <c r="D1312" t="s">
        <v>3496</v>
      </c>
    </row>
    <row r="1313" spans="1:4">
      <c r="A1313" s="302" t="str">
        <f t="shared" ref="A1313:A1376" si="29">CONCATENATE(C1313,D1313)</f>
        <v>1283.</v>
      </c>
      <c r="C1313">
        <v>1283</v>
      </c>
      <c r="D1313" t="s">
        <v>3496</v>
      </c>
    </row>
    <row r="1314" spans="1:4">
      <c r="A1314" s="302" t="str">
        <f t="shared" si="29"/>
        <v>1284.</v>
      </c>
      <c r="C1314">
        <v>1284</v>
      </c>
      <c r="D1314" t="s">
        <v>3496</v>
      </c>
    </row>
    <row r="1315" spans="1:4">
      <c r="A1315" s="302" t="str">
        <f t="shared" si="29"/>
        <v>1285.</v>
      </c>
      <c r="C1315">
        <v>1285</v>
      </c>
      <c r="D1315" t="s">
        <v>3496</v>
      </c>
    </row>
    <row r="1316" spans="1:4">
      <c r="A1316" s="302" t="str">
        <f t="shared" si="29"/>
        <v>1286.</v>
      </c>
      <c r="C1316">
        <v>1286</v>
      </c>
      <c r="D1316" t="s">
        <v>3496</v>
      </c>
    </row>
    <row r="1317" spans="1:4">
      <c r="A1317" s="302" t="str">
        <f t="shared" si="29"/>
        <v>1287.</v>
      </c>
      <c r="C1317">
        <v>1287</v>
      </c>
      <c r="D1317" t="s">
        <v>3496</v>
      </c>
    </row>
    <row r="1318" spans="1:4">
      <c r="A1318" s="302" t="str">
        <f t="shared" si="29"/>
        <v>1288.</v>
      </c>
      <c r="C1318">
        <v>1288</v>
      </c>
      <c r="D1318" t="s">
        <v>3496</v>
      </c>
    </row>
    <row r="1319" spans="1:4">
      <c r="A1319" s="302" t="str">
        <f t="shared" si="29"/>
        <v>1289.</v>
      </c>
      <c r="C1319">
        <v>1289</v>
      </c>
      <c r="D1319" t="s">
        <v>3496</v>
      </c>
    </row>
    <row r="1320" spans="1:4">
      <c r="A1320" s="302" t="str">
        <f t="shared" si="29"/>
        <v>1290.</v>
      </c>
      <c r="C1320">
        <v>1290</v>
      </c>
      <c r="D1320" t="s">
        <v>3496</v>
      </c>
    </row>
    <row r="1321" spans="1:4">
      <c r="A1321" s="302" t="str">
        <f t="shared" si="29"/>
        <v>1291.</v>
      </c>
      <c r="C1321">
        <v>1291</v>
      </c>
      <c r="D1321" t="s">
        <v>3496</v>
      </c>
    </row>
    <row r="1322" spans="1:4">
      <c r="A1322" s="302" t="str">
        <f t="shared" si="29"/>
        <v>1292.</v>
      </c>
      <c r="C1322">
        <v>1292</v>
      </c>
      <c r="D1322" t="s">
        <v>3496</v>
      </c>
    </row>
    <row r="1323" spans="1:4">
      <c r="A1323" s="302" t="str">
        <f t="shared" si="29"/>
        <v>1293.</v>
      </c>
      <c r="C1323">
        <v>1293</v>
      </c>
      <c r="D1323" t="s">
        <v>3496</v>
      </c>
    </row>
    <row r="1324" spans="1:4">
      <c r="A1324" s="302" t="str">
        <f t="shared" si="29"/>
        <v>1294.</v>
      </c>
      <c r="C1324">
        <v>1294</v>
      </c>
      <c r="D1324" t="s">
        <v>3496</v>
      </c>
    </row>
    <row r="1325" spans="1:4">
      <c r="A1325" s="302" t="str">
        <f t="shared" si="29"/>
        <v>1295.</v>
      </c>
      <c r="C1325">
        <v>1295</v>
      </c>
      <c r="D1325" t="s">
        <v>3496</v>
      </c>
    </row>
    <row r="1326" spans="1:4">
      <c r="A1326" s="302" t="str">
        <f t="shared" si="29"/>
        <v>1296.</v>
      </c>
      <c r="C1326">
        <v>1296</v>
      </c>
      <c r="D1326" t="s">
        <v>3496</v>
      </c>
    </row>
    <row r="1327" spans="1:4">
      <c r="A1327" s="302" t="str">
        <f t="shared" si="29"/>
        <v>1297.</v>
      </c>
      <c r="C1327">
        <v>1297</v>
      </c>
      <c r="D1327" t="s">
        <v>3496</v>
      </c>
    </row>
    <row r="1328" spans="1:4">
      <c r="A1328" s="302" t="str">
        <f t="shared" si="29"/>
        <v>1298.</v>
      </c>
      <c r="C1328">
        <v>1298</v>
      </c>
      <c r="D1328" t="s">
        <v>3496</v>
      </c>
    </row>
    <row r="1329" spans="1:4">
      <c r="A1329" s="302" t="str">
        <f t="shared" si="29"/>
        <v>1299.</v>
      </c>
      <c r="C1329">
        <v>1299</v>
      </c>
      <c r="D1329" t="s">
        <v>3496</v>
      </c>
    </row>
    <row r="1330" spans="1:4">
      <c r="A1330" s="302" t="str">
        <f t="shared" si="29"/>
        <v>1300.</v>
      </c>
      <c r="C1330">
        <v>1300</v>
      </c>
      <c r="D1330" t="s">
        <v>3496</v>
      </c>
    </row>
    <row r="1331" spans="1:4">
      <c r="A1331" s="302" t="str">
        <f t="shared" si="29"/>
        <v>1301.</v>
      </c>
      <c r="C1331">
        <v>1301</v>
      </c>
      <c r="D1331" t="s">
        <v>3496</v>
      </c>
    </row>
    <row r="1332" spans="1:4">
      <c r="A1332" s="302" t="str">
        <f t="shared" si="29"/>
        <v>1302.</v>
      </c>
      <c r="C1332">
        <v>1302</v>
      </c>
      <c r="D1332" t="s">
        <v>3496</v>
      </c>
    </row>
    <row r="1333" spans="1:4">
      <c r="A1333" s="302" t="str">
        <f t="shared" si="29"/>
        <v>1303.</v>
      </c>
      <c r="C1333">
        <v>1303</v>
      </c>
      <c r="D1333" t="s">
        <v>3496</v>
      </c>
    </row>
    <row r="1334" spans="1:4">
      <c r="A1334" s="302" t="str">
        <f t="shared" si="29"/>
        <v>1304.</v>
      </c>
      <c r="C1334">
        <v>1304</v>
      </c>
      <c r="D1334" t="s">
        <v>3496</v>
      </c>
    </row>
    <row r="1335" spans="1:4">
      <c r="A1335" s="302" t="str">
        <f t="shared" si="29"/>
        <v>1305.</v>
      </c>
      <c r="C1335">
        <v>1305</v>
      </c>
      <c r="D1335" t="s">
        <v>3496</v>
      </c>
    </row>
    <row r="1336" spans="1:4">
      <c r="A1336" s="302" t="str">
        <f t="shared" si="29"/>
        <v>1306.</v>
      </c>
      <c r="C1336">
        <v>1306</v>
      </c>
      <c r="D1336" t="s">
        <v>3496</v>
      </c>
    </row>
    <row r="1337" spans="1:4">
      <c r="A1337" s="302" t="str">
        <f t="shared" si="29"/>
        <v>1307.</v>
      </c>
      <c r="C1337">
        <v>1307</v>
      </c>
      <c r="D1337" t="s">
        <v>3496</v>
      </c>
    </row>
    <row r="1338" spans="1:4">
      <c r="A1338" s="302" t="str">
        <f t="shared" si="29"/>
        <v>1308.</v>
      </c>
      <c r="C1338">
        <v>1308</v>
      </c>
      <c r="D1338" t="s">
        <v>3496</v>
      </c>
    </row>
    <row r="1339" spans="1:4">
      <c r="A1339" s="302" t="str">
        <f t="shared" si="29"/>
        <v>1309.</v>
      </c>
      <c r="C1339">
        <v>1309</v>
      </c>
      <c r="D1339" t="s">
        <v>3496</v>
      </c>
    </row>
    <row r="1340" spans="1:4">
      <c r="A1340" s="302" t="str">
        <f t="shared" si="29"/>
        <v>1310.</v>
      </c>
      <c r="C1340">
        <v>1310</v>
      </c>
      <c r="D1340" t="s">
        <v>3496</v>
      </c>
    </row>
    <row r="1341" spans="1:4">
      <c r="A1341" s="302" t="str">
        <f t="shared" si="29"/>
        <v>1311.</v>
      </c>
      <c r="C1341">
        <v>1311</v>
      </c>
      <c r="D1341" t="s">
        <v>3496</v>
      </c>
    </row>
    <row r="1342" spans="1:4">
      <c r="A1342" s="302" t="str">
        <f t="shared" si="29"/>
        <v>1312.</v>
      </c>
      <c r="C1342">
        <v>1312</v>
      </c>
      <c r="D1342" t="s">
        <v>3496</v>
      </c>
    </row>
    <row r="1343" spans="1:4">
      <c r="A1343" s="302" t="str">
        <f t="shared" si="29"/>
        <v>1313.</v>
      </c>
      <c r="C1343">
        <v>1313</v>
      </c>
      <c r="D1343" t="s">
        <v>3496</v>
      </c>
    </row>
    <row r="1344" spans="1:4">
      <c r="A1344" s="302" t="str">
        <f t="shared" si="29"/>
        <v>1314.</v>
      </c>
      <c r="C1344">
        <v>1314</v>
      </c>
      <c r="D1344" t="s">
        <v>3496</v>
      </c>
    </row>
    <row r="1345" spans="1:4">
      <c r="A1345" s="302" t="str">
        <f t="shared" si="29"/>
        <v>1315.</v>
      </c>
      <c r="C1345">
        <v>1315</v>
      </c>
      <c r="D1345" t="s">
        <v>3496</v>
      </c>
    </row>
    <row r="1346" spans="1:4">
      <c r="A1346" s="302" t="str">
        <f t="shared" si="29"/>
        <v>1316.</v>
      </c>
      <c r="C1346">
        <v>1316</v>
      </c>
      <c r="D1346" t="s">
        <v>3496</v>
      </c>
    </row>
    <row r="1347" spans="1:4">
      <c r="A1347" s="302" t="str">
        <f t="shared" si="29"/>
        <v>1317.</v>
      </c>
      <c r="C1347">
        <v>1317</v>
      </c>
      <c r="D1347" t="s">
        <v>3496</v>
      </c>
    </row>
    <row r="1348" spans="1:4">
      <c r="A1348" s="302" t="str">
        <f t="shared" si="29"/>
        <v>1318.</v>
      </c>
      <c r="C1348">
        <v>1318</v>
      </c>
      <c r="D1348" t="s">
        <v>3496</v>
      </c>
    </row>
    <row r="1349" spans="1:4">
      <c r="A1349" s="302" t="str">
        <f t="shared" si="29"/>
        <v>1319.</v>
      </c>
      <c r="C1349">
        <v>1319</v>
      </c>
      <c r="D1349" t="s">
        <v>3496</v>
      </c>
    </row>
    <row r="1350" spans="1:4">
      <c r="A1350" s="302" t="str">
        <f t="shared" si="29"/>
        <v>1320.</v>
      </c>
      <c r="C1350">
        <v>1320</v>
      </c>
      <c r="D1350" t="s">
        <v>3496</v>
      </c>
    </row>
    <row r="1351" spans="1:4">
      <c r="A1351" s="302" t="str">
        <f t="shared" si="29"/>
        <v>1321.</v>
      </c>
      <c r="C1351">
        <v>1321</v>
      </c>
      <c r="D1351" t="s">
        <v>3496</v>
      </c>
    </row>
    <row r="1352" spans="1:4">
      <c r="A1352" s="302" t="str">
        <f t="shared" si="29"/>
        <v>1322.</v>
      </c>
      <c r="C1352">
        <v>1322</v>
      </c>
      <c r="D1352" t="s">
        <v>3496</v>
      </c>
    </row>
    <row r="1353" spans="1:4">
      <c r="A1353" s="302" t="str">
        <f t="shared" si="29"/>
        <v>1323.</v>
      </c>
      <c r="C1353">
        <v>1323</v>
      </c>
      <c r="D1353" t="s">
        <v>3496</v>
      </c>
    </row>
    <row r="1354" spans="1:4">
      <c r="A1354" s="302" t="str">
        <f t="shared" si="29"/>
        <v>1324.</v>
      </c>
      <c r="C1354">
        <v>1324</v>
      </c>
      <c r="D1354" t="s">
        <v>3496</v>
      </c>
    </row>
    <row r="1355" spans="1:4">
      <c r="A1355" s="302" t="str">
        <f t="shared" si="29"/>
        <v>1325.</v>
      </c>
      <c r="C1355">
        <v>1325</v>
      </c>
      <c r="D1355" t="s">
        <v>3496</v>
      </c>
    </row>
    <row r="1356" spans="1:4">
      <c r="A1356" s="302" t="str">
        <f t="shared" si="29"/>
        <v>1326.</v>
      </c>
      <c r="C1356">
        <v>1326</v>
      </c>
      <c r="D1356" t="s">
        <v>3496</v>
      </c>
    </row>
    <row r="1357" spans="1:4">
      <c r="A1357" s="302" t="str">
        <f t="shared" si="29"/>
        <v>1327.</v>
      </c>
      <c r="C1357">
        <v>1327</v>
      </c>
      <c r="D1357" t="s">
        <v>3496</v>
      </c>
    </row>
    <row r="1358" spans="1:4">
      <c r="A1358" s="302" t="str">
        <f t="shared" si="29"/>
        <v>1328.</v>
      </c>
      <c r="C1358">
        <v>1328</v>
      </c>
      <c r="D1358" t="s">
        <v>3496</v>
      </c>
    </row>
    <row r="1359" spans="1:4">
      <c r="A1359" s="302" t="str">
        <f t="shared" si="29"/>
        <v>1329.</v>
      </c>
      <c r="C1359">
        <v>1329</v>
      </c>
      <c r="D1359" t="s">
        <v>3496</v>
      </c>
    </row>
    <row r="1360" spans="1:4">
      <c r="A1360" s="302" t="str">
        <f t="shared" si="29"/>
        <v>1330.</v>
      </c>
      <c r="C1360">
        <v>1330</v>
      </c>
      <c r="D1360" t="s">
        <v>3496</v>
      </c>
    </row>
    <row r="1361" spans="1:4">
      <c r="A1361" s="302" t="str">
        <f t="shared" si="29"/>
        <v>1331.</v>
      </c>
      <c r="C1361">
        <v>1331</v>
      </c>
      <c r="D1361" t="s">
        <v>3496</v>
      </c>
    </row>
    <row r="1362" spans="1:4">
      <c r="A1362" s="302" t="str">
        <f t="shared" si="29"/>
        <v>1332.</v>
      </c>
      <c r="C1362">
        <v>1332</v>
      </c>
      <c r="D1362" t="s">
        <v>3496</v>
      </c>
    </row>
    <row r="1363" spans="1:4">
      <c r="A1363" s="302" t="str">
        <f t="shared" si="29"/>
        <v>1333.</v>
      </c>
      <c r="C1363">
        <v>1333</v>
      </c>
      <c r="D1363" t="s">
        <v>3496</v>
      </c>
    </row>
    <row r="1364" spans="1:4">
      <c r="A1364" s="302" t="str">
        <f t="shared" si="29"/>
        <v>1334.</v>
      </c>
      <c r="C1364">
        <v>1334</v>
      </c>
      <c r="D1364" t="s">
        <v>3496</v>
      </c>
    </row>
    <row r="1365" spans="1:4">
      <c r="A1365" s="302" t="str">
        <f t="shared" si="29"/>
        <v>1335.</v>
      </c>
      <c r="C1365">
        <v>1335</v>
      </c>
      <c r="D1365" t="s">
        <v>3496</v>
      </c>
    </row>
    <row r="1366" spans="1:4">
      <c r="A1366" s="302" t="str">
        <f t="shared" si="29"/>
        <v>1336.</v>
      </c>
      <c r="C1366">
        <v>1336</v>
      </c>
      <c r="D1366" t="s">
        <v>3496</v>
      </c>
    </row>
    <row r="1367" spans="1:4">
      <c r="A1367" s="302" t="str">
        <f t="shared" si="29"/>
        <v>1337.</v>
      </c>
      <c r="C1367">
        <v>1337</v>
      </c>
      <c r="D1367" t="s">
        <v>3496</v>
      </c>
    </row>
    <row r="1368" spans="1:4">
      <c r="A1368" s="302" t="str">
        <f t="shared" si="29"/>
        <v>1338.</v>
      </c>
      <c r="C1368">
        <v>1338</v>
      </c>
      <c r="D1368" t="s">
        <v>3496</v>
      </c>
    </row>
    <row r="1369" spans="1:4">
      <c r="A1369" s="302" t="str">
        <f t="shared" si="29"/>
        <v>1339.</v>
      </c>
      <c r="C1369">
        <v>1339</v>
      </c>
      <c r="D1369" t="s">
        <v>3496</v>
      </c>
    </row>
    <row r="1370" spans="1:4">
      <c r="A1370" s="302" t="str">
        <f t="shared" si="29"/>
        <v>1340.</v>
      </c>
      <c r="C1370">
        <v>1340</v>
      </c>
      <c r="D1370" t="s">
        <v>3496</v>
      </c>
    </row>
    <row r="1371" spans="1:4">
      <c r="A1371" s="302" t="str">
        <f t="shared" si="29"/>
        <v>1341.</v>
      </c>
      <c r="C1371">
        <v>1341</v>
      </c>
      <c r="D1371" t="s">
        <v>3496</v>
      </c>
    </row>
    <row r="1372" spans="1:4">
      <c r="A1372" s="302" t="str">
        <f t="shared" si="29"/>
        <v>1342.</v>
      </c>
      <c r="C1372">
        <v>1342</v>
      </c>
      <c r="D1372" t="s">
        <v>3496</v>
      </c>
    </row>
    <row r="1373" spans="1:4">
      <c r="A1373" s="302" t="str">
        <f t="shared" si="29"/>
        <v>1343.</v>
      </c>
      <c r="C1373">
        <v>1343</v>
      </c>
      <c r="D1373" t="s">
        <v>3496</v>
      </c>
    </row>
    <row r="1374" spans="1:4">
      <c r="A1374" s="302" t="str">
        <f t="shared" si="29"/>
        <v>1344.</v>
      </c>
      <c r="C1374">
        <v>1344</v>
      </c>
      <c r="D1374" t="s">
        <v>3496</v>
      </c>
    </row>
    <row r="1375" spans="1:4">
      <c r="A1375" s="302" t="str">
        <f t="shared" si="29"/>
        <v>1345.</v>
      </c>
      <c r="C1375">
        <v>1345</v>
      </c>
      <c r="D1375" t="s">
        <v>3496</v>
      </c>
    </row>
    <row r="1376" spans="1:4">
      <c r="A1376" s="302" t="str">
        <f t="shared" si="29"/>
        <v>1346.</v>
      </c>
      <c r="C1376">
        <v>1346</v>
      </c>
      <c r="D1376" t="s">
        <v>3496</v>
      </c>
    </row>
    <row r="1377" spans="1:4">
      <c r="A1377" s="302" t="str">
        <f t="shared" ref="A1377:A1440" si="30">CONCATENATE(C1377,D1377)</f>
        <v>1347.</v>
      </c>
      <c r="C1377">
        <v>1347</v>
      </c>
      <c r="D1377" t="s">
        <v>3496</v>
      </c>
    </row>
    <row r="1378" spans="1:4">
      <c r="A1378" s="302" t="str">
        <f t="shared" si="30"/>
        <v>1348.</v>
      </c>
      <c r="C1378">
        <v>1348</v>
      </c>
      <c r="D1378" t="s">
        <v>3496</v>
      </c>
    </row>
    <row r="1379" spans="1:4">
      <c r="A1379" s="302" t="str">
        <f t="shared" si="30"/>
        <v>1349.</v>
      </c>
      <c r="C1379">
        <v>1349</v>
      </c>
      <c r="D1379" t="s">
        <v>3496</v>
      </c>
    </row>
    <row r="1380" spans="1:4">
      <c r="A1380" s="302" t="str">
        <f t="shared" si="30"/>
        <v>1350.</v>
      </c>
      <c r="C1380">
        <v>1350</v>
      </c>
      <c r="D1380" t="s">
        <v>3496</v>
      </c>
    </row>
    <row r="1381" spans="1:4">
      <c r="A1381" s="302" t="str">
        <f t="shared" si="30"/>
        <v>1351.</v>
      </c>
      <c r="C1381">
        <v>1351</v>
      </c>
      <c r="D1381" t="s">
        <v>3496</v>
      </c>
    </row>
    <row r="1382" spans="1:4">
      <c r="A1382" s="302" t="str">
        <f t="shared" si="30"/>
        <v>1352.</v>
      </c>
      <c r="C1382">
        <v>1352</v>
      </c>
      <c r="D1382" t="s">
        <v>3496</v>
      </c>
    </row>
    <row r="1383" spans="1:4">
      <c r="A1383" s="302" t="str">
        <f t="shared" si="30"/>
        <v>1353.</v>
      </c>
      <c r="C1383">
        <v>1353</v>
      </c>
      <c r="D1383" t="s">
        <v>3496</v>
      </c>
    </row>
    <row r="1384" spans="1:4">
      <c r="A1384" s="302" t="str">
        <f t="shared" si="30"/>
        <v>1354.</v>
      </c>
      <c r="C1384">
        <v>1354</v>
      </c>
      <c r="D1384" t="s">
        <v>3496</v>
      </c>
    </row>
    <row r="1385" spans="1:4">
      <c r="A1385" s="302" t="str">
        <f t="shared" si="30"/>
        <v>1355.</v>
      </c>
      <c r="C1385">
        <v>1355</v>
      </c>
      <c r="D1385" t="s">
        <v>3496</v>
      </c>
    </row>
    <row r="1386" spans="1:4">
      <c r="A1386" s="302" t="str">
        <f t="shared" si="30"/>
        <v>1356.</v>
      </c>
      <c r="C1386">
        <v>1356</v>
      </c>
      <c r="D1386" t="s">
        <v>3496</v>
      </c>
    </row>
    <row r="1387" spans="1:4">
      <c r="A1387" s="302" t="str">
        <f t="shared" si="30"/>
        <v>1357.</v>
      </c>
      <c r="C1387">
        <v>1357</v>
      </c>
      <c r="D1387" t="s">
        <v>3496</v>
      </c>
    </row>
    <row r="1388" spans="1:4">
      <c r="A1388" s="302" t="str">
        <f t="shared" si="30"/>
        <v>1358.</v>
      </c>
      <c r="C1388">
        <v>1358</v>
      </c>
      <c r="D1388" t="s">
        <v>3496</v>
      </c>
    </row>
    <row r="1389" spans="1:4">
      <c r="A1389" s="302" t="str">
        <f t="shared" si="30"/>
        <v>1359.</v>
      </c>
      <c r="C1389">
        <v>1359</v>
      </c>
      <c r="D1389" t="s">
        <v>3496</v>
      </c>
    </row>
    <row r="1390" spans="1:4">
      <c r="A1390" s="302" t="str">
        <f t="shared" si="30"/>
        <v>1360.</v>
      </c>
      <c r="C1390">
        <v>1360</v>
      </c>
      <c r="D1390" t="s">
        <v>3496</v>
      </c>
    </row>
    <row r="1391" spans="1:4">
      <c r="A1391" s="302" t="str">
        <f t="shared" si="30"/>
        <v>1361.</v>
      </c>
      <c r="C1391">
        <v>1361</v>
      </c>
      <c r="D1391" t="s">
        <v>3496</v>
      </c>
    </row>
    <row r="1392" spans="1:4">
      <c r="A1392" s="302" t="str">
        <f t="shared" si="30"/>
        <v>1362.</v>
      </c>
      <c r="C1392">
        <v>1362</v>
      </c>
      <c r="D1392" t="s">
        <v>3496</v>
      </c>
    </row>
    <row r="1393" spans="1:4">
      <c r="A1393" s="302" t="str">
        <f t="shared" si="30"/>
        <v>1363.</v>
      </c>
      <c r="C1393">
        <v>1363</v>
      </c>
      <c r="D1393" t="s">
        <v>3496</v>
      </c>
    </row>
    <row r="1394" spans="1:4">
      <c r="A1394" s="302" t="str">
        <f t="shared" si="30"/>
        <v>1364.</v>
      </c>
      <c r="C1394">
        <v>1364</v>
      </c>
      <c r="D1394" t="s">
        <v>3496</v>
      </c>
    </row>
    <row r="1395" spans="1:4">
      <c r="A1395" s="302" t="str">
        <f t="shared" si="30"/>
        <v>1365.</v>
      </c>
      <c r="C1395">
        <v>1365</v>
      </c>
      <c r="D1395" t="s">
        <v>3496</v>
      </c>
    </row>
    <row r="1396" spans="1:4">
      <c r="A1396" s="302" t="str">
        <f t="shared" si="30"/>
        <v>1366.</v>
      </c>
      <c r="C1396">
        <v>1366</v>
      </c>
      <c r="D1396" t="s">
        <v>3496</v>
      </c>
    </row>
    <row r="1397" spans="1:4">
      <c r="A1397" s="302" t="str">
        <f t="shared" si="30"/>
        <v>1367.</v>
      </c>
      <c r="C1397">
        <v>1367</v>
      </c>
      <c r="D1397" t="s">
        <v>3496</v>
      </c>
    </row>
    <row r="1398" spans="1:4">
      <c r="A1398" s="302" t="str">
        <f t="shared" si="30"/>
        <v>1368.</v>
      </c>
      <c r="C1398">
        <v>1368</v>
      </c>
      <c r="D1398" t="s">
        <v>3496</v>
      </c>
    </row>
    <row r="1399" spans="1:4">
      <c r="A1399" s="302" t="str">
        <f t="shared" si="30"/>
        <v>1369.</v>
      </c>
      <c r="C1399">
        <v>1369</v>
      </c>
      <c r="D1399" t="s">
        <v>3496</v>
      </c>
    </row>
    <row r="1400" spans="1:4">
      <c r="A1400" s="302" t="str">
        <f t="shared" si="30"/>
        <v>1370.</v>
      </c>
      <c r="C1400">
        <v>1370</v>
      </c>
      <c r="D1400" t="s">
        <v>3496</v>
      </c>
    </row>
    <row r="1401" spans="1:4">
      <c r="A1401" s="302" t="str">
        <f t="shared" si="30"/>
        <v>1371.</v>
      </c>
      <c r="C1401">
        <v>1371</v>
      </c>
      <c r="D1401" t="s">
        <v>3496</v>
      </c>
    </row>
    <row r="1402" spans="1:4">
      <c r="A1402" s="302" t="str">
        <f t="shared" si="30"/>
        <v>1372.</v>
      </c>
      <c r="C1402">
        <v>1372</v>
      </c>
      <c r="D1402" t="s">
        <v>3496</v>
      </c>
    </row>
    <row r="1403" spans="1:4">
      <c r="A1403" s="302" t="str">
        <f t="shared" si="30"/>
        <v>1373.</v>
      </c>
      <c r="C1403">
        <v>1373</v>
      </c>
      <c r="D1403" t="s">
        <v>3496</v>
      </c>
    </row>
    <row r="1404" spans="1:4">
      <c r="A1404" s="302" t="str">
        <f t="shared" si="30"/>
        <v>1374.</v>
      </c>
      <c r="C1404">
        <v>1374</v>
      </c>
      <c r="D1404" t="s">
        <v>3496</v>
      </c>
    </row>
    <row r="1405" spans="1:4">
      <c r="A1405" s="302" t="str">
        <f t="shared" si="30"/>
        <v>1375.</v>
      </c>
      <c r="C1405">
        <v>1375</v>
      </c>
      <c r="D1405" t="s">
        <v>3496</v>
      </c>
    </row>
    <row r="1406" spans="1:4">
      <c r="A1406" s="302" t="str">
        <f t="shared" si="30"/>
        <v>1376.</v>
      </c>
      <c r="C1406">
        <v>1376</v>
      </c>
      <c r="D1406" t="s">
        <v>3496</v>
      </c>
    </row>
    <row r="1407" spans="1:4">
      <c r="A1407" s="302" t="str">
        <f t="shared" si="30"/>
        <v>1377.</v>
      </c>
      <c r="C1407">
        <v>1377</v>
      </c>
      <c r="D1407" t="s">
        <v>3496</v>
      </c>
    </row>
    <row r="1408" spans="1:4">
      <c r="A1408" s="302" t="str">
        <f t="shared" si="30"/>
        <v>1378.</v>
      </c>
      <c r="C1408">
        <v>1378</v>
      </c>
      <c r="D1408" t="s">
        <v>3496</v>
      </c>
    </row>
    <row r="1409" spans="1:4">
      <c r="A1409" s="302" t="str">
        <f t="shared" si="30"/>
        <v>1379.</v>
      </c>
      <c r="C1409">
        <v>1379</v>
      </c>
      <c r="D1409" t="s">
        <v>3496</v>
      </c>
    </row>
    <row r="1410" spans="1:4">
      <c r="A1410" s="302" t="str">
        <f t="shared" si="30"/>
        <v>1380.</v>
      </c>
      <c r="C1410">
        <v>1380</v>
      </c>
      <c r="D1410" t="s">
        <v>3496</v>
      </c>
    </row>
    <row r="1411" spans="1:4">
      <c r="A1411" s="302" t="str">
        <f t="shared" si="30"/>
        <v>1381.</v>
      </c>
      <c r="C1411">
        <v>1381</v>
      </c>
      <c r="D1411" t="s">
        <v>3496</v>
      </c>
    </row>
    <row r="1412" spans="1:4">
      <c r="A1412" s="302" t="str">
        <f t="shared" si="30"/>
        <v>1382.</v>
      </c>
      <c r="C1412">
        <v>1382</v>
      </c>
      <c r="D1412" t="s">
        <v>3496</v>
      </c>
    </row>
    <row r="1413" spans="1:4">
      <c r="A1413" s="302" t="str">
        <f t="shared" si="30"/>
        <v>1383.</v>
      </c>
      <c r="C1413">
        <v>1383</v>
      </c>
      <c r="D1413" t="s">
        <v>3496</v>
      </c>
    </row>
    <row r="1414" spans="1:4">
      <c r="A1414" s="302" t="str">
        <f t="shared" si="30"/>
        <v>1384.</v>
      </c>
      <c r="C1414">
        <v>1384</v>
      </c>
      <c r="D1414" t="s">
        <v>3496</v>
      </c>
    </row>
    <row r="1415" spans="1:4">
      <c r="A1415" s="302" t="str">
        <f t="shared" si="30"/>
        <v>1385.</v>
      </c>
      <c r="C1415">
        <v>1385</v>
      </c>
      <c r="D1415" t="s">
        <v>3496</v>
      </c>
    </row>
    <row r="1416" spans="1:4">
      <c r="A1416" s="302" t="str">
        <f t="shared" si="30"/>
        <v>1386.</v>
      </c>
      <c r="C1416">
        <v>1386</v>
      </c>
      <c r="D1416" t="s">
        <v>3496</v>
      </c>
    </row>
    <row r="1417" spans="1:4">
      <c r="A1417" s="302" t="str">
        <f t="shared" si="30"/>
        <v>1387.</v>
      </c>
      <c r="C1417">
        <v>1387</v>
      </c>
      <c r="D1417" t="s">
        <v>3496</v>
      </c>
    </row>
    <row r="1418" spans="1:4">
      <c r="A1418" s="302" t="str">
        <f t="shared" si="30"/>
        <v>1388.</v>
      </c>
      <c r="C1418">
        <v>1388</v>
      </c>
      <c r="D1418" t="s">
        <v>3496</v>
      </c>
    </row>
    <row r="1419" spans="1:4">
      <c r="A1419" s="302" t="str">
        <f t="shared" si="30"/>
        <v>1389.</v>
      </c>
      <c r="C1419">
        <v>1389</v>
      </c>
      <c r="D1419" t="s">
        <v>3496</v>
      </c>
    </row>
    <row r="1420" spans="1:4">
      <c r="A1420" s="302" t="str">
        <f t="shared" si="30"/>
        <v>1390.</v>
      </c>
      <c r="C1420">
        <v>1390</v>
      </c>
      <c r="D1420" t="s">
        <v>3496</v>
      </c>
    </row>
    <row r="1421" spans="1:4">
      <c r="A1421" s="302" t="str">
        <f t="shared" si="30"/>
        <v>1391.</v>
      </c>
      <c r="C1421">
        <v>1391</v>
      </c>
      <c r="D1421" t="s">
        <v>3496</v>
      </c>
    </row>
    <row r="1422" spans="1:4">
      <c r="A1422" s="302" t="str">
        <f t="shared" si="30"/>
        <v>1392.</v>
      </c>
      <c r="C1422">
        <v>1392</v>
      </c>
      <c r="D1422" t="s">
        <v>3496</v>
      </c>
    </row>
    <row r="1423" spans="1:4">
      <c r="A1423" s="302" t="str">
        <f t="shared" si="30"/>
        <v>1393.</v>
      </c>
      <c r="C1423">
        <v>1393</v>
      </c>
      <c r="D1423" t="s">
        <v>3496</v>
      </c>
    </row>
    <row r="1424" spans="1:4">
      <c r="A1424" s="302" t="str">
        <f t="shared" si="30"/>
        <v>1394.</v>
      </c>
      <c r="C1424">
        <v>1394</v>
      </c>
      <c r="D1424" t="s">
        <v>3496</v>
      </c>
    </row>
    <row r="1425" spans="1:4">
      <c r="A1425" s="302" t="str">
        <f t="shared" si="30"/>
        <v>1395.</v>
      </c>
      <c r="C1425">
        <v>1395</v>
      </c>
      <c r="D1425" t="s">
        <v>3496</v>
      </c>
    </row>
    <row r="1426" spans="1:4">
      <c r="A1426" s="302" t="str">
        <f t="shared" si="30"/>
        <v>1396.</v>
      </c>
      <c r="C1426">
        <v>1396</v>
      </c>
      <c r="D1426" t="s">
        <v>3496</v>
      </c>
    </row>
    <row r="1427" spans="1:4">
      <c r="A1427" s="302" t="str">
        <f t="shared" si="30"/>
        <v>1397.</v>
      </c>
      <c r="C1427">
        <v>1397</v>
      </c>
      <c r="D1427" t="s">
        <v>3496</v>
      </c>
    </row>
    <row r="1428" spans="1:4">
      <c r="A1428" s="302" t="str">
        <f t="shared" si="30"/>
        <v>1398.</v>
      </c>
      <c r="C1428">
        <v>1398</v>
      </c>
      <c r="D1428" t="s">
        <v>3496</v>
      </c>
    </row>
    <row r="1429" spans="1:4">
      <c r="A1429" s="302" t="str">
        <f t="shared" si="30"/>
        <v>1399.</v>
      </c>
      <c r="C1429">
        <v>1399</v>
      </c>
      <c r="D1429" t="s">
        <v>3496</v>
      </c>
    </row>
    <row r="1430" spans="1:4">
      <c r="A1430" s="302" t="str">
        <f t="shared" si="30"/>
        <v>1400.</v>
      </c>
      <c r="C1430">
        <v>1400</v>
      </c>
      <c r="D1430" t="s">
        <v>3496</v>
      </c>
    </row>
    <row r="1431" spans="1:4">
      <c r="A1431" s="302" t="str">
        <f t="shared" si="30"/>
        <v>1401.</v>
      </c>
      <c r="C1431">
        <v>1401</v>
      </c>
      <c r="D1431" t="s">
        <v>3496</v>
      </c>
    </row>
    <row r="1432" spans="1:4">
      <c r="A1432" s="302" t="str">
        <f t="shared" si="30"/>
        <v>1402.</v>
      </c>
      <c r="C1432">
        <v>1402</v>
      </c>
      <c r="D1432" t="s">
        <v>3496</v>
      </c>
    </row>
    <row r="1433" spans="1:4">
      <c r="A1433" s="302" t="str">
        <f t="shared" si="30"/>
        <v>1403.</v>
      </c>
      <c r="C1433">
        <v>1403</v>
      </c>
      <c r="D1433" t="s">
        <v>3496</v>
      </c>
    </row>
    <row r="1434" spans="1:4">
      <c r="A1434" s="302" t="str">
        <f t="shared" si="30"/>
        <v>1404.</v>
      </c>
      <c r="C1434">
        <v>1404</v>
      </c>
      <c r="D1434" t="s">
        <v>3496</v>
      </c>
    </row>
    <row r="1435" spans="1:4">
      <c r="A1435" s="302" t="str">
        <f t="shared" si="30"/>
        <v>1405.</v>
      </c>
      <c r="C1435">
        <v>1405</v>
      </c>
      <c r="D1435" t="s">
        <v>3496</v>
      </c>
    </row>
    <row r="1436" spans="1:4">
      <c r="A1436" s="302" t="str">
        <f t="shared" si="30"/>
        <v>1406.</v>
      </c>
      <c r="C1436">
        <v>1406</v>
      </c>
      <c r="D1436" t="s">
        <v>3496</v>
      </c>
    </row>
    <row r="1437" spans="1:4">
      <c r="A1437" s="302" t="str">
        <f t="shared" si="30"/>
        <v>1407.</v>
      </c>
      <c r="C1437">
        <v>1407</v>
      </c>
      <c r="D1437" t="s">
        <v>3496</v>
      </c>
    </row>
    <row r="1438" spans="1:4">
      <c r="A1438" s="302" t="str">
        <f t="shared" si="30"/>
        <v>1408.</v>
      </c>
      <c r="C1438">
        <v>1408</v>
      </c>
      <c r="D1438" t="s">
        <v>3496</v>
      </c>
    </row>
    <row r="1439" spans="1:4">
      <c r="A1439" s="302" t="str">
        <f t="shared" si="30"/>
        <v>1409.</v>
      </c>
      <c r="C1439">
        <v>1409</v>
      </c>
      <c r="D1439" t="s">
        <v>3496</v>
      </c>
    </row>
    <row r="1440" spans="1:4">
      <c r="A1440" s="302" t="str">
        <f t="shared" si="30"/>
        <v>1410.</v>
      </c>
      <c r="C1440">
        <v>1410</v>
      </c>
      <c r="D1440" t="s">
        <v>3496</v>
      </c>
    </row>
    <row r="1441" spans="1:4">
      <c r="A1441" s="302" t="str">
        <f t="shared" ref="A1441:A1504" si="31">CONCATENATE(C1441,D1441)</f>
        <v>1411.</v>
      </c>
      <c r="C1441">
        <v>1411</v>
      </c>
      <c r="D1441" t="s">
        <v>3496</v>
      </c>
    </row>
    <row r="1442" spans="1:4">
      <c r="A1442" s="302" t="str">
        <f t="shared" si="31"/>
        <v>1412.</v>
      </c>
      <c r="C1442">
        <v>1412</v>
      </c>
      <c r="D1442" t="s">
        <v>3496</v>
      </c>
    </row>
    <row r="1443" spans="1:4">
      <c r="A1443" s="302" t="str">
        <f t="shared" si="31"/>
        <v>1413.</v>
      </c>
      <c r="C1443">
        <v>1413</v>
      </c>
      <c r="D1443" t="s">
        <v>3496</v>
      </c>
    </row>
    <row r="1444" spans="1:4">
      <c r="A1444" s="302" t="str">
        <f t="shared" si="31"/>
        <v>1414.</v>
      </c>
      <c r="C1444">
        <v>1414</v>
      </c>
      <c r="D1444" t="s">
        <v>3496</v>
      </c>
    </row>
    <row r="1445" spans="1:4">
      <c r="A1445" s="302" t="str">
        <f t="shared" si="31"/>
        <v>1415.</v>
      </c>
      <c r="C1445">
        <v>1415</v>
      </c>
      <c r="D1445" t="s">
        <v>3496</v>
      </c>
    </row>
    <row r="1446" spans="1:4">
      <c r="A1446" s="302" t="str">
        <f t="shared" si="31"/>
        <v>1416.</v>
      </c>
      <c r="C1446">
        <v>1416</v>
      </c>
      <c r="D1446" t="s">
        <v>3496</v>
      </c>
    </row>
    <row r="1447" spans="1:4">
      <c r="A1447" s="302" t="str">
        <f t="shared" si="31"/>
        <v>1417.</v>
      </c>
      <c r="C1447">
        <v>1417</v>
      </c>
      <c r="D1447" t="s">
        <v>3496</v>
      </c>
    </row>
    <row r="1448" spans="1:4">
      <c r="A1448" s="302" t="str">
        <f t="shared" si="31"/>
        <v>1418.</v>
      </c>
      <c r="C1448">
        <v>1418</v>
      </c>
      <c r="D1448" t="s">
        <v>3496</v>
      </c>
    </row>
    <row r="1449" spans="1:4">
      <c r="A1449" s="302" t="str">
        <f t="shared" si="31"/>
        <v>1419.</v>
      </c>
      <c r="C1449">
        <v>1419</v>
      </c>
      <c r="D1449" t="s">
        <v>3496</v>
      </c>
    </row>
    <row r="1450" spans="1:4">
      <c r="A1450" s="302" t="str">
        <f t="shared" si="31"/>
        <v>1420.</v>
      </c>
      <c r="C1450">
        <v>1420</v>
      </c>
      <c r="D1450" t="s">
        <v>3496</v>
      </c>
    </row>
    <row r="1451" spans="1:4">
      <c r="A1451" s="302" t="str">
        <f t="shared" si="31"/>
        <v>1421.</v>
      </c>
      <c r="C1451">
        <v>1421</v>
      </c>
      <c r="D1451" t="s">
        <v>3496</v>
      </c>
    </row>
    <row r="1452" spans="1:4">
      <c r="A1452" s="302" t="str">
        <f t="shared" si="31"/>
        <v>1422.</v>
      </c>
      <c r="C1452">
        <v>1422</v>
      </c>
      <c r="D1452" t="s">
        <v>3496</v>
      </c>
    </row>
    <row r="1453" spans="1:4">
      <c r="A1453" s="302" t="str">
        <f t="shared" si="31"/>
        <v>1423.</v>
      </c>
      <c r="C1453">
        <v>1423</v>
      </c>
      <c r="D1453" t="s">
        <v>3496</v>
      </c>
    </row>
    <row r="1454" spans="1:4">
      <c r="A1454" s="302" t="str">
        <f t="shared" si="31"/>
        <v>1424.</v>
      </c>
      <c r="C1454">
        <v>1424</v>
      </c>
      <c r="D1454" t="s">
        <v>3496</v>
      </c>
    </row>
    <row r="1455" spans="1:4">
      <c r="A1455" s="302" t="str">
        <f t="shared" si="31"/>
        <v>1425.</v>
      </c>
      <c r="C1455">
        <v>1425</v>
      </c>
      <c r="D1455" t="s">
        <v>3496</v>
      </c>
    </row>
    <row r="1456" spans="1:4">
      <c r="A1456" s="302" t="str">
        <f t="shared" si="31"/>
        <v>1426.</v>
      </c>
      <c r="C1456">
        <v>1426</v>
      </c>
      <c r="D1456" t="s">
        <v>3496</v>
      </c>
    </row>
    <row r="1457" spans="1:4">
      <c r="A1457" s="302" t="str">
        <f t="shared" si="31"/>
        <v>1427.</v>
      </c>
      <c r="C1457">
        <v>1427</v>
      </c>
      <c r="D1457" t="s">
        <v>3496</v>
      </c>
    </row>
    <row r="1458" spans="1:4">
      <c r="A1458" s="302" t="str">
        <f t="shared" si="31"/>
        <v>1428.</v>
      </c>
      <c r="C1458">
        <v>1428</v>
      </c>
      <c r="D1458" t="s">
        <v>3496</v>
      </c>
    </row>
    <row r="1459" spans="1:4">
      <c r="A1459" s="302" t="str">
        <f t="shared" si="31"/>
        <v>1429.</v>
      </c>
      <c r="C1459">
        <v>1429</v>
      </c>
      <c r="D1459" t="s">
        <v>3496</v>
      </c>
    </row>
    <row r="1460" spans="1:4">
      <c r="A1460" s="302" t="str">
        <f t="shared" si="31"/>
        <v>1430.</v>
      </c>
      <c r="C1460">
        <v>1430</v>
      </c>
      <c r="D1460" t="s">
        <v>3496</v>
      </c>
    </row>
    <row r="1461" spans="1:4">
      <c r="A1461" s="302" t="str">
        <f t="shared" si="31"/>
        <v>1431.</v>
      </c>
      <c r="C1461">
        <v>1431</v>
      </c>
      <c r="D1461" t="s">
        <v>3496</v>
      </c>
    </row>
    <row r="1462" spans="1:4">
      <c r="A1462" s="302" t="str">
        <f t="shared" si="31"/>
        <v>1432.</v>
      </c>
      <c r="C1462">
        <v>1432</v>
      </c>
      <c r="D1462" t="s">
        <v>3496</v>
      </c>
    </row>
    <row r="1463" spans="1:4">
      <c r="A1463" s="302" t="str">
        <f t="shared" si="31"/>
        <v>1433.</v>
      </c>
      <c r="C1463">
        <v>1433</v>
      </c>
      <c r="D1463" t="s">
        <v>3496</v>
      </c>
    </row>
    <row r="1464" spans="1:4">
      <c r="A1464" s="302" t="str">
        <f t="shared" si="31"/>
        <v>1434.</v>
      </c>
      <c r="C1464">
        <v>1434</v>
      </c>
      <c r="D1464" t="s">
        <v>3496</v>
      </c>
    </row>
    <row r="1465" spans="1:4">
      <c r="A1465" s="302" t="str">
        <f t="shared" si="31"/>
        <v>1435.</v>
      </c>
      <c r="C1465">
        <v>1435</v>
      </c>
      <c r="D1465" t="s">
        <v>3496</v>
      </c>
    </row>
    <row r="1466" spans="1:4">
      <c r="A1466" s="302" t="str">
        <f t="shared" si="31"/>
        <v>1436.</v>
      </c>
      <c r="C1466">
        <v>1436</v>
      </c>
      <c r="D1466" t="s">
        <v>3496</v>
      </c>
    </row>
    <row r="1467" spans="1:4">
      <c r="A1467" s="302" t="str">
        <f t="shared" si="31"/>
        <v>1437.</v>
      </c>
      <c r="C1467">
        <v>1437</v>
      </c>
      <c r="D1467" t="s">
        <v>3496</v>
      </c>
    </row>
    <row r="1468" spans="1:4">
      <c r="A1468" s="302" t="str">
        <f t="shared" si="31"/>
        <v>1438.</v>
      </c>
      <c r="C1468">
        <v>1438</v>
      </c>
      <c r="D1468" t="s">
        <v>3496</v>
      </c>
    </row>
    <row r="1469" spans="1:4">
      <c r="A1469" s="302" t="str">
        <f t="shared" si="31"/>
        <v>1439.</v>
      </c>
      <c r="C1469">
        <v>1439</v>
      </c>
      <c r="D1469" t="s">
        <v>3496</v>
      </c>
    </row>
    <row r="1470" spans="1:4">
      <c r="A1470" s="302" t="str">
        <f t="shared" si="31"/>
        <v>1440.</v>
      </c>
      <c r="C1470">
        <v>1440</v>
      </c>
      <c r="D1470" t="s">
        <v>3496</v>
      </c>
    </row>
    <row r="1471" spans="1:4">
      <c r="A1471" s="302" t="str">
        <f t="shared" si="31"/>
        <v>1441.</v>
      </c>
      <c r="C1471">
        <v>1441</v>
      </c>
      <c r="D1471" t="s">
        <v>3496</v>
      </c>
    </row>
    <row r="1472" spans="1:4">
      <c r="A1472" s="302" t="str">
        <f t="shared" si="31"/>
        <v>1442.</v>
      </c>
      <c r="C1472">
        <v>1442</v>
      </c>
      <c r="D1472" t="s">
        <v>3496</v>
      </c>
    </row>
    <row r="1473" spans="1:4">
      <c r="A1473" s="302" t="str">
        <f t="shared" si="31"/>
        <v>1443.</v>
      </c>
      <c r="C1473">
        <v>1443</v>
      </c>
      <c r="D1473" t="s">
        <v>3496</v>
      </c>
    </row>
    <row r="1474" spans="1:4">
      <c r="A1474" s="302" t="str">
        <f t="shared" si="31"/>
        <v>1444.</v>
      </c>
      <c r="C1474">
        <v>1444</v>
      </c>
      <c r="D1474" t="s">
        <v>3496</v>
      </c>
    </row>
    <row r="1475" spans="1:4">
      <c r="A1475" s="302" t="str">
        <f t="shared" si="31"/>
        <v>1445.</v>
      </c>
      <c r="C1475">
        <v>1445</v>
      </c>
      <c r="D1475" t="s">
        <v>3496</v>
      </c>
    </row>
    <row r="1476" spans="1:4">
      <c r="A1476" s="302" t="str">
        <f t="shared" si="31"/>
        <v>1446.</v>
      </c>
      <c r="C1476">
        <v>1446</v>
      </c>
      <c r="D1476" t="s">
        <v>3496</v>
      </c>
    </row>
    <row r="1477" spans="1:4">
      <c r="A1477" s="302" t="str">
        <f t="shared" si="31"/>
        <v>1447.</v>
      </c>
      <c r="C1477">
        <v>1447</v>
      </c>
      <c r="D1477" t="s">
        <v>3496</v>
      </c>
    </row>
    <row r="1478" spans="1:4">
      <c r="A1478" s="302" t="str">
        <f t="shared" si="31"/>
        <v>1448.</v>
      </c>
      <c r="C1478">
        <v>1448</v>
      </c>
      <c r="D1478" t="s">
        <v>3496</v>
      </c>
    </row>
    <row r="1479" spans="1:4">
      <c r="A1479" s="302" t="str">
        <f t="shared" si="31"/>
        <v>1449.</v>
      </c>
      <c r="C1479">
        <v>1449</v>
      </c>
      <c r="D1479" t="s">
        <v>3496</v>
      </c>
    </row>
    <row r="1480" spans="1:4">
      <c r="A1480" s="302" t="str">
        <f t="shared" si="31"/>
        <v>1450.</v>
      </c>
      <c r="C1480">
        <v>1450</v>
      </c>
      <c r="D1480" t="s">
        <v>3496</v>
      </c>
    </row>
    <row r="1481" spans="1:4">
      <c r="A1481" s="302" t="str">
        <f t="shared" si="31"/>
        <v>1451.</v>
      </c>
      <c r="C1481">
        <v>1451</v>
      </c>
      <c r="D1481" t="s">
        <v>3496</v>
      </c>
    </row>
    <row r="1482" spans="1:4">
      <c r="A1482" s="302" t="str">
        <f t="shared" si="31"/>
        <v>1452.</v>
      </c>
      <c r="C1482">
        <v>1452</v>
      </c>
      <c r="D1482" t="s">
        <v>3496</v>
      </c>
    </row>
    <row r="1483" spans="1:4">
      <c r="A1483" s="302" t="str">
        <f t="shared" si="31"/>
        <v>1453.</v>
      </c>
      <c r="C1483">
        <v>1453</v>
      </c>
      <c r="D1483" t="s">
        <v>3496</v>
      </c>
    </row>
    <row r="1484" spans="1:4">
      <c r="A1484" s="302" t="str">
        <f t="shared" si="31"/>
        <v>1454.</v>
      </c>
      <c r="C1484">
        <v>1454</v>
      </c>
      <c r="D1484" t="s">
        <v>3496</v>
      </c>
    </row>
    <row r="1485" spans="1:4">
      <c r="A1485" s="302" t="str">
        <f t="shared" si="31"/>
        <v>1455.</v>
      </c>
      <c r="C1485">
        <v>1455</v>
      </c>
      <c r="D1485" t="s">
        <v>3496</v>
      </c>
    </row>
    <row r="1486" spans="1:4">
      <c r="A1486" s="302" t="str">
        <f t="shared" si="31"/>
        <v>1456.</v>
      </c>
      <c r="C1486">
        <v>1456</v>
      </c>
      <c r="D1486" t="s">
        <v>3496</v>
      </c>
    </row>
    <row r="1487" spans="1:4">
      <c r="A1487" s="302" t="str">
        <f t="shared" si="31"/>
        <v>1457.</v>
      </c>
      <c r="C1487">
        <v>1457</v>
      </c>
      <c r="D1487" t="s">
        <v>3496</v>
      </c>
    </row>
    <row r="1488" spans="1:4">
      <c r="A1488" s="302" t="str">
        <f t="shared" si="31"/>
        <v>1458.</v>
      </c>
      <c r="C1488">
        <v>1458</v>
      </c>
      <c r="D1488" t="s">
        <v>3496</v>
      </c>
    </row>
    <row r="1489" spans="1:4">
      <c r="A1489" s="302" t="str">
        <f t="shared" si="31"/>
        <v>1459.</v>
      </c>
      <c r="C1489">
        <v>1459</v>
      </c>
      <c r="D1489" t="s">
        <v>3496</v>
      </c>
    </row>
    <row r="1490" spans="1:4">
      <c r="A1490" s="302" t="str">
        <f t="shared" si="31"/>
        <v>1460.</v>
      </c>
      <c r="C1490">
        <v>1460</v>
      </c>
      <c r="D1490" t="s">
        <v>3496</v>
      </c>
    </row>
    <row r="1491" spans="1:4">
      <c r="A1491" s="302" t="str">
        <f t="shared" si="31"/>
        <v>1461.</v>
      </c>
      <c r="C1491">
        <v>1461</v>
      </c>
      <c r="D1491" t="s">
        <v>3496</v>
      </c>
    </row>
    <row r="1492" spans="1:4">
      <c r="A1492" s="302" t="str">
        <f t="shared" si="31"/>
        <v>1462.</v>
      </c>
      <c r="C1492">
        <v>1462</v>
      </c>
      <c r="D1492" t="s">
        <v>3496</v>
      </c>
    </row>
    <row r="1493" spans="1:4">
      <c r="A1493" s="302" t="str">
        <f t="shared" si="31"/>
        <v>1463.</v>
      </c>
      <c r="C1493">
        <v>1463</v>
      </c>
      <c r="D1493" t="s">
        <v>3496</v>
      </c>
    </row>
    <row r="1494" spans="1:4">
      <c r="A1494" s="302" t="str">
        <f t="shared" si="31"/>
        <v>1464.</v>
      </c>
      <c r="C1494">
        <v>1464</v>
      </c>
      <c r="D1494" t="s">
        <v>3496</v>
      </c>
    </row>
    <row r="1495" spans="1:4">
      <c r="A1495" s="302" t="str">
        <f t="shared" si="31"/>
        <v>1465.</v>
      </c>
      <c r="C1495">
        <v>1465</v>
      </c>
      <c r="D1495" t="s">
        <v>3496</v>
      </c>
    </row>
    <row r="1496" spans="1:4">
      <c r="A1496" s="302" t="str">
        <f t="shared" si="31"/>
        <v>1466.</v>
      </c>
      <c r="C1496">
        <v>1466</v>
      </c>
      <c r="D1496" t="s">
        <v>3496</v>
      </c>
    </row>
    <row r="1497" spans="1:4">
      <c r="A1497" s="302" t="str">
        <f t="shared" si="31"/>
        <v>1467.</v>
      </c>
      <c r="C1497">
        <v>1467</v>
      </c>
      <c r="D1497" t="s">
        <v>3496</v>
      </c>
    </row>
    <row r="1498" spans="1:4">
      <c r="A1498" s="302" t="str">
        <f t="shared" si="31"/>
        <v>1468.</v>
      </c>
      <c r="C1498">
        <v>1468</v>
      </c>
      <c r="D1498" t="s">
        <v>3496</v>
      </c>
    </row>
    <row r="1499" spans="1:4">
      <c r="A1499" s="302" t="str">
        <f t="shared" si="31"/>
        <v>1469.</v>
      </c>
      <c r="C1499">
        <v>1469</v>
      </c>
      <c r="D1499" t="s">
        <v>3496</v>
      </c>
    </row>
    <row r="1500" spans="1:4">
      <c r="A1500" s="302" t="str">
        <f t="shared" si="31"/>
        <v>1470.</v>
      </c>
      <c r="C1500">
        <v>1470</v>
      </c>
      <c r="D1500" t="s">
        <v>3496</v>
      </c>
    </row>
    <row r="1501" spans="1:4">
      <c r="A1501" s="302" t="str">
        <f t="shared" si="31"/>
        <v>1471.</v>
      </c>
      <c r="C1501">
        <v>1471</v>
      </c>
      <c r="D1501" t="s">
        <v>3496</v>
      </c>
    </row>
    <row r="1502" spans="1:4">
      <c r="A1502" s="302" t="str">
        <f t="shared" si="31"/>
        <v>1472.</v>
      </c>
      <c r="C1502">
        <v>1472</v>
      </c>
      <c r="D1502" t="s">
        <v>3496</v>
      </c>
    </row>
    <row r="1503" spans="1:4">
      <c r="A1503" s="302" t="str">
        <f t="shared" si="31"/>
        <v>1473.</v>
      </c>
      <c r="C1503">
        <v>1473</v>
      </c>
      <c r="D1503" t="s">
        <v>3496</v>
      </c>
    </row>
    <row r="1504" spans="1:4">
      <c r="A1504" s="302" t="str">
        <f t="shared" si="31"/>
        <v>1474.</v>
      </c>
      <c r="C1504">
        <v>1474</v>
      </c>
      <c r="D1504" t="s">
        <v>3496</v>
      </c>
    </row>
    <row r="1505" spans="1:4">
      <c r="A1505" s="302" t="str">
        <f t="shared" ref="A1505:A1554" si="32">CONCATENATE(C1505,D1505)</f>
        <v>1475.</v>
      </c>
      <c r="C1505">
        <v>1475</v>
      </c>
      <c r="D1505" t="s">
        <v>3496</v>
      </c>
    </row>
    <row r="1506" spans="1:4">
      <c r="A1506" s="302" t="str">
        <f t="shared" si="32"/>
        <v>1476.</v>
      </c>
      <c r="C1506">
        <v>1476</v>
      </c>
      <c r="D1506" t="s">
        <v>3496</v>
      </c>
    </row>
    <row r="1507" spans="1:4">
      <c r="A1507" s="302" t="str">
        <f t="shared" si="32"/>
        <v>1477.</v>
      </c>
      <c r="C1507">
        <v>1477</v>
      </c>
      <c r="D1507" t="s">
        <v>3496</v>
      </c>
    </row>
    <row r="1508" spans="1:4">
      <c r="A1508" s="302" t="str">
        <f t="shared" si="32"/>
        <v>1478.</v>
      </c>
      <c r="C1508">
        <v>1478</v>
      </c>
      <c r="D1508" t="s">
        <v>3496</v>
      </c>
    </row>
    <row r="1509" spans="1:4">
      <c r="A1509" s="302" t="str">
        <f t="shared" si="32"/>
        <v>1479.</v>
      </c>
      <c r="C1509">
        <v>1479</v>
      </c>
      <c r="D1509" t="s">
        <v>3496</v>
      </c>
    </row>
    <row r="1510" spans="1:4">
      <c r="A1510" s="302" t="str">
        <f t="shared" si="32"/>
        <v>1480.</v>
      </c>
      <c r="C1510">
        <v>1480</v>
      </c>
      <c r="D1510" t="s">
        <v>3496</v>
      </c>
    </row>
    <row r="1511" spans="1:4">
      <c r="A1511" s="302" t="str">
        <f t="shared" si="32"/>
        <v>1481.</v>
      </c>
      <c r="C1511">
        <v>1481</v>
      </c>
      <c r="D1511" t="s">
        <v>3496</v>
      </c>
    </row>
    <row r="1512" spans="1:4">
      <c r="A1512" s="302" t="str">
        <f t="shared" si="32"/>
        <v>1482.</v>
      </c>
      <c r="C1512">
        <v>1482</v>
      </c>
      <c r="D1512" t="s">
        <v>3496</v>
      </c>
    </row>
    <row r="1513" spans="1:4">
      <c r="A1513" s="302" t="str">
        <f t="shared" si="32"/>
        <v>1483.</v>
      </c>
      <c r="C1513">
        <v>1483</v>
      </c>
      <c r="D1513" t="s">
        <v>3496</v>
      </c>
    </row>
    <row r="1514" spans="1:4">
      <c r="A1514" s="302" t="str">
        <f t="shared" si="32"/>
        <v>1484.</v>
      </c>
      <c r="C1514">
        <v>1484</v>
      </c>
      <c r="D1514" t="s">
        <v>3496</v>
      </c>
    </row>
    <row r="1515" spans="1:4">
      <c r="A1515" s="302" t="str">
        <f t="shared" si="32"/>
        <v>1485.</v>
      </c>
      <c r="C1515">
        <v>1485</v>
      </c>
      <c r="D1515" t="s">
        <v>3496</v>
      </c>
    </row>
    <row r="1516" spans="1:4">
      <c r="A1516" s="302" t="str">
        <f t="shared" si="32"/>
        <v>1486.</v>
      </c>
      <c r="C1516">
        <v>1486</v>
      </c>
      <c r="D1516" t="s">
        <v>3496</v>
      </c>
    </row>
    <row r="1517" spans="1:4">
      <c r="A1517" s="302" t="str">
        <f t="shared" si="32"/>
        <v>1487.</v>
      </c>
      <c r="C1517">
        <v>1487</v>
      </c>
      <c r="D1517" t="s">
        <v>3496</v>
      </c>
    </row>
    <row r="1518" spans="1:4">
      <c r="A1518" s="302" t="str">
        <f t="shared" si="32"/>
        <v>1488.</v>
      </c>
      <c r="C1518">
        <v>1488</v>
      </c>
      <c r="D1518" t="s">
        <v>3496</v>
      </c>
    </row>
    <row r="1519" spans="1:4">
      <c r="A1519" s="302" t="str">
        <f t="shared" si="32"/>
        <v>1489.</v>
      </c>
      <c r="C1519">
        <v>1489</v>
      </c>
      <c r="D1519" t="s">
        <v>3496</v>
      </c>
    </row>
    <row r="1520" spans="1:4">
      <c r="A1520" s="302" t="str">
        <f t="shared" si="32"/>
        <v>1490.</v>
      </c>
      <c r="C1520">
        <v>1490</v>
      </c>
      <c r="D1520" t="s">
        <v>3496</v>
      </c>
    </row>
    <row r="1521" spans="1:4">
      <c r="A1521" s="302" t="str">
        <f t="shared" si="32"/>
        <v>1491.</v>
      </c>
      <c r="C1521">
        <v>1491</v>
      </c>
      <c r="D1521" t="s">
        <v>3496</v>
      </c>
    </row>
    <row r="1522" spans="1:4">
      <c r="A1522" s="302" t="str">
        <f t="shared" si="32"/>
        <v>1492.</v>
      </c>
      <c r="C1522">
        <v>1492</v>
      </c>
      <c r="D1522" t="s">
        <v>3496</v>
      </c>
    </row>
    <row r="1523" spans="1:4">
      <c r="A1523" s="302" t="str">
        <f t="shared" si="32"/>
        <v>1493.</v>
      </c>
      <c r="C1523">
        <v>1493</v>
      </c>
      <c r="D1523" t="s">
        <v>3496</v>
      </c>
    </row>
    <row r="1524" spans="1:4">
      <c r="A1524" s="302" t="str">
        <f t="shared" si="32"/>
        <v>1494.</v>
      </c>
      <c r="C1524">
        <v>1494</v>
      </c>
      <c r="D1524" t="s">
        <v>3496</v>
      </c>
    </row>
    <row r="1525" spans="1:4">
      <c r="A1525" s="302" t="str">
        <f t="shared" si="32"/>
        <v>1495.</v>
      </c>
      <c r="C1525">
        <v>1495</v>
      </c>
      <c r="D1525" t="s">
        <v>3496</v>
      </c>
    </row>
    <row r="1526" spans="1:4">
      <c r="A1526" s="302" t="str">
        <f t="shared" si="32"/>
        <v>1496.</v>
      </c>
      <c r="C1526">
        <v>1496</v>
      </c>
      <c r="D1526" t="s">
        <v>3496</v>
      </c>
    </row>
    <row r="1527" spans="1:4">
      <c r="A1527" s="302" t="str">
        <f t="shared" si="32"/>
        <v>1497.</v>
      </c>
      <c r="C1527">
        <v>1497</v>
      </c>
      <c r="D1527" t="s">
        <v>3496</v>
      </c>
    </row>
    <row r="1528" spans="1:4">
      <c r="A1528" s="302" t="str">
        <f t="shared" si="32"/>
        <v>1498.</v>
      </c>
      <c r="C1528">
        <v>1498</v>
      </c>
      <c r="D1528" t="s">
        <v>3496</v>
      </c>
    </row>
    <row r="1529" spans="1:4">
      <c r="A1529" s="302" t="str">
        <f t="shared" si="32"/>
        <v>1499.</v>
      </c>
      <c r="C1529">
        <v>1499</v>
      </c>
      <c r="D1529" t="s">
        <v>3496</v>
      </c>
    </row>
    <row r="1530" spans="1:4">
      <c r="A1530" s="302" t="str">
        <f t="shared" si="32"/>
        <v>1500.</v>
      </c>
      <c r="C1530">
        <v>1500</v>
      </c>
      <c r="D1530" t="s">
        <v>3496</v>
      </c>
    </row>
    <row r="1531" spans="1:4">
      <c r="A1531" s="302" t="str">
        <f t="shared" si="32"/>
        <v>1501.</v>
      </c>
      <c r="C1531">
        <v>1501</v>
      </c>
      <c r="D1531" t="s">
        <v>3496</v>
      </c>
    </row>
    <row r="1532" spans="1:4">
      <c r="A1532" s="302" t="str">
        <f t="shared" si="32"/>
        <v>1502.</v>
      </c>
      <c r="C1532">
        <v>1502</v>
      </c>
      <c r="D1532" t="s">
        <v>3496</v>
      </c>
    </row>
    <row r="1533" spans="1:4">
      <c r="A1533" s="302" t="str">
        <f t="shared" si="32"/>
        <v>1503.</v>
      </c>
      <c r="C1533">
        <v>1503</v>
      </c>
      <c r="D1533" t="s">
        <v>3496</v>
      </c>
    </row>
    <row r="1534" spans="1:4">
      <c r="A1534" s="302" t="str">
        <f t="shared" si="32"/>
        <v>1504.</v>
      </c>
      <c r="C1534">
        <v>1504</v>
      </c>
      <c r="D1534" t="s">
        <v>3496</v>
      </c>
    </row>
    <row r="1535" spans="1:4">
      <c r="A1535" s="302" t="str">
        <f t="shared" si="32"/>
        <v>1505.</v>
      </c>
      <c r="C1535">
        <v>1505</v>
      </c>
      <c r="D1535" t="s">
        <v>3496</v>
      </c>
    </row>
    <row r="1536" spans="1:4">
      <c r="A1536" s="302" t="str">
        <f t="shared" si="32"/>
        <v>1506.</v>
      </c>
      <c r="C1536">
        <v>1506</v>
      </c>
      <c r="D1536" t="s">
        <v>3496</v>
      </c>
    </row>
    <row r="1537" spans="1:4">
      <c r="A1537" s="302" t="str">
        <f t="shared" si="32"/>
        <v>1507.</v>
      </c>
      <c r="C1537">
        <v>1507</v>
      </c>
      <c r="D1537" t="s">
        <v>3496</v>
      </c>
    </row>
    <row r="1538" spans="1:4">
      <c r="A1538" s="302" t="str">
        <f t="shared" si="32"/>
        <v>1508.</v>
      </c>
      <c r="C1538">
        <v>1508</v>
      </c>
      <c r="D1538" t="s">
        <v>3496</v>
      </c>
    </row>
    <row r="1539" spans="1:4">
      <c r="A1539" s="302" t="str">
        <f t="shared" si="32"/>
        <v>1509.</v>
      </c>
      <c r="C1539">
        <v>1509</v>
      </c>
      <c r="D1539" t="s">
        <v>3496</v>
      </c>
    </row>
    <row r="1540" spans="1:4">
      <c r="A1540" s="302" t="str">
        <f t="shared" si="32"/>
        <v>1510.</v>
      </c>
      <c r="C1540">
        <v>1510</v>
      </c>
      <c r="D1540" t="s">
        <v>3496</v>
      </c>
    </row>
    <row r="1541" spans="1:4">
      <c r="A1541" s="302" t="str">
        <f t="shared" si="32"/>
        <v>1511.</v>
      </c>
      <c r="C1541">
        <v>1511</v>
      </c>
      <c r="D1541" t="s">
        <v>3496</v>
      </c>
    </row>
    <row r="1542" spans="1:4">
      <c r="A1542" s="302" t="str">
        <f t="shared" si="32"/>
        <v>1512.</v>
      </c>
      <c r="C1542">
        <v>1512</v>
      </c>
      <c r="D1542" t="s">
        <v>3496</v>
      </c>
    </row>
    <row r="1543" spans="1:4">
      <c r="A1543" s="302" t="str">
        <f t="shared" si="32"/>
        <v>1513.</v>
      </c>
      <c r="C1543">
        <v>1513</v>
      </c>
      <c r="D1543" t="s">
        <v>3496</v>
      </c>
    </row>
    <row r="1544" spans="1:4">
      <c r="A1544" s="302" t="str">
        <f t="shared" si="32"/>
        <v>1514.</v>
      </c>
      <c r="C1544">
        <v>1514</v>
      </c>
      <c r="D1544" t="s">
        <v>3496</v>
      </c>
    </row>
    <row r="1545" spans="1:4">
      <c r="A1545" s="302" t="str">
        <f t="shared" si="32"/>
        <v>1515.</v>
      </c>
      <c r="C1545">
        <v>1515</v>
      </c>
      <c r="D1545" t="s">
        <v>3496</v>
      </c>
    </row>
    <row r="1546" spans="1:4">
      <c r="A1546" s="302" t="str">
        <f t="shared" si="32"/>
        <v>1516.</v>
      </c>
      <c r="C1546">
        <v>1516</v>
      </c>
      <c r="D1546" t="s">
        <v>3496</v>
      </c>
    </row>
    <row r="1547" spans="1:4">
      <c r="A1547" s="302" t="str">
        <f t="shared" si="32"/>
        <v>1517.</v>
      </c>
      <c r="C1547">
        <v>1517</v>
      </c>
      <c r="D1547" t="s">
        <v>3496</v>
      </c>
    </row>
    <row r="1548" spans="1:4">
      <c r="A1548" s="302" t="str">
        <f t="shared" si="32"/>
        <v>1518.</v>
      </c>
      <c r="C1548">
        <v>1518</v>
      </c>
      <c r="D1548" t="s">
        <v>3496</v>
      </c>
    </row>
    <row r="1549" spans="1:4">
      <c r="A1549" s="302" t="str">
        <f t="shared" si="32"/>
        <v>1519.</v>
      </c>
      <c r="C1549">
        <v>1519</v>
      </c>
      <c r="D1549" t="s">
        <v>3496</v>
      </c>
    </row>
    <row r="1550" spans="1:4">
      <c r="A1550" s="302" t="str">
        <f t="shared" si="32"/>
        <v>1520.</v>
      </c>
      <c r="C1550">
        <v>1520</v>
      </c>
      <c r="D1550" t="s">
        <v>3496</v>
      </c>
    </row>
    <row r="1551" spans="1:4">
      <c r="A1551" s="302" t="str">
        <f t="shared" si="32"/>
        <v>1521.</v>
      </c>
      <c r="C1551">
        <v>1521</v>
      </c>
      <c r="D1551" t="s">
        <v>3496</v>
      </c>
    </row>
    <row r="1552" spans="1:4">
      <c r="A1552" s="302" t="str">
        <f t="shared" si="32"/>
        <v>1522.</v>
      </c>
      <c r="C1552">
        <v>1522</v>
      </c>
      <c r="D1552" t="s">
        <v>3496</v>
      </c>
    </row>
    <row r="1553" spans="1:4">
      <c r="A1553" s="302" t="str">
        <f t="shared" si="32"/>
        <v>1523.</v>
      </c>
      <c r="C1553">
        <v>1523</v>
      </c>
      <c r="D1553" t="s">
        <v>3496</v>
      </c>
    </row>
    <row r="1554" spans="1:4">
      <c r="A1554" s="302" t="str">
        <f t="shared" si="32"/>
        <v>1524.</v>
      </c>
      <c r="C1554">
        <v>1524</v>
      </c>
      <c r="D1554" t="s">
        <v>3496</v>
      </c>
    </row>
    <row r="1555" spans="1:4">
      <c r="A1555" s="302" t="s">
        <v>85</v>
      </c>
    </row>
    <row r="1556" spans="1:4">
      <c r="A1556" s="302" t="s">
        <v>41</v>
      </c>
    </row>
    <row r="1557" spans="1:4">
      <c r="A1557" s="302" t="str">
        <f t="shared" ref="A1557:A1571" si="33">CONCATENATE(C1557,D1557)</f>
        <v>1525.</v>
      </c>
      <c r="C1557">
        <v>1525</v>
      </c>
      <c r="D1557" t="s">
        <v>3496</v>
      </c>
    </row>
    <row r="1558" spans="1:4">
      <c r="A1558" s="302" t="str">
        <f t="shared" si="33"/>
        <v>1526.</v>
      </c>
      <c r="C1558">
        <v>1526</v>
      </c>
      <c r="D1558" t="s">
        <v>3496</v>
      </c>
    </row>
    <row r="1559" spans="1:4">
      <c r="A1559" s="302" t="str">
        <f t="shared" si="33"/>
        <v>1527.</v>
      </c>
      <c r="C1559">
        <v>1527</v>
      </c>
      <c r="D1559" t="s">
        <v>3496</v>
      </c>
    </row>
    <row r="1560" spans="1:4">
      <c r="A1560" s="302" t="str">
        <f t="shared" si="33"/>
        <v>1528.</v>
      </c>
      <c r="C1560">
        <v>1528</v>
      </c>
      <c r="D1560" t="s">
        <v>3496</v>
      </c>
    </row>
    <row r="1561" spans="1:4">
      <c r="A1561" s="302" t="str">
        <f t="shared" si="33"/>
        <v>1529.</v>
      </c>
      <c r="C1561">
        <v>1529</v>
      </c>
      <c r="D1561" t="s">
        <v>3496</v>
      </c>
    </row>
    <row r="1562" spans="1:4">
      <c r="A1562" s="617" t="str">
        <f t="shared" si="33"/>
        <v>1530.</v>
      </c>
      <c r="C1562">
        <v>1530</v>
      </c>
      <c r="D1562" t="s">
        <v>3496</v>
      </c>
    </row>
    <row r="1563" spans="1:4">
      <c r="A1563" s="600" t="str">
        <f t="shared" si="33"/>
        <v>1531.</v>
      </c>
      <c r="C1563">
        <v>1531</v>
      </c>
      <c r="D1563" t="s">
        <v>3496</v>
      </c>
    </row>
    <row r="1564" spans="1:4">
      <c r="A1564" s="302" t="str">
        <f t="shared" si="33"/>
        <v>1532.</v>
      </c>
      <c r="C1564">
        <v>1532</v>
      </c>
      <c r="D1564" t="s">
        <v>3496</v>
      </c>
    </row>
    <row r="1565" spans="1:4">
      <c r="A1565" s="302" t="str">
        <f t="shared" si="33"/>
        <v>1533.</v>
      </c>
      <c r="C1565">
        <v>1533</v>
      </c>
      <c r="D1565" t="s">
        <v>3496</v>
      </c>
    </row>
    <row r="1566" spans="1:4">
      <c r="A1566" s="302" t="str">
        <f t="shared" si="33"/>
        <v>1534.</v>
      </c>
      <c r="C1566">
        <v>1534</v>
      </c>
      <c r="D1566" t="s">
        <v>3496</v>
      </c>
    </row>
    <row r="1567" spans="1:4">
      <c r="A1567" s="302" t="str">
        <f t="shared" si="33"/>
        <v>1535.</v>
      </c>
      <c r="C1567">
        <v>1535</v>
      </c>
      <c r="D1567" t="s">
        <v>3496</v>
      </c>
    </row>
    <row r="1568" spans="1:4">
      <c r="A1568" s="302" t="str">
        <f t="shared" si="33"/>
        <v>1536.</v>
      </c>
      <c r="C1568">
        <v>1536</v>
      </c>
      <c r="D1568" t="s">
        <v>3496</v>
      </c>
    </row>
    <row r="1569" spans="1:4">
      <c r="A1569" s="302" t="str">
        <f t="shared" si="33"/>
        <v>1537.</v>
      </c>
      <c r="C1569">
        <v>1537</v>
      </c>
      <c r="D1569" t="s">
        <v>3496</v>
      </c>
    </row>
    <row r="1570" spans="1:4">
      <c r="A1570" s="302" t="str">
        <f t="shared" si="33"/>
        <v>1538.</v>
      </c>
      <c r="C1570">
        <v>1538</v>
      </c>
      <c r="D1570" t="s">
        <v>3496</v>
      </c>
    </row>
    <row r="1571" spans="1:4">
      <c r="A1571" s="302" t="str">
        <f t="shared" si="33"/>
        <v>1539.</v>
      </c>
      <c r="C1571">
        <v>1539</v>
      </c>
      <c r="D1571" t="s">
        <v>3496</v>
      </c>
    </row>
    <row r="1572" spans="1:4">
      <c r="A1572" s="302" t="s">
        <v>997</v>
      </c>
    </row>
    <row r="1573" spans="1:4">
      <c r="A1573" s="302" t="s">
        <v>42</v>
      </c>
    </row>
    <row r="1574" spans="1:4">
      <c r="A1574" s="302" t="str">
        <f t="shared" ref="A1574:A1577" si="34">CONCATENATE(C1574,D1574)</f>
        <v>1540.</v>
      </c>
      <c r="C1574">
        <v>1540</v>
      </c>
      <c r="D1574" t="s">
        <v>3496</v>
      </c>
    </row>
    <row r="1575" spans="1:4">
      <c r="A1575" s="302" t="str">
        <f t="shared" si="34"/>
        <v>1541.</v>
      </c>
      <c r="C1575">
        <v>1541</v>
      </c>
      <c r="D1575" t="s">
        <v>3496</v>
      </c>
    </row>
    <row r="1576" spans="1:4">
      <c r="A1576" s="302" t="str">
        <f t="shared" si="34"/>
        <v>1542.</v>
      </c>
      <c r="C1576">
        <v>1542</v>
      </c>
      <c r="D1576" t="s">
        <v>3496</v>
      </c>
    </row>
    <row r="1577" spans="1:4">
      <c r="A1577" s="302" t="str">
        <f t="shared" si="34"/>
        <v>1543.</v>
      </c>
      <c r="C1577">
        <v>1543</v>
      </c>
      <c r="D1577" t="s">
        <v>3496</v>
      </c>
    </row>
    <row r="1578" spans="1:4">
      <c r="A1578" s="302" t="s">
        <v>71</v>
      </c>
    </row>
    <row r="1579" spans="1:4" ht="15.6">
      <c r="A1579" s="551" t="s">
        <v>43</v>
      </c>
    </row>
    <row r="1580" spans="1:4">
      <c r="A1580" s="600" t="str">
        <f t="shared" ref="A1580:A1585" si="35">CONCATENATE(C1580,D1580)</f>
        <v>1544.</v>
      </c>
      <c r="C1580">
        <v>1544</v>
      </c>
      <c r="D1580" t="s">
        <v>3496</v>
      </c>
    </row>
    <row r="1581" spans="1:4">
      <c r="A1581" s="302" t="str">
        <f t="shared" si="35"/>
        <v>1545.</v>
      </c>
      <c r="C1581">
        <v>1545</v>
      </c>
      <c r="D1581" t="s">
        <v>3496</v>
      </c>
    </row>
    <row r="1582" spans="1:4">
      <c r="A1582" s="302" t="str">
        <f t="shared" si="35"/>
        <v>1546.</v>
      </c>
      <c r="C1582">
        <v>1546</v>
      </c>
      <c r="D1582" t="s">
        <v>3496</v>
      </c>
    </row>
    <row r="1583" spans="1:4">
      <c r="A1583" s="302" t="str">
        <f t="shared" si="35"/>
        <v>1547.</v>
      </c>
      <c r="C1583">
        <v>1547</v>
      </c>
      <c r="D1583" t="s">
        <v>3496</v>
      </c>
    </row>
    <row r="1584" spans="1:4">
      <c r="A1584" s="302" t="str">
        <f t="shared" si="35"/>
        <v>1548.</v>
      </c>
      <c r="C1584">
        <v>1548</v>
      </c>
      <c r="D1584" t="s">
        <v>3496</v>
      </c>
    </row>
    <row r="1585" spans="1:4">
      <c r="A1585" s="617" t="str">
        <f t="shared" si="35"/>
        <v>1549.</v>
      </c>
      <c r="C1585">
        <v>1549</v>
      </c>
      <c r="D1585" t="s">
        <v>3496</v>
      </c>
    </row>
    <row r="1586" spans="1:4" ht="15.6">
      <c r="A1586" s="529" t="s">
        <v>1625</v>
      </c>
    </row>
    <row r="1587" spans="1:4">
      <c r="A1587" s="302" t="s">
        <v>44</v>
      </c>
    </row>
    <row r="1588" spans="1:4">
      <c r="A1588" s="302" t="str">
        <f t="shared" ref="A1588:A1637" si="36">CONCATENATE(C1588,D1588)</f>
        <v>1550.</v>
      </c>
      <c r="C1588">
        <v>1550</v>
      </c>
      <c r="D1588" t="s">
        <v>3496</v>
      </c>
    </row>
    <row r="1589" spans="1:4">
      <c r="A1589" s="302" t="str">
        <f t="shared" si="36"/>
        <v>1551.</v>
      </c>
      <c r="C1589">
        <v>1551</v>
      </c>
      <c r="D1589" t="s">
        <v>3496</v>
      </c>
    </row>
    <row r="1590" spans="1:4">
      <c r="A1590" s="302" t="str">
        <f t="shared" si="36"/>
        <v>1552.</v>
      </c>
      <c r="C1590">
        <v>1552</v>
      </c>
      <c r="D1590" t="s">
        <v>3496</v>
      </c>
    </row>
    <row r="1591" spans="1:4">
      <c r="A1591" s="302" t="str">
        <f t="shared" si="36"/>
        <v>1553.</v>
      </c>
      <c r="C1591">
        <v>1553</v>
      </c>
      <c r="D1591" t="s">
        <v>3496</v>
      </c>
    </row>
    <row r="1592" spans="1:4">
      <c r="A1592" s="302" t="str">
        <f t="shared" si="36"/>
        <v>1554.</v>
      </c>
      <c r="C1592">
        <v>1554</v>
      </c>
      <c r="D1592" t="s">
        <v>3496</v>
      </c>
    </row>
    <row r="1593" spans="1:4">
      <c r="A1593" s="617" t="str">
        <f t="shared" si="36"/>
        <v>1555.</v>
      </c>
      <c r="C1593">
        <v>1555</v>
      </c>
      <c r="D1593" t="s">
        <v>3496</v>
      </c>
    </row>
    <row r="1594" spans="1:4">
      <c r="A1594" s="600" t="str">
        <f t="shared" si="36"/>
        <v>1556.</v>
      </c>
      <c r="C1594">
        <v>1556</v>
      </c>
      <c r="D1594" t="s">
        <v>3496</v>
      </c>
    </row>
    <row r="1595" spans="1:4">
      <c r="A1595" s="302" t="str">
        <f t="shared" si="36"/>
        <v>1557.</v>
      </c>
      <c r="C1595">
        <v>1557</v>
      </c>
      <c r="D1595" t="s">
        <v>3496</v>
      </c>
    </row>
    <row r="1596" spans="1:4">
      <c r="A1596" s="302" t="str">
        <f t="shared" si="36"/>
        <v>1558.</v>
      </c>
      <c r="C1596">
        <v>1558</v>
      </c>
      <c r="D1596" t="s">
        <v>3496</v>
      </c>
    </row>
    <row r="1597" spans="1:4">
      <c r="A1597" s="302" t="str">
        <f t="shared" si="36"/>
        <v>1559.</v>
      </c>
      <c r="C1597">
        <v>1559</v>
      </c>
      <c r="D1597" t="s">
        <v>3496</v>
      </c>
    </row>
    <row r="1598" spans="1:4">
      <c r="A1598" s="302" t="str">
        <f t="shared" si="36"/>
        <v>1560.</v>
      </c>
      <c r="C1598">
        <v>1560</v>
      </c>
      <c r="D1598" t="s">
        <v>3496</v>
      </c>
    </row>
    <row r="1599" spans="1:4">
      <c r="A1599" s="302" t="str">
        <f t="shared" si="36"/>
        <v>1561.</v>
      </c>
      <c r="C1599">
        <v>1561</v>
      </c>
      <c r="D1599" t="s">
        <v>3496</v>
      </c>
    </row>
    <row r="1600" spans="1:4">
      <c r="A1600" s="302" t="str">
        <f t="shared" si="36"/>
        <v>1562.</v>
      </c>
      <c r="C1600">
        <v>1562</v>
      </c>
      <c r="D1600" t="s">
        <v>3496</v>
      </c>
    </row>
    <row r="1601" spans="1:4">
      <c r="A1601" s="302" t="str">
        <f t="shared" si="36"/>
        <v>1563.</v>
      </c>
      <c r="C1601">
        <v>1563</v>
      </c>
      <c r="D1601" t="s">
        <v>3496</v>
      </c>
    </row>
    <row r="1602" spans="1:4">
      <c r="A1602" s="302" t="str">
        <f t="shared" si="36"/>
        <v>1564.</v>
      </c>
      <c r="C1602">
        <v>1564</v>
      </c>
      <c r="D1602" t="s">
        <v>3496</v>
      </c>
    </row>
    <row r="1603" spans="1:4">
      <c r="A1603" s="302" t="str">
        <f t="shared" si="36"/>
        <v>1565.</v>
      </c>
      <c r="C1603">
        <v>1565</v>
      </c>
      <c r="D1603" t="s">
        <v>3496</v>
      </c>
    </row>
    <row r="1604" spans="1:4">
      <c r="A1604" s="302" t="str">
        <f t="shared" si="36"/>
        <v>1566.</v>
      </c>
      <c r="C1604">
        <v>1566</v>
      </c>
      <c r="D1604" t="s">
        <v>3496</v>
      </c>
    </row>
    <row r="1605" spans="1:4">
      <c r="A1605" s="302" t="str">
        <f t="shared" si="36"/>
        <v>1567.</v>
      </c>
      <c r="C1605">
        <v>1567</v>
      </c>
      <c r="D1605" t="s">
        <v>3496</v>
      </c>
    </row>
    <row r="1606" spans="1:4">
      <c r="A1606" s="302" t="str">
        <f t="shared" si="36"/>
        <v>1568.</v>
      </c>
      <c r="C1606">
        <v>1568</v>
      </c>
      <c r="D1606" t="s">
        <v>3496</v>
      </c>
    </row>
    <row r="1607" spans="1:4">
      <c r="A1607" s="302" t="str">
        <f t="shared" si="36"/>
        <v>1569.</v>
      </c>
      <c r="C1607">
        <v>1569</v>
      </c>
      <c r="D1607" t="s">
        <v>3496</v>
      </c>
    </row>
    <row r="1608" spans="1:4">
      <c r="A1608" s="302" t="str">
        <f t="shared" si="36"/>
        <v>1570.</v>
      </c>
      <c r="C1608">
        <v>1570</v>
      </c>
      <c r="D1608" t="s">
        <v>3496</v>
      </c>
    </row>
    <row r="1609" spans="1:4">
      <c r="A1609" s="302" t="str">
        <f t="shared" si="36"/>
        <v>1571.</v>
      </c>
      <c r="C1609">
        <v>1571</v>
      </c>
      <c r="D1609" t="s">
        <v>3496</v>
      </c>
    </row>
    <row r="1610" spans="1:4">
      <c r="A1610" s="302" t="str">
        <f t="shared" si="36"/>
        <v>1572.</v>
      </c>
      <c r="C1610">
        <v>1572</v>
      </c>
      <c r="D1610" t="s">
        <v>3496</v>
      </c>
    </row>
    <row r="1611" spans="1:4">
      <c r="A1611" s="302" t="str">
        <f t="shared" si="36"/>
        <v>1573.</v>
      </c>
      <c r="C1611">
        <v>1573</v>
      </c>
      <c r="D1611" t="s">
        <v>3496</v>
      </c>
    </row>
    <row r="1612" spans="1:4">
      <c r="A1612" s="302" t="str">
        <f t="shared" si="36"/>
        <v>1574.</v>
      </c>
      <c r="C1612">
        <v>1574</v>
      </c>
      <c r="D1612" t="s">
        <v>3496</v>
      </c>
    </row>
    <row r="1613" spans="1:4">
      <c r="A1613" s="302" t="str">
        <f t="shared" si="36"/>
        <v>1575.</v>
      </c>
      <c r="C1613">
        <v>1575</v>
      </c>
      <c r="D1613" t="s">
        <v>3496</v>
      </c>
    </row>
    <row r="1614" spans="1:4">
      <c r="A1614" s="302" t="str">
        <f t="shared" si="36"/>
        <v>1576.</v>
      </c>
      <c r="C1614">
        <v>1576</v>
      </c>
      <c r="D1614" t="s">
        <v>3496</v>
      </c>
    </row>
    <row r="1615" spans="1:4">
      <c r="A1615" s="302" t="str">
        <f t="shared" si="36"/>
        <v>1577.</v>
      </c>
      <c r="C1615">
        <v>1577</v>
      </c>
      <c r="D1615" t="s">
        <v>3496</v>
      </c>
    </row>
    <row r="1616" spans="1:4">
      <c r="A1616" s="302" t="str">
        <f t="shared" si="36"/>
        <v>1578.</v>
      </c>
      <c r="C1616">
        <v>1578</v>
      </c>
      <c r="D1616" t="s">
        <v>3496</v>
      </c>
    </row>
    <row r="1617" spans="1:4">
      <c r="A1617" s="302" t="str">
        <f t="shared" si="36"/>
        <v>1579.</v>
      </c>
      <c r="C1617">
        <v>1579</v>
      </c>
      <c r="D1617" t="s">
        <v>3496</v>
      </c>
    </row>
    <row r="1618" spans="1:4">
      <c r="A1618" s="302" t="str">
        <f t="shared" si="36"/>
        <v>1580.</v>
      </c>
      <c r="C1618">
        <v>1580</v>
      </c>
      <c r="D1618" t="s">
        <v>3496</v>
      </c>
    </row>
    <row r="1619" spans="1:4">
      <c r="A1619" s="302" t="str">
        <f t="shared" si="36"/>
        <v>1581.</v>
      </c>
      <c r="C1619">
        <v>1581</v>
      </c>
      <c r="D1619" t="s">
        <v>3496</v>
      </c>
    </row>
    <row r="1620" spans="1:4">
      <c r="A1620" s="302" t="str">
        <f t="shared" si="36"/>
        <v>1582.</v>
      </c>
      <c r="C1620">
        <v>1582</v>
      </c>
      <c r="D1620" t="s">
        <v>3496</v>
      </c>
    </row>
    <row r="1621" spans="1:4">
      <c r="A1621" s="302" t="str">
        <f t="shared" si="36"/>
        <v>1583.</v>
      </c>
      <c r="C1621">
        <v>1583</v>
      </c>
      <c r="D1621" t="s">
        <v>3496</v>
      </c>
    </row>
    <row r="1622" spans="1:4">
      <c r="A1622" s="302" t="str">
        <f t="shared" si="36"/>
        <v>1584.</v>
      </c>
      <c r="C1622">
        <v>1584</v>
      </c>
      <c r="D1622" t="s">
        <v>3496</v>
      </c>
    </row>
    <row r="1623" spans="1:4">
      <c r="A1623" s="302" t="str">
        <f t="shared" si="36"/>
        <v>1585.</v>
      </c>
      <c r="C1623">
        <v>1585</v>
      </c>
      <c r="D1623" t="s">
        <v>3496</v>
      </c>
    </row>
    <row r="1624" spans="1:4">
      <c r="A1624" s="302" t="str">
        <f t="shared" si="36"/>
        <v>1586.</v>
      </c>
      <c r="C1624">
        <v>1586</v>
      </c>
      <c r="D1624" t="s">
        <v>3496</v>
      </c>
    </row>
    <row r="1625" spans="1:4">
      <c r="A1625" s="302" t="str">
        <f t="shared" si="36"/>
        <v>1587.</v>
      </c>
      <c r="C1625">
        <v>1587</v>
      </c>
      <c r="D1625" t="s">
        <v>3496</v>
      </c>
    </row>
    <row r="1626" spans="1:4">
      <c r="A1626" s="302" t="str">
        <f t="shared" si="36"/>
        <v>1588.</v>
      </c>
      <c r="C1626">
        <v>1588</v>
      </c>
      <c r="D1626" t="s">
        <v>3496</v>
      </c>
    </row>
    <row r="1627" spans="1:4">
      <c r="A1627" s="302" t="str">
        <f t="shared" si="36"/>
        <v>1589.</v>
      </c>
      <c r="C1627">
        <v>1589</v>
      </c>
      <c r="D1627" t="s">
        <v>3496</v>
      </c>
    </row>
    <row r="1628" spans="1:4">
      <c r="A1628" s="302" t="str">
        <f t="shared" si="36"/>
        <v>1590.</v>
      </c>
      <c r="C1628">
        <v>1590</v>
      </c>
      <c r="D1628" t="s">
        <v>3496</v>
      </c>
    </row>
    <row r="1629" spans="1:4">
      <c r="A1629" s="302" t="str">
        <f t="shared" si="36"/>
        <v>1591.</v>
      </c>
      <c r="C1629">
        <v>1591</v>
      </c>
      <c r="D1629" t="s">
        <v>3496</v>
      </c>
    </row>
    <row r="1630" spans="1:4">
      <c r="A1630" s="302" t="str">
        <f t="shared" si="36"/>
        <v>1592.</v>
      </c>
      <c r="C1630">
        <v>1592</v>
      </c>
      <c r="D1630" t="s">
        <v>3496</v>
      </c>
    </row>
    <row r="1631" spans="1:4">
      <c r="A1631" s="302" t="str">
        <f t="shared" si="36"/>
        <v>1593.</v>
      </c>
      <c r="C1631">
        <v>1593</v>
      </c>
      <c r="D1631" t="s">
        <v>3496</v>
      </c>
    </row>
    <row r="1632" spans="1:4">
      <c r="A1632" s="302" t="str">
        <f t="shared" si="36"/>
        <v>1594.</v>
      </c>
      <c r="C1632">
        <v>1594</v>
      </c>
      <c r="D1632" t="s">
        <v>3496</v>
      </c>
    </row>
    <row r="1633" spans="1:4">
      <c r="A1633" s="302" t="str">
        <f t="shared" si="36"/>
        <v>1595.</v>
      </c>
      <c r="C1633">
        <v>1595</v>
      </c>
      <c r="D1633" t="s">
        <v>3496</v>
      </c>
    </row>
    <row r="1634" spans="1:4">
      <c r="A1634" s="302" t="str">
        <f t="shared" si="36"/>
        <v>1596.</v>
      </c>
      <c r="C1634">
        <v>1596</v>
      </c>
      <c r="D1634" t="s">
        <v>3496</v>
      </c>
    </row>
    <row r="1635" spans="1:4">
      <c r="A1635" s="302" t="str">
        <f t="shared" si="36"/>
        <v>1597.</v>
      </c>
      <c r="C1635">
        <v>1597</v>
      </c>
      <c r="D1635" t="s">
        <v>3496</v>
      </c>
    </row>
    <row r="1636" spans="1:4">
      <c r="A1636" s="302" t="str">
        <f t="shared" si="36"/>
        <v>1598.</v>
      </c>
      <c r="C1636">
        <v>1598</v>
      </c>
      <c r="D1636" t="s">
        <v>3496</v>
      </c>
    </row>
    <row r="1637" spans="1:4">
      <c r="A1637" s="302" t="str">
        <f t="shared" si="36"/>
        <v>1599.</v>
      </c>
      <c r="C1637">
        <v>1599</v>
      </c>
      <c r="D1637" t="s">
        <v>3496</v>
      </c>
    </row>
    <row r="1638" spans="1:4">
      <c r="A1638" s="302" t="s">
        <v>86</v>
      </c>
    </row>
    <row r="1639" spans="1:4">
      <c r="A1639" s="302" t="s">
        <v>45</v>
      </c>
    </row>
    <row r="1640" spans="1:4">
      <c r="A1640" s="302" t="str">
        <f t="shared" ref="A1640:A1641" si="37">CONCATENATE(C1640,D1640)</f>
        <v>1600.</v>
      </c>
      <c r="C1640">
        <v>1600</v>
      </c>
      <c r="D1640" t="s">
        <v>3496</v>
      </c>
    </row>
    <row r="1641" spans="1:4">
      <c r="A1641" s="302" t="str">
        <f t="shared" si="37"/>
        <v>1601.</v>
      </c>
      <c r="C1641">
        <v>1601</v>
      </c>
      <c r="D1641" t="s">
        <v>3496</v>
      </c>
    </row>
    <row r="1642" spans="1:4">
      <c r="A1642" s="302" t="s">
        <v>87</v>
      </c>
    </row>
    <row r="1643" spans="1:4">
      <c r="A1643" s="302" t="s">
        <v>46</v>
      </c>
    </row>
    <row r="1644" spans="1:4">
      <c r="A1644" s="302" t="str">
        <f t="shared" ref="A1644" si="38">CONCATENATE(C1644,D1644)</f>
        <v>1602.</v>
      </c>
      <c r="C1644">
        <v>1602</v>
      </c>
      <c r="D1644" t="s">
        <v>3496</v>
      </c>
    </row>
    <row r="1645" spans="1:4" ht="15.6">
      <c r="A1645" s="551" t="s">
        <v>88</v>
      </c>
    </row>
    <row r="1646" spans="1:4" ht="15.6">
      <c r="A1646" s="529" t="s">
        <v>47</v>
      </c>
    </row>
    <row r="1647" spans="1:4">
      <c r="A1647" s="302" t="str">
        <f t="shared" ref="A1647:A1660" si="39">CONCATENATE(C1647,D1647)</f>
        <v>1603.</v>
      </c>
      <c r="C1647">
        <v>1603</v>
      </c>
      <c r="D1647" t="s">
        <v>3496</v>
      </c>
    </row>
    <row r="1648" spans="1:4">
      <c r="A1648" s="302" t="str">
        <f t="shared" si="39"/>
        <v>1604.</v>
      </c>
      <c r="C1648">
        <v>1604</v>
      </c>
      <c r="D1648" t="s">
        <v>3496</v>
      </c>
    </row>
    <row r="1649" spans="1:4">
      <c r="A1649" s="617" t="str">
        <f t="shared" si="39"/>
        <v>1605.</v>
      </c>
      <c r="C1649">
        <v>1605</v>
      </c>
      <c r="D1649" t="s">
        <v>3496</v>
      </c>
    </row>
    <row r="1650" spans="1:4">
      <c r="A1650" s="600" t="str">
        <f t="shared" si="39"/>
        <v>1606.</v>
      </c>
      <c r="C1650">
        <v>1606</v>
      </c>
      <c r="D1650" t="s">
        <v>3496</v>
      </c>
    </row>
    <row r="1651" spans="1:4">
      <c r="A1651" s="302" t="str">
        <f t="shared" si="39"/>
        <v>1607.</v>
      </c>
      <c r="C1651">
        <v>1607</v>
      </c>
      <c r="D1651" t="s">
        <v>3496</v>
      </c>
    </row>
    <row r="1652" spans="1:4">
      <c r="A1652" s="617" t="str">
        <f t="shared" si="39"/>
        <v>1608.</v>
      </c>
      <c r="C1652">
        <v>1608</v>
      </c>
      <c r="D1652" t="s">
        <v>3496</v>
      </c>
    </row>
    <row r="1653" spans="1:4">
      <c r="A1653" s="600" t="str">
        <f t="shared" si="39"/>
        <v>1609.</v>
      </c>
      <c r="C1653">
        <v>1609</v>
      </c>
      <c r="D1653" t="s">
        <v>3496</v>
      </c>
    </row>
    <row r="1654" spans="1:4">
      <c r="A1654" s="302" t="str">
        <f t="shared" si="39"/>
        <v>1610.</v>
      </c>
      <c r="C1654">
        <v>1610</v>
      </c>
      <c r="D1654" t="s">
        <v>3496</v>
      </c>
    </row>
    <row r="1655" spans="1:4">
      <c r="A1655" s="302" t="str">
        <f t="shared" si="39"/>
        <v>1611.</v>
      </c>
      <c r="C1655">
        <v>1611</v>
      </c>
      <c r="D1655" t="s">
        <v>3496</v>
      </c>
    </row>
    <row r="1656" spans="1:4">
      <c r="A1656" s="302" t="str">
        <f t="shared" si="39"/>
        <v>1612.</v>
      </c>
      <c r="C1656">
        <v>1612</v>
      </c>
      <c r="D1656" t="s">
        <v>3496</v>
      </c>
    </row>
    <row r="1657" spans="1:4">
      <c r="A1657" s="302" t="str">
        <f t="shared" si="39"/>
        <v>1613.</v>
      </c>
      <c r="C1657">
        <v>1613</v>
      </c>
      <c r="D1657" t="s">
        <v>3496</v>
      </c>
    </row>
    <row r="1658" spans="1:4">
      <c r="A1658" s="302" t="str">
        <f t="shared" si="39"/>
        <v>1614.</v>
      </c>
      <c r="C1658">
        <v>1614</v>
      </c>
      <c r="D1658" t="s">
        <v>3496</v>
      </c>
    </row>
    <row r="1659" spans="1:4">
      <c r="A1659" s="302" t="str">
        <f t="shared" si="39"/>
        <v>1615.</v>
      </c>
      <c r="C1659">
        <v>1615</v>
      </c>
      <c r="D1659" t="s">
        <v>3496</v>
      </c>
    </row>
    <row r="1660" spans="1:4">
      <c r="A1660" s="302" t="str">
        <f t="shared" si="39"/>
        <v>1616.</v>
      </c>
      <c r="C1660">
        <v>1616</v>
      </c>
      <c r="D1660" t="s">
        <v>3496</v>
      </c>
    </row>
    <row r="1661" spans="1:4">
      <c r="A1661" s="302" t="s">
        <v>89</v>
      </c>
    </row>
    <row r="1662" spans="1:4">
      <c r="A1662" s="302" t="s">
        <v>48</v>
      </c>
    </row>
    <row r="1663" spans="1:4">
      <c r="A1663" s="302" t="str">
        <f t="shared" ref="A1663:A1700" si="40">CONCATENATE(C1663,D1663)</f>
        <v>1617.</v>
      </c>
      <c r="C1663">
        <v>1617</v>
      </c>
      <c r="D1663" t="s">
        <v>3496</v>
      </c>
    </row>
    <row r="1664" spans="1:4">
      <c r="A1664" s="302" t="str">
        <f t="shared" si="40"/>
        <v>1618.</v>
      </c>
      <c r="C1664">
        <v>1618</v>
      </c>
      <c r="D1664" t="s">
        <v>3496</v>
      </c>
    </row>
    <row r="1665" spans="1:4">
      <c r="A1665" s="302" t="str">
        <f t="shared" si="40"/>
        <v>1619.</v>
      </c>
      <c r="C1665">
        <v>1619</v>
      </c>
      <c r="D1665" t="s">
        <v>3496</v>
      </c>
    </row>
    <row r="1666" spans="1:4">
      <c r="A1666" s="302" t="str">
        <f t="shared" si="40"/>
        <v>1620.</v>
      </c>
      <c r="C1666">
        <v>1620</v>
      </c>
      <c r="D1666" t="s">
        <v>3496</v>
      </c>
    </row>
    <row r="1667" spans="1:4">
      <c r="A1667" s="302" t="str">
        <f t="shared" si="40"/>
        <v>1621.</v>
      </c>
      <c r="C1667">
        <v>1621</v>
      </c>
      <c r="D1667" t="s">
        <v>3496</v>
      </c>
    </row>
    <row r="1668" spans="1:4">
      <c r="A1668" s="617" t="str">
        <f t="shared" si="40"/>
        <v>1622.</v>
      </c>
      <c r="C1668">
        <v>1622</v>
      </c>
      <c r="D1668" t="s">
        <v>3496</v>
      </c>
    </row>
    <row r="1669" spans="1:4">
      <c r="A1669" s="600" t="str">
        <f t="shared" si="40"/>
        <v>1623.</v>
      </c>
      <c r="C1669">
        <v>1623</v>
      </c>
      <c r="D1669" t="s">
        <v>3496</v>
      </c>
    </row>
    <row r="1670" spans="1:4">
      <c r="A1670" s="302" t="str">
        <f t="shared" si="40"/>
        <v>1624.</v>
      </c>
      <c r="C1670">
        <v>1624</v>
      </c>
      <c r="D1670" t="s">
        <v>3496</v>
      </c>
    </row>
    <row r="1671" spans="1:4">
      <c r="A1671" s="302" t="str">
        <f t="shared" si="40"/>
        <v>1625.</v>
      </c>
      <c r="C1671">
        <v>1625</v>
      </c>
      <c r="D1671" t="s">
        <v>3496</v>
      </c>
    </row>
    <row r="1672" spans="1:4">
      <c r="A1672" s="302" t="str">
        <f t="shared" si="40"/>
        <v>1626.</v>
      </c>
      <c r="C1672">
        <v>1626</v>
      </c>
      <c r="D1672" t="s">
        <v>3496</v>
      </c>
    </row>
    <row r="1673" spans="1:4">
      <c r="A1673" s="302" t="str">
        <f t="shared" si="40"/>
        <v>1627.</v>
      </c>
      <c r="C1673">
        <v>1627</v>
      </c>
      <c r="D1673" t="s">
        <v>3496</v>
      </c>
    </row>
    <row r="1674" spans="1:4">
      <c r="A1674" s="302" t="str">
        <f t="shared" si="40"/>
        <v>1628.</v>
      </c>
      <c r="C1674">
        <v>1628</v>
      </c>
      <c r="D1674" t="s">
        <v>3496</v>
      </c>
    </row>
    <row r="1675" spans="1:4">
      <c r="A1675" s="302" t="str">
        <f t="shared" si="40"/>
        <v>1629.</v>
      </c>
      <c r="C1675">
        <v>1629</v>
      </c>
      <c r="D1675" t="s">
        <v>3496</v>
      </c>
    </row>
    <row r="1676" spans="1:4">
      <c r="A1676" s="302" t="str">
        <f t="shared" si="40"/>
        <v>1630.</v>
      </c>
      <c r="C1676">
        <v>1630</v>
      </c>
      <c r="D1676" t="s">
        <v>3496</v>
      </c>
    </row>
    <row r="1677" spans="1:4">
      <c r="A1677" s="302" t="str">
        <f t="shared" si="40"/>
        <v>1631.</v>
      </c>
      <c r="C1677">
        <v>1631</v>
      </c>
      <c r="D1677" t="s">
        <v>3496</v>
      </c>
    </row>
    <row r="1678" spans="1:4">
      <c r="A1678" s="302" t="str">
        <f t="shared" si="40"/>
        <v>1632.</v>
      </c>
      <c r="C1678">
        <v>1632</v>
      </c>
      <c r="D1678" t="s">
        <v>3496</v>
      </c>
    </row>
    <row r="1679" spans="1:4">
      <c r="A1679" s="302" t="str">
        <f t="shared" si="40"/>
        <v>1633.</v>
      </c>
      <c r="C1679">
        <v>1633</v>
      </c>
      <c r="D1679" t="s">
        <v>3496</v>
      </c>
    </row>
    <row r="1680" spans="1:4">
      <c r="A1680" s="302" t="str">
        <f t="shared" si="40"/>
        <v>1634.</v>
      </c>
      <c r="C1680">
        <v>1634</v>
      </c>
      <c r="D1680" t="s">
        <v>3496</v>
      </c>
    </row>
    <row r="1681" spans="1:4">
      <c r="A1681" s="302" t="str">
        <f t="shared" si="40"/>
        <v>1635.</v>
      </c>
      <c r="C1681">
        <v>1635</v>
      </c>
      <c r="D1681" t="s">
        <v>3496</v>
      </c>
    </row>
    <row r="1682" spans="1:4">
      <c r="A1682" s="302" t="str">
        <f t="shared" si="40"/>
        <v>1636.</v>
      </c>
      <c r="C1682">
        <v>1636</v>
      </c>
      <c r="D1682" t="s">
        <v>3496</v>
      </c>
    </row>
    <row r="1683" spans="1:4">
      <c r="A1683" s="302" t="str">
        <f t="shared" si="40"/>
        <v>1637.</v>
      </c>
      <c r="C1683">
        <v>1637</v>
      </c>
      <c r="D1683" t="s">
        <v>3496</v>
      </c>
    </row>
    <row r="1684" spans="1:4">
      <c r="A1684" s="302" t="str">
        <f t="shared" si="40"/>
        <v>1638.</v>
      </c>
      <c r="C1684">
        <v>1638</v>
      </c>
      <c r="D1684" t="s">
        <v>3496</v>
      </c>
    </row>
    <row r="1685" spans="1:4">
      <c r="A1685" s="302" t="str">
        <f t="shared" si="40"/>
        <v>1639.</v>
      </c>
      <c r="C1685">
        <v>1639</v>
      </c>
      <c r="D1685" t="s">
        <v>3496</v>
      </c>
    </row>
    <row r="1686" spans="1:4">
      <c r="A1686" s="302" t="str">
        <f t="shared" si="40"/>
        <v>1640.</v>
      </c>
      <c r="C1686">
        <v>1640</v>
      </c>
      <c r="D1686" t="s">
        <v>3496</v>
      </c>
    </row>
    <row r="1687" spans="1:4">
      <c r="A1687" s="302" t="str">
        <f t="shared" si="40"/>
        <v>1641.</v>
      </c>
      <c r="C1687">
        <v>1641</v>
      </c>
      <c r="D1687" t="s">
        <v>3496</v>
      </c>
    </row>
    <row r="1688" spans="1:4">
      <c r="A1688" s="302" t="str">
        <f t="shared" si="40"/>
        <v>1642.</v>
      </c>
      <c r="C1688">
        <v>1642</v>
      </c>
      <c r="D1688" t="s">
        <v>3496</v>
      </c>
    </row>
    <row r="1689" spans="1:4">
      <c r="A1689" s="302" t="str">
        <f t="shared" si="40"/>
        <v>1643.</v>
      </c>
      <c r="C1689">
        <v>1643</v>
      </c>
      <c r="D1689" t="s">
        <v>3496</v>
      </c>
    </row>
    <row r="1690" spans="1:4">
      <c r="A1690" s="302" t="str">
        <f t="shared" si="40"/>
        <v>1644.</v>
      </c>
      <c r="C1690">
        <v>1644</v>
      </c>
      <c r="D1690" t="s">
        <v>3496</v>
      </c>
    </row>
    <row r="1691" spans="1:4">
      <c r="A1691" s="302" t="str">
        <f t="shared" si="40"/>
        <v>1645.</v>
      </c>
      <c r="C1691">
        <v>1645</v>
      </c>
      <c r="D1691" t="s">
        <v>3496</v>
      </c>
    </row>
    <row r="1692" spans="1:4">
      <c r="A1692" s="302" t="str">
        <f t="shared" si="40"/>
        <v>1646.</v>
      </c>
      <c r="C1692">
        <v>1646</v>
      </c>
      <c r="D1692" t="s">
        <v>3496</v>
      </c>
    </row>
    <row r="1693" spans="1:4">
      <c r="A1693" s="302" t="str">
        <f t="shared" si="40"/>
        <v>1647.</v>
      </c>
      <c r="C1693">
        <v>1647</v>
      </c>
      <c r="D1693" t="s">
        <v>3496</v>
      </c>
    </row>
    <row r="1694" spans="1:4">
      <c r="A1694" s="302" t="str">
        <f t="shared" si="40"/>
        <v>1648.</v>
      </c>
      <c r="C1694">
        <v>1648</v>
      </c>
      <c r="D1694" t="s">
        <v>3496</v>
      </c>
    </row>
    <row r="1695" spans="1:4">
      <c r="A1695" s="302" t="str">
        <f t="shared" si="40"/>
        <v>1649.</v>
      </c>
      <c r="C1695">
        <v>1649</v>
      </c>
      <c r="D1695" t="s">
        <v>3496</v>
      </c>
    </row>
    <row r="1696" spans="1:4">
      <c r="A1696" s="302" t="str">
        <f t="shared" si="40"/>
        <v>1650.</v>
      </c>
      <c r="C1696">
        <v>1650</v>
      </c>
      <c r="D1696" t="s">
        <v>3496</v>
      </c>
    </row>
    <row r="1697" spans="1:4">
      <c r="A1697" s="302" t="str">
        <f t="shared" si="40"/>
        <v>1651.</v>
      </c>
      <c r="C1697">
        <v>1651</v>
      </c>
      <c r="D1697" t="s">
        <v>3496</v>
      </c>
    </row>
    <row r="1698" spans="1:4">
      <c r="A1698" s="302" t="str">
        <f t="shared" si="40"/>
        <v>1652.</v>
      </c>
      <c r="C1698">
        <v>1652</v>
      </c>
      <c r="D1698" t="s">
        <v>3496</v>
      </c>
    </row>
    <row r="1699" spans="1:4">
      <c r="A1699" s="302" t="str">
        <f t="shared" si="40"/>
        <v>1653.</v>
      </c>
      <c r="C1699">
        <v>1653</v>
      </c>
      <c r="D1699" t="s">
        <v>3496</v>
      </c>
    </row>
    <row r="1700" spans="1:4">
      <c r="A1700" s="302" t="str">
        <f t="shared" si="40"/>
        <v>1654.</v>
      </c>
      <c r="C1700">
        <v>1654</v>
      </c>
      <c r="D1700" t="s">
        <v>3496</v>
      </c>
    </row>
    <row r="1701" spans="1:4">
      <c r="A1701" s="302" t="s">
        <v>90</v>
      </c>
    </row>
    <row r="1702" spans="1:4">
      <c r="A1702" s="302" t="s">
        <v>49</v>
      </c>
    </row>
    <row r="1703" spans="1:4">
      <c r="A1703" s="302" t="str">
        <f t="shared" ref="A1703:A1708" si="41">CONCATENATE(C1703,D1703)</f>
        <v>1655.</v>
      </c>
      <c r="C1703">
        <v>1655</v>
      </c>
      <c r="D1703" t="s">
        <v>3496</v>
      </c>
    </row>
    <row r="1704" spans="1:4">
      <c r="A1704" s="302" t="str">
        <f t="shared" si="41"/>
        <v>1656.</v>
      </c>
      <c r="C1704">
        <v>1656</v>
      </c>
      <c r="D1704" t="s">
        <v>3496</v>
      </c>
    </row>
    <row r="1705" spans="1:4">
      <c r="A1705" s="302" t="str">
        <f t="shared" si="41"/>
        <v>1657.</v>
      </c>
      <c r="C1705">
        <v>1657</v>
      </c>
      <c r="D1705" t="s">
        <v>3496</v>
      </c>
    </row>
    <row r="1706" spans="1:4">
      <c r="A1706" s="302" t="str">
        <f t="shared" si="41"/>
        <v>1658.</v>
      </c>
      <c r="C1706">
        <v>1658</v>
      </c>
      <c r="D1706" t="s">
        <v>3496</v>
      </c>
    </row>
    <row r="1707" spans="1:4">
      <c r="A1707" s="302" t="str">
        <f t="shared" si="41"/>
        <v>1659.</v>
      </c>
      <c r="C1707">
        <v>1659</v>
      </c>
      <c r="D1707" t="s">
        <v>3496</v>
      </c>
    </row>
    <row r="1708" spans="1:4">
      <c r="A1708" s="617" t="str">
        <f t="shared" si="41"/>
        <v>1660.</v>
      </c>
      <c r="C1708">
        <v>1660</v>
      </c>
      <c r="D1708" t="s">
        <v>3496</v>
      </c>
    </row>
    <row r="1709" spans="1:4" ht="15.6">
      <c r="A1709" s="529" t="s">
        <v>91</v>
      </c>
    </row>
    <row r="1710" spans="1:4">
      <c r="A1710" s="302" t="s">
        <v>50</v>
      </c>
    </row>
    <row r="1711" spans="1:4">
      <c r="A1711" s="302" t="str">
        <f t="shared" ref="A1711:A1716" si="42">CONCATENATE(C1711,D1711)</f>
        <v>1661.</v>
      </c>
      <c r="C1711">
        <v>1661</v>
      </c>
      <c r="D1711" t="s">
        <v>3496</v>
      </c>
    </row>
    <row r="1712" spans="1:4">
      <c r="A1712" s="302" t="str">
        <f t="shared" si="42"/>
        <v>1662.</v>
      </c>
      <c r="C1712">
        <v>1662</v>
      </c>
      <c r="D1712" t="s">
        <v>3496</v>
      </c>
    </row>
    <row r="1713" spans="1:4">
      <c r="A1713" s="302" t="str">
        <f t="shared" si="42"/>
        <v>1663.</v>
      </c>
      <c r="C1713">
        <v>1663</v>
      </c>
      <c r="D1713" t="s">
        <v>3496</v>
      </c>
    </row>
    <row r="1714" spans="1:4">
      <c r="A1714" s="302" t="str">
        <f t="shared" si="42"/>
        <v>1664.</v>
      </c>
      <c r="C1714">
        <v>1664</v>
      </c>
      <c r="D1714" t="s">
        <v>3496</v>
      </c>
    </row>
    <row r="1715" spans="1:4">
      <c r="A1715" s="302" t="str">
        <f t="shared" si="42"/>
        <v>1665.</v>
      </c>
      <c r="C1715">
        <v>1665</v>
      </c>
      <c r="D1715" t="s">
        <v>3496</v>
      </c>
    </row>
    <row r="1716" spans="1:4">
      <c r="A1716" s="617" t="str">
        <f t="shared" si="42"/>
        <v>1666.</v>
      </c>
      <c r="C1716">
        <v>1666</v>
      </c>
      <c r="D1716" t="s">
        <v>3496</v>
      </c>
    </row>
    <row r="1717" spans="1:4" ht="15.6">
      <c r="A1717" s="529" t="s">
        <v>92</v>
      </c>
    </row>
    <row r="1718" spans="1:4">
      <c r="A1718" s="302" t="s">
        <v>51</v>
      </c>
    </row>
    <row r="1719" spans="1:4">
      <c r="A1719" s="302" t="str">
        <f t="shared" ref="A1719:A1732" si="43">CONCATENATE(C1719,D1719)</f>
        <v>1667.</v>
      </c>
      <c r="C1719">
        <v>1667</v>
      </c>
      <c r="D1719" t="s">
        <v>3496</v>
      </c>
    </row>
    <row r="1720" spans="1:4">
      <c r="A1720" s="302" t="str">
        <f t="shared" si="43"/>
        <v>1668.</v>
      </c>
      <c r="C1720">
        <v>1668</v>
      </c>
      <c r="D1720" t="s">
        <v>3496</v>
      </c>
    </row>
    <row r="1721" spans="1:4">
      <c r="A1721" s="302" t="str">
        <f t="shared" si="43"/>
        <v>1669.</v>
      </c>
      <c r="C1721">
        <v>1669</v>
      </c>
      <c r="D1721" t="s">
        <v>3496</v>
      </c>
    </row>
    <row r="1722" spans="1:4">
      <c r="A1722" s="302" t="str">
        <f t="shared" si="43"/>
        <v>1670.</v>
      </c>
      <c r="C1722">
        <v>1670</v>
      </c>
      <c r="D1722" t="s">
        <v>3496</v>
      </c>
    </row>
    <row r="1723" spans="1:4">
      <c r="A1723" s="302" t="str">
        <f t="shared" si="43"/>
        <v>1671.</v>
      </c>
      <c r="C1723">
        <v>1671</v>
      </c>
      <c r="D1723" t="s">
        <v>3496</v>
      </c>
    </row>
    <row r="1724" spans="1:4">
      <c r="A1724" s="617" t="str">
        <f t="shared" si="43"/>
        <v>1672.</v>
      </c>
      <c r="C1724">
        <v>1672</v>
      </c>
      <c r="D1724" t="s">
        <v>3496</v>
      </c>
    </row>
    <row r="1725" spans="1:4">
      <c r="A1725" s="600" t="str">
        <f t="shared" si="43"/>
        <v>1673.</v>
      </c>
      <c r="C1725">
        <v>1673</v>
      </c>
      <c r="D1725" t="s">
        <v>3496</v>
      </c>
    </row>
    <row r="1726" spans="1:4">
      <c r="A1726" s="302" t="str">
        <f t="shared" si="43"/>
        <v>1674.</v>
      </c>
      <c r="C1726">
        <v>1674</v>
      </c>
      <c r="D1726" t="s">
        <v>3496</v>
      </c>
    </row>
    <row r="1727" spans="1:4">
      <c r="A1727" s="302" t="str">
        <f t="shared" si="43"/>
        <v>1675.</v>
      </c>
      <c r="C1727">
        <v>1675</v>
      </c>
      <c r="D1727" t="s">
        <v>3496</v>
      </c>
    </row>
    <row r="1728" spans="1:4">
      <c r="A1728" s="302" t="str">
        <f t="shared" si="43"/>
        <v>1676.</v>
      </c>
      <c r="C1728">
        <v>1676</v>
      </c>
      <c r="D1728" t="s">
        <v>3496</v>
      </c>
    </row>
    <row r="1729" spans="1:4">
      <c r="A1729" s="302" t="str">
        <f t="shared" si="43"/>
        <v>1677.</v>
      </c>
      <c r="C1729">
        <v>1677</v>
      </c>
      <c r="D1729" t="s">
        <v>3496</v>
      </c>
    </row>
    <row r="1730" spans="1:4">
      <c r="A1730" s="302" t="str">
        <f t="shared" si="43"/>
        <v>1678.</v>
      </c>
      <c r="C1730">
        <v>1678</v>
      </c>
      <c r="D1730" t="s">
        <v>3496</v>
      </c>
    </row>
    <row r="1731" spans="1:4">
      <c r="A1731" s="302" t="str">
        <f t="shared" si="43"/>
        <v>1679.</v>
      </c>
      <c r="C1731">
        <v>1679</v>
      </c>
      <c r="D1731" t="s">
        <v>3496</v>
      </c>
    </row>
    <row r="1732" spans="1:4">
      <c r="A1732" s="302" t="str">
        <f t="shared" si="43"/>
        <v>1680.</v>
      </c>
      <c r="C1732">
        <v>1680</v>
      </c>
      <c r="D1732" t="s">
        <v>3496</v>
      </c>
    </row>
    <row r="1733" spans="1:4">
      <c r="A1733" s="302" t="s">
        <v>93</v>
      </c>
    </row>
    <row r="1734" spans="1:4">
      <c r="A1734" s="302" t="s">
        <v>52</v>
      </c>
    </row>
    <row r="1735" spans="1:4">
      <c r="A1735" s="302" t="str">
        <f t="shared" ref="A1735:A1752" si="44">CONCATENATE(C1735,D1735)</f>
        <v>1681.</v>
      </c>
      <c r="C1735">
        <v>1681</v>
      </c>
      <c r="D1735" t="s">
        <v>3496</v>
      </c>
    </row>
    <row r="1736" spans="1:4">
      <c r="A1736" s="302" t="str">
        <f t="shared" si="44"/>
        <v>1682.</v>
      </c>
      <c r="C1736">
        <v>1682</v>
      </c>
      <c r="D1736" t="s">
        <v>3496</v>
      </c>
    </row>
    <row r="1737" spans="1:4">
      <c r="A1737" s="302" t="str">
        <f t="shared" si="44"/>
        <v>1683.</v>
      </c>
      <c r="C1737">
        <v>1683</v>
      </c>
      <c r="D1737" t="s">
        <v>3496</v>
      </c>
    </row>
    <row r="1738" spans="1:4">
      <c r="A1738" s="302" t="str">
        <f t="shared" si="44"/>
        <v>1684.</v>
      </c>
      <c r="C1738">
        <v>1684</v>
      </c>
      <c r="D1738" t="s">
        <v>3496</v>
      </c>
    </row>
    <row r="1739" spans="1:4">
      <c r="A1739" s="302" t="str">
        <f t="shared" si="44"/>
        <v>1685.</v>
      </c>
      <c r="C1739">
        <v>1685</v>
      </c>
      <c r="D1739" t="s">
        <v>3496</v>
      </c>
    </row>
    <row r="1740" spans="1:4" ht="15.6">
      <c r="A1740" s="551" t="str">
        <f t="shared" si="44"/>
        <v>1686.</v>
      </c>
      <c r="C1740">
        <v>1686</v>
      </c>
      <c r="D1740" t="s">
        <v>3496</v>
      </c>
    </row>
    <row r="1741" spans="1:4" ht="15.6">
      <c r="A1741" s="529" t="str">
        <f t="shared" si="44"/>
        <v>1687.</v>
      </c>
      <c r="C1741">
        <v>1687</v>
      </c>
      <c r="D1741" t="s">
        <v>3496</v>
      </c>
    </row>
    <row r="1742" spans="1:4">
      <c r="A1742" s="302" t="str">
        <f t="shared" si="44"/>
        <v>1688.</v>
      </c>
      <c r="C1742">
        <v>1688</v>
      </c>
      <c r="D1742" t="s">
        <v>3496</v>
      </c>
    </row>
    <row r="1743" spans="1:4">
      <c r="A1743" s="302" t="str">
        <f t="shared" si="44"/>
        <v>1689.</v>
      </c>
      <c r="C1743">
        <v>1689</v>
      </c>
      <c r="D1743" t="s">
        <v>3496</v>
      </c>
    </row>
    <row r="1744" spans="1:4">
      <c r="A1744" s="302" t="str">
        <f t="shared" si="44"/>
        <v>1690.</v>
      </c>
      <c r="C1744">
        <v>1690</v>
      </c>
      <c r="D1744" t="s">
        <v>3496</v>
      </c>
    </row>
    <row r="1745" spans="1:4">
      <c r="A1745" s="302" t="str">
        <f t="shared" si="44"/>
        <v>1691.</v>
      </c>
      <c r="C1745">
        <v>1691</v>
      </c>
      <c r="D1745" t="s">
        <v>3496</v>
      </c>
    </row>
    <row r="1746" spans="1:4">
      <c r="A1746" s="302" t="str">
        <f t="shared" si="44"/>
        <v>1692.</v>
      </c>
      <c r="C1746">
        <v>1692</v>
      </c>
      <c r="D1746" t="s">
        <v>3496</v>
      </c>
    </row>
    <row r="1747" spans="1:4">
      <c r="A1747" s="302" t="str">
        <f t="shared" si="44"/>
        <v>1693.</v>
      </c>
      <c r="C1747">
        <v>1693</v>
      </c>
      <c r="D1747" t="s">
        <v>3496</v>
      </c>
    </row>
    <row r="1748" spans="1:4">
      <c r="A1748" s="302" t="str">
        <f t="shared" si="44"/>
        <v>1694.</v>
      </c>
      <c r="C1748">
        <v>1694</v>
      </c>
      <c r="D1748" t="s">
        <v>3496</v>
      </c>
    </row>
    <row r="1749" spans="1:4">
      <c r="A1749" s="302" t="str">
        <f t="shared" si="44"/>
        <v>1695.</v>
      </c>
      <c r="C1749">
        <v>1695</v>
      </c>
      <c r="D1749" t="s">
        <v>3496</v>
      </c>
    </row>
    <row r="1750" spans="1:4">
      <c r="A1750" s="302" t="str">
        <f t="shared" si="44"/>
        <v>1696.</v>
      </c>
      <c r="C1750">
        <v>1696</v>
      </c>
      <c r="D1750" t="s">
        <v>3496</v>
      </c>
    </row>
    <row r="1751" spans="1:4">
      <c r="A1751" s="302" t="str">
        <f t="shared" si="44"/>
        <v>1697.</v>
      </c>
      <c r="C1751">
        <v>1697</v>
      </c>
      <c r="D1751" t="s">
        <v>3496</v>
      </c>
    </row>
    <row r="1752" spans="1:4">
      <c r="A1752" s="302" t="str">
        <f t="shared" si="44"/>
        <v>1698.</v>
      </c>
      <c r="C1752">
        <v>1698</v>
      </c>
      <c r="D1752" t="s">
        <v>3496</v>
      </c>
    </row>
    <row r="1753" spans="1:4">
      <c r="A1753" s="302" t="s">
        <v>94</v>
      </c>
    </row>
    <row r="1754" spans="1:4">
      <c r="A1754" s="302" t="s">
        <v>53</v>
      </c>
    </row>
    <row r="1755" spans="1:4">
      <c r="A1755" s="302" t="str">
        <f t="shared" ref="A1755" si="45">CONCATENATE(C1755,D1755)</f>
        <v>1699.</v>
      </c>
      <c r="C1755">
        <v>1699</v>
      </c>
      <c r="D1755" t="s">
        <v>3496</v>
      </c>
    </row>
    <row r="1756" spans="1:4">
      <c r="A1756" s="302" t="s">
        <v>95</v>
      </c>
    </row>
    <row r="1757" spans="1:4">
      <c r="A1757" s="302" t="s">
        <v>54</v>
      </c>
    </row>
    <row r="1758" spans="1:4">
      <c r="A1758" s="302" t="str">
        <f t="shared" ref="A1758:A1777" si="46">CONCATENATE(C1758,D1758)</f>
        <v>1700.</v>
      </c>
      <c r="C1758">
        <v>1700</v>
      </c>
      <c r="D1758" t="s">
        <v>3496</v>
      </c>
    </row>
    <row r="1759" spans="1:4">
      <c r="A1759" s="302" t="str">
        <f t="shared" si="46"/>
        <v>1701.</v>
      </c>
      <c r="C1759">
        <v>1701</v>
      </c>
      <c r="D1759" t="s">
        <v>3496</v>
      </c>
    </row>
    <row r="1760" spans="1:4">
      <c r="A1760" s="617" t="str">
        <f t="shared" si="46"/>
        <v>1702.</v>
      </c>
      <c r="C1760">
        <v>1702</v>
      </c>
      <c r="D1760" t="s">
        <v>3496</v>
      </c>
    </row>
    <row r="1761" spans="1:4">
      <c r="A1761" s="600" t="str">
        <f t="shared" si="46"/>
        <v>1703.</v>
      </c>
      <c r="C1761">
        <v>1703</v>
      </c>
      <c r="D1761" t="s">
        <v>3496</v>
      </c>
    </row>
    <row r="1762" spans="1:4">
      <c r="A1762" s="302" t="str">
        <f t="shared" si="46"/>
        <v>1704.</v>
      </c>
      <c r="C1762">
        <v>1704</v>
      </c>
      <c r="D1762" t="s">
        <v>3496</v>
      </c>
    </row>
    <row r="1763" spans="1:4">
      <c r="A1763" s="617" t="str">
        <f t="shared" si="46"/>
        <v>1705.</v>
      </c>
      <c r="C1763">
        <v>1705</v>
      </c>
      <c r="D1763" t="s">
        <v>3496</v>
      </c>
    </row>
    <row r="1764" spans="1:4">
      <c r="A1764" s="600" t="str">
        <f t="shared" si="46"/>
        <v>1706.</v>
      </c>
      <c r="C1764">
        <v>1706</v>
      </c>
      <c r="D1764" t="s">
        <v>3496</v>
      </c>
    </row>
    <row r="1765" spans="1:4">
      <c r="A1765" s="302" t="str">
        <f t="shared" si="46"/>
        <v>1707.</v>
      </c>
      <c r="C1765">
        <v>1707</v>
      </c>
      <c r="D1765" t="s">
        <v>3496</v>
      </c>
    </row>
    <row r="1766" spans="1:4">
      <c r="A1766" s="302" t="str">
        <f t="shared" si="46"/>
        <v>1708.</v>
      </c>
      <c r="C1766">
        <v>1708</v>
      </c>
      <c r="D1766" t="s">
        <v>3496</v>
      </c>
    </row>
    <row r="1767" spans="1:4">
      <c r="A1767" s="302" t="str">
        <f t="shared" si="46"/>
        <v>1709.</v>
      </c>
      <c r="C1767">
        <v>1709</v>
      </c>
      <c r="D1767" t="s">
        <v>3496</v>
      </c>
    </row>
    <row r="1768" spans="1:4">
      <c r="A1768" s="302" t="str">
        <f t="shared" si="46"/>
        <v>1710.</v>
      </c>
      <c r="C1768">
        <v>1710</v>
      </c>
      <c r="D1768" t="s">
        <v>3496</v>
      </c>
    </row>
    <row r="1769" spans="1:4">
      <c r="A1769" s="302" t="str">
        <f t="shared" si="46"/>
        <v>1711.</v>
      </c>
      <c r="C1769">
        <v>1711</v>
      </c>
      <c r="D1769" t="s">
        <v>3496</v>
      </c>
    </row>
    <row r="1770" spans="1:4">
      <c r="A1770" s="302" t="str">
        <f t="shared" si="46"/>
        <v>1712.</v>
      </c>
      <c r="C1770">
        <v>1712</v>
      </c>
      <c r="D1770" t="s">
        <v>3496</v>
      </c>
    </row>
    <row r="1771" spans="1:4">
      <c r="A1771" s="302" t="str">
        <f t="shared" si="46"/>
        <v>1713.</v>
      </c>
      <c r="C1771">
        <v>1713</v>
      </c>
      <c r="D1771" t="s">
        <v>3496</v>
      </c>
    </row>
    <row r="1772" spans="1:4">
      <c r="A1772" s="302" t="str">
        <f t="shared" si="46"/>
        <v>1714.</v>
      </c>
      <c r="C1772">
        <v>1714</v>
      </c>
      <c r="D1772" t="s">
        <v>3496</v>
      </c>
    </row>
    <row r="1773" spans="1:4">
      <c r="A1773" s="302" t="str">
        <f t="shared" si="46"/>
        <v>1715.</v>
      </c>
      <c r="C1773">
        <v>1715</v>
      </c>
      <c r="D1773" t="s">
        <v>3496</v>
      </c>
    </row>
    <row r="1774" spans="1:4">
      <c r="A1774" s="302" t="str">
        <f t="shared" si="46"/>
        <v>1716.</v>
      </c>
      <c r="C1774">
        <v>1716</v>
      </c>
      <c r="D1774" t="s">
        <v>3496</v>
      </c>
    </row>
    <row r="1775" spans="1:4">
      <c r="A1775" s="302" t="str">
        <f t="shared" si="46"/>
        <v>1717.</v>
      </c>
      <c r="C1775">
        <v>1717</v>
      </c>
      <c r="D1775" t="s">
        <v>3496</v>
      </c>
    </row>
    <row r="1776" spans="1:4">
      <c r="A1776" s="302" t="str">
        <f t="shared" si="46"/>
        <v>1718.</v>
      </c>
      <c r="C1776">
        <v>1718</v>
      </c>
      <c r="D1776" t="s">
        <v>3496</v>
      </c>
    </row>
    <row r="1777" spans="1:4">
      <c r="A1777" s="302" t="str">
        <f t="shared" si="46"/>
        <v>1719.</v>
      </c>
      <c r="C1777">
        <v>1719</v>
      </c>
      <c r="D1777" t="s">
        <v>3496</v>
      </c>
    </row>
    <row r="1778" spans="1:4">
      <c r="A1778" s="302" t="s">
        <v>55</v>
      </c>
    </row>
    <row r="1779" spans="1:4">
      <c r="A1779" s="302" t="s">
        <v>56</v>
      </c>
    </row>
    <row r="1780" spans="1:4">
      <c r="A1780" s="302" t="str">
        <f t="shared" ref="A1780:A1794" si="47">CONCATENATE(C1780,D1780)</f>
        <v>1720.</v>
      </c>
      <c r="C1780">
        <v>1720</v>
      </c>
      <c r="D1780" t="s">
        <v>3496</v>
      </c>
    </row>
    <row r="1781" spans="1:4">
      <c r="A1781" s="302" t="str">
        <f t="shared" si="47"/>
        <v>1721.</v>
      </c>
      <c r="C1781">
        <v>1721</v>
      </c>
      <c r="D1781" t="s">
        <v>3496</v>
      </c>
    </row>
    <row r="1782" spans="1:4">
      <c r="A1782" s="302" t="str">
        <f t="shared" si="47"/>
        <v>1722.</v>
      </c>
      <c r="C1782">
        <v>1722</v>
      </c>
      <c r="D1782" t="s">
        <v>3496</v>
      </c>
    </row>
    <row r="1783" spans="1:4">
      <c r="A1783" s="302" t="str">
        <f t="shared" si="47"/>
        <v>1723.</v>
      </c>
      <c r="C1783">
        <v>1723</v>
      </c>
      <c r="D1783" t="s">
        <v>3496</v>
      </c>
    </row>
    <row r="1784" spans="1:4">
      <c r="A1784" s="302" t="str">
        <f t="shared" si="47"/>
        <v>1724.</v>
      </c>
      <c r="C1784">
        <v>1724</v>
      </c>
      <c r="D1784" t="s">
        <v>3496</v>
      </c>
    </row>
    <row r="1785" spans="1:4">
      <c r="A1785" s="617" t="str">
        <f t="shared" si="47"/>
        <v>1725.</v>
      </c>
      <c r="C1785">
        <v>1725</v>
      </c>
      <c r="D1785" t="s">
        <v>3496</v>
      </c>
    </row>
    <row r="1786" spans="1:4">
      <c r="A1786" s="600" t="str">
        <f t="shared" si="47"/>
        <v>1726.</v>
      </c>
      <c r="C1786">
        <v>1726</v>
      </c>
      <c r="D1786" t="s">
        <v>3496</v>
      </c>
    </row>
    <row r="1787" spans="1:4">
      <c r="A1787" s="302" t="str">
        <f t="shared" si="47"/>
        <v>1727.</v>
      </c>
      <c r="C1787">
        <v>1727</v>
      </c>
      <c r="D1787" t="s">
        <v>3496</v>
      </c>
    </row>
    <row r="1788" spans="1:4">
      <c r="A1788" s="302" t="str">
        <f t="shared" si="47"/>
        <v>1728.</v>
      </c>
      <c r="C1788">
        <v>1728</v>
      </c>
      <c r="D1788" t="s">
        <v>3496</v>
      </c>
    </row>
    <row r="1789" spans="1:4">
      <c r="A1789" s="302" t="str">
        <f t="shared" si="47"/>
        <v>1729.</v>
      </c>
      <c r="C1789">
        <v>1729</v>
      </c>
      <c r="D1789" t="s">
        <v>3496</v>
      </c>
    </row>
    <row r="1790" spans="1:4">
      <c r="A1790" s="302" t="str">
        <f t="shared" si="47"/>
        <v>1730.</v>
      </c>
      <c r="C1790">
        <v>1730</v>
      </c>
      <c r="D1790" t="s">
        <v>3496</v>
      </c>
    </row>
    <row r="1791" spans="1:4">
      <c r="A1791" s="302" t="str">
        <f t="shared" si="47"/>
        <v>1731.</v>
      </c>
      <c r="C1791">
        <v>1731</v>
      </c>
      <c r="D1791" t="s">
        <v>3496</v>
      </c>
    </row>
    <row r="1792" spans="1:4">
      <c r="A1792" s="302" t="str">
        <f t="shared" si="47"/>
        <v>1732.</v>
      </c>
      <c r="C1792">
        <v>1732</v>
      </c>
      <c r="D1792" t="s">
        <v>3496</v>
      </c>
    </row>
    <row r="1793" spans="1:4">
      <c r="A1793" s="302" t="str">
        <f t="shared" si="47"/>
        <v>1733.</v>
      </c>
      <c r="C1793">
        <v>1733</v>
      </c>
      <c r="D1793" t="s">
        <v>3496</v>
      </c>
    </row>
    <row r="1794" spans="1:4">
      <c r="A1794" s="302" t="str">
        <f t="shared" si="47"/>
        <v>1734.</v>
      </c>
      <c r="C1794">
        <v>1734</v>
      </c>
      <c r="D1794" t="s">
        <v>3496</v>
      </c>
    </row>
    <row r="1795" spans="1:4">
      <c r="A1795" s="302" t="s">
        <v>96</v>
      </c>
    </row>
    <row r="1796" spans="1:4">
      <c r="A1796" s="302" t="s">
        <v>57</v>
      </c>
    </row>
    <row r="1797" spans="1:4">
      <c r="A1797" s="302" t="str">
        <f t="shared" ref="A1797" si="48">CONCATENATE(C1797,D1797)</f>
        <v>1735.</v>
      </c>
      <c r="C1797">
        <v>1735</v>
      </c>
      <c r="D1797" t="s">
        <v>3496</v>
      </c>
    </row>
    <row r="1798" spans="1:4">
      <c r="A1798" s="302" t="s">
        <v>97</v>
      </c>
    </row>
    <row r="1799" spans="1:4">
      <c r="A1799" s="302" t="s">
        <v>58</v>
      </c>
    </row>
    <row r="1800" spans="1:4">
      <c r="A1800" s="302" t="str">
        <f t="shared" ref="A1800:A1805" si="49">CONCATENATE(C1800,D1800)</f>
        <v>1736.</v>
      </c>
      <c r="C1800">
        <v>1736</v>
      </c>
      <c r="D1800" t="s">
        <v>3496</v>
      </c>
    </row>
    <row r="1801" spans="1:4">
      <c r="A1801" s="302" t="str">
        <f t="shared" si="49"/>
        <v>1737.</v>
      </c>
      <c r="C1801">
        <v>1737</v>
      </c>
      <c r="D1801" t="s">
        <v>3496</v>
      </c>
    </row>
    <row r="1802" spans="1:4">
      <c r="A1802" s="617" t="str">
        <f t="shared" si="49"/>
        <v>1738.</v>
      </c>
      <c r="C1802">
        <v>1738</v>
      </c>
      <c r="D1802" t="s">
        <v>3496</v>
      </c>
    </row>
    <row r="1803" spans="1:4">
      <c r="A1803" s="600" t="str">
        <f t="shared" si="49"/>
        <v>1739.</v>
      </c>
      <c r="C1803">
        <v>1739</v>
      </c>
      <c r="D1803" t="s">
        <v>3496</v>
      </c>
    </row>
    <row r="1804" spans="1:4">
      <c r="A1804" s="302" t="str">
        <f t="shared" si="49"/>
        <v>1740.</v>
      </c>
      <c r="C1804">
        <v>1740</v>
      </c>
      <c r="D1804" t="s">
        <v>3496</v>
      </c>
    </row>
    <row r="1805" spans="1:4">
      <c r="A1805" s="617" t="str">
        <f t="shared" si="49"/>
        <v>1741.</v>
      </c>
      <c r="C1805">
        <v>1741</v>
      </c>
      <c r="D1805" t="s">
        <v>3496</v>
      </c>
    </row>
    <row r="1806" spans="1:4" ht="15.6">
      <c r="A1806" s="529" t="s">
        <v>98</v>
      </c>
    </row>
    <row r="1807" spans="1:4">
      <c r="A1807" s="302" t="s">
        <v>59</v>
      </c>
    </row>
    <row r="1808" spans="1:4">
      <c r="A1808" s="302" t="str">
        <f t="shared" ref="A1808:A1813" si="50">CONCATENATE(C1808,D1808)</f>
        <v>1742.</v>
      </c>
      <c r="C1808">
        <v>1742</v>
      </c>
      <c r="D1808" t="s">
        <v>3496</v>
      </c>
    </row>
    <row r="1809" spans="1:4">
      <c r="A1809" s="302" t="str">
        <f t="shared" si="50"/>
        <v>1743.</v>
      </c>
      <c r="C1809">
        <v>1743</v>
      </c>
      <c r="D1809" t="s">
        <v>3496</v>
      </c>
    </row>
    <row r="1810" spans="1:4">
      <c r="A1810" s="302" t="str">
        <f t="shared" si="50"/>
        <v>1744.</v>
      </c>
      <c r="C1810">
        <v>1744</v>
      </c>
      <c r="D1810" t="s">
        <v>3496</v>
      </c>
    </row>
    <row r="1811" spans="1:4">
      <c r="A1811" s="302" t="str">
        <f t="shared" si="50"/>
        <v>1745.</v>
      </c>
      <c r="C1811">
        <v>1745</v>
      </c>
      <c r="D1811" t="s">
        <v>3496</v>
      </c>
    </row>
    <row r="1812" spans="1:4">
      <c r="A1812" s="302" t="str">
        <f t="shared" si="50"/>
        <v>1746.</v>
      </c>
      <c r="C1812">
        <v>1746</v>
      </c>
      <c r="D1812" t="s">
        <v>3496</v>
      </c>
    </row>
    <row r="1813" spans="1:4">
      <c r="A1813" s="617" t="str">
        <f t="shared" si="50"/>
        <v>1747.</v>
      </c>
      <c r="C1813">
        <v>1747</v>
      </c>
      <c r="D1813" t="s">
        <v>3496</v>
      </c>
    </row>
    <row r="1814" spans="1:4" ht="15.6">
      <c r="A1814" s="529" t="s">
        <v>99</v>
      </c>
    </row>
    <row r="1815" spans="1:4">
      <c r="A1815" s="302" t="s">
        <v>60</v>
      </c>
    </row>
    <row r="1816" spans="1:4">
      <c r="A1816" s="302" t="str">
        <f t="shared" ref="A1816:A1820" si="51">CONCATENATE(C1816,D1816)</f>
        <v>1748.</v>
      </c>
      <c r="C1816">
        <v>1748</v>
      </c>
      <c r="D1816" t="s">
        <v>3496</v>
      </c>
    </row>
    <row r="1817" spans="1:4">
      <c r="A1817" s="302" t="str">
        <f t="shared" si="51"/>
        <v>1749.</v>
      </c>
      <c r="C1817">
        <v>1749</v>
      </c>
      <c r="D1817" t="s">
        <v>3496</v>
      </c>
    </row>
    <row r="1818" spans="1:4">
      <c r="A1818" s="302" t="str">
        <f t="shared" si="51"/>
        <v>1750.</v>
      </c>
      <c r="C1818">
        <v>1750</v>
      </c>
      <c r="D1818" t="s">
        <v>3496</v>
      </c>
    </row>
    <row r="1819" spans="1:4">
      <c r="A1819" s="302" t="str">
        <f t="shared" si="51"/>
        <v>1751.</v>
      </c>
      <c r="C1819">
        <v>1751</v>
      </c>
      <c r="D1819" t="s">
        <v>3496</v>
      </c>
    </row>
    <row r="1820" spans="1:4">
      <c r="A1820" s="302" t="str">
        <f t="shared" si="51"/>
        <v>1752.</v>
      </c>
      <c r="C1820">
        <v>1752</v>
      </c>
      <c r="D1820" t="s">
        <v>3496</v>
      </c>
    </row>
    <row r="1821" spans="1:4" ht="15.6">
      <c r="A1821" s="551" t="s">
        <v>100</v>
      </c>
    </row>
    <row r="1822" spans="1:4" ht="15.6">
      <c r="A1822" s="529" t="s">
        <v>61</v>
      </c>
    </row>
    <row r="1823" spans="1:4">
      <c r="A1823" s="302" t="str">
        <f t="shared" ref="A1823:A1824" si="52">CONCATENATE(C1823,D1823)</f>
        <v>1753.</v>
      </c>
      <c r="C1823">
        <v>1753</v>
      </c>
      <c r="D1823" t="s">
        <v>3496</v>
      </c>
    </row>
    <row r="1824" spans="1:4">
      <c r="A1824" s="302" t="str">
        <f t="shared" si="52"/>
        <v>1754.</v>
      </c>
      <c r="C1824">
        <v>1754</v>
      </c>
      <c r="D1824" t="s">
        <v>3496</v>
      </c>
    </row>
    <row r="1825" spans="1:4">
      <c r="A1825" s="302" t="s">
        <v>101</v>
      </c>
    </row>
    <row r="1826" spans="1:4">
      <c r="A1826" s="302" t="s">
        <v>62</v>
      </c>
    </row>
    <row r="1827" spans="1:4">
      <c r="A1827" s="302" t="str">
        <f t="shared" ref="A1827:A1844" si="53">CONCATENATE(C1827,D1827)</f>
        <v>1755.</v>
      </c>
      <c r="C1827">
        <v>1755</v>
      </c>
      <c r="D1827" t="s">
        <v>3496</v>
      </c>
    </row>
    <row r="1828" spans="1:4">
      <c r="A1828" s="617" t="str">
        <f t="shared" si="53"/>
        <v>1756.</v>
      </c>
      <c r="C1828">
        <v>1756</v>
      </c>
      <c r="D1828" t="s">
        <v>3496</v>
      </c>
    </row>
    <row r="1829" spans="1:4">
      <c r="A1829" s="600" t="str">
        <f t="shared" si="53"/>
        <v>1757.</v>
      </c>
      <c r="C1829">
        <v>1757</v>
      </c>
      <c r="D1829" t="s">
        <v>3496</v>
      </c>
    </row>
    <row r="1830" spans="1:4">
      <c r="A1830" s="302" t="str">
        <f t="shared" si="53"/>
        <v>1758.</v>
      </c>
      <c r="C1830">
        <v>1758</v>
      </c>
      <c r="D1830" t="s">
        <v>3496</v>
      </c>
    </row>
    <row r="1831" spans="1:4">
      <c r="A1831" s="302" t="str">
        <f t="shared" si="53"/>
        <v>1759.</v>
      </c>
      <c r="C1831">
        <v>1759</v>
      </c>
      <c r="D1831" t="s">
        <v>3496</v>
      </c>
    </row>
    <row r="1832" spans="1:4">
      <c r="A1832" s="617" t="str">
        <f t="shared" si="53"/>
        <v>1760.</v>
      </c>
      <c r="C1832">
        <v>1760</v>
      </c>
      <c r="D1832" t="s">
        <v>3496</v>
      </c>
    </row>
    <row r="1833" spans="1:4">
      <c r="A1833" s="600" t="str">
        <f t="shared" si="53"/>
        <v>1761.</v>
      </c>
      <c r="C1833">
        <v>1761</v>
      </c>
      <c r="D1833" t="s">
        <v>3496</v>
      </c>
    </row>
    <row r="1834" spans="1:4">
      <c r="A1834" s="302" t="str">
        <f t="shared" si="53"/>
        <v>1762.</v>
      </c>
      <c r="C1834">
        <v>1762</v>
      </c>
      <c r="D1834" t="s">
        <v>3496</v>
      </c>
    </row>
    <row r="1835" spans="1:4">
      <c r="A1835" s="302" t="str">
        <f t="shared" si="53"/>
        <v>1763.</v>
      </c>
      <c r="C1835">
        <v>1763</v>
      </c>
      <c r="D1835" t="s">
        <v>3496</v>
      </c>
    </row>
    <row r="1836" spans="1:4">
      <c r="A1836" s="302" t="str">
        <f t="shared" si="53"/>
        <v>1764.</v>
      </c>
      <c r="C1836">
        <v>1764</v>
      </c>
      <c r="D1836" t="s">
        <v>3496</v>
      </c>
    </row>
    <row r="1837" spans="1:4">
      <c r="A1837" s="302" t="str">
        <f t="shared" si="53"/>
        <v>1765.</v>
      </c>
      <c r="C1837">
        <v>1765</v>
      </c>
      <c r="D1837" t="s">
        <v>3496</v>
      </c>
    </row>
    <row r="1838" spans="1:4">
      <c r="A1838" s="302" t="str">
        <f t="shared" si="53"/>
        <v>1766.</v>
      </c>
      <c r="C1838">
        <v>1766</v>
      </c>
      <c r="D1838" t="s">
        <v>3496</v>
      </c>
    </row>
    <row r="1839" spans="1:4">
      <c r="A1839" s="302" t="str">
        <f t="shared" si="53"/>
        <v>1767.</v>
      </c>
      <c r="C1839">
        <v>1767</v>
      </c>
      <c r="D1839" t="s">
        <v>3496</v>
      </c>
    </row>
    <row r="1840" spans="1:4">
      <c r="A1840" s="302" t="str">
        <f t="shared" si="53"/>
        <v>1768.</v>
      </c>
      <c r="C1840">
        <v>1768</v>
      </c>
      <c r="D1840" t="s">
        <v>3496</v>
      </c>
    </row>
    <row r="1841" spans="1:4">
      <c r="A1841" s="302" t="str">
        <f t="shared" si="53"/>
        <v>1769.</v>
      </c>
      <c r="C1841">
        <v>1769</v>
      </c>
      <c r="D1841" t="s">
        <v>3496</v>
      </c>
    </row>
    <row r="1842" spans="1:4">
      <c r="A1842" s="302" t="str">
        <f t="shared" si="53"/>
        <v>1770.</v>
      </c>
      <c r="C1842">
        <v>1770</v>
      </c>
      <c r="D1842" t="s">
        <v>3496</v>
      </c>
    </row>
    <row r="1843" spans="1:4">
      <c r="A1843" s="302" t="str">
        <f t="shared" si="53"/>
        <v>1771.</v>
      </c>
      <c r="C1843">
        <v>1771</v>
      </c>
      <c r="D1843" t="s">
        <v>3496</v>
      </c>
    </row>
    <row r="1844" spans="1:4">
      <c r="A1844" s="302" t="str">
        <f t="shared" si="53"/>
        <v>1772.</v>
      </c>
      <c r="C1844">
        <v>1772</v>
      </c>
      <c r="D1844" t="s">
        <v>3496</v>
      </c>
    </row>
    <row r="1845" spans="1:4">
      <c r="A1845" s="302" t="s">
        <v>102</v>
      </c>
    </row>
    <row r="1846" spans="1:4">
      <c r="A1846" s="302" t="s">
        <v>63</v>
      </c>
    </row>
    <row r="1847" spans="1:4">
      <c r="A1847" s="302" t="str">
        <f t="shared" ref="A1847:A1879" si="54">CONCATENATE(C1847,D1847)</f>
        <v>1773.</v>
      </c>
      <c r="C1847">
        <v>1773</v>
      </c>
      <c r="D1847" t="s">
        <v>3496</v>
      </c>
    </row>
    <row r="1848" spans="1:4">
      <c r="A1848" s="302" t="str">
        <f t="shared" si="54"/>
        <v>1774.</v>
      </c>
      <c r="C1848">
        <v>1774</v>
      </c>
      <c r="D1848" t="s">
        <v>3496</v>
      </c>
    </row>
    <row r="1849" spans="1:4">
      <c r="A1849" s="302" t="str">
        <f t="shared" si="54"/>
        <v>1775.</v>
      </c>
      <c r="C1849">
        <v>1775</v>
      </c>
      <c r="D1849" t="s">
        <v>3496</v>
      </c>
    </row>
    <row r="1850" spans="1:4">
      <c r="A1850" s="302" t="str">
        <f t="shared" si="54"/>
        <v>1776.</v>
      </c>
      <c r="C1850">
        <v>1776</v>
      </c>
      <c r="D1850" t="s">
        <v>3496</v>
      </c>
    </row>
    <row r="1851" spans="1:4">
      <c r="A1851" s="302" t="str">
        <f t="shared" si="54"/>
        <v>1777.</v>
      </c>
      <c r="C1851">
        <v>1777</v>
      </c>
      <c r="D1851" t="s">
        <v>3496</v>
      </c>
    </row>
    <row r="1852" spans="1:4">
      <c r="A1852" s="617" t="str">
        <f t="shared" si="54"/>
        <v>1778.</v>
      </c>
      <c r="C1852">
        <v>1778</v>
      </c>
      <c r="D1852" t="s">
        <v>3496</v>
      </c>
    </row>
    <row r="1853" spans="1:4">
      <c r="A1853" s="600" t="str">
        <f t="shared" si="54"/>
        <v>1779.</v>
      </c>
      <c r="C1853">
        <v>1779</v>
      </c>
      <c r="D1853" t="s">
        <v>3496</v>
      </c>
    </row>
    <row r="1854" spans="1:4">
      <c r="A1854" s="302" t="str">
        <f t="shared" si="54"/>
        <v>1780.</v>
      </c>
      <c r="C1854">
        <v>1780</v>
      </c>
      <c r="D1854" t="s">
        <v>3496</v>
      </c>
    </row>
    <row r="1855" spans="1:4">
      <c r="A1855" s="302" t="str">
        <f t="shared" si="54"/>
        <v>1781.</v>
      </c>
      <c r="C1855">
        <v>1781</v>
      </c>
      <c r="D1855" t="s">
        <v>3496</v>
      </c>
    </row>
    <row r="1856" spans="1:4">
      <c r="A1856" s="302" t="str">
        <f t="shared" si="54"/>
        <v>1782.</v>
      </c>
      <c r="C1856">
        <v>1782</v>
      </c>
      <c r="D1856" t="s">
        <v>3496</v>
      </c>
    </row>
    <row r="1857" spans="1:4">
      <c r="A1857" s="302" t="str">
        <f t="shared" si="54"/>
        <v>1783.</v>
      </c>
      <c r="C1857">
        <v>1783</v>
      </c>
      <c r="D1857" t="s">
        <v>3496</v>
      </c>
    </row>
    <row r="1858" spans="1:4">
      <c r="A1858" s="302" t="str">
        <f t="shared" si="54"/>
        <v>1784.</v>
      </c>
      <c r="C1858">
        <v>1784</v>
      </c>
      <c r="D1858" t="s">
        <v>3496</v>
      </c>
    </row>
    <row r="1859" spans="1:4">
      <c r="A1859" s="302" t="str">
        <f t="shared" si="54"/>
        <v>1785.</v>
      </c>
      <c r="C1859">
        <v>1785</v>
      </c>
      <c r="D1859" t="s">
        <v>3496</v>
      </c>
    </row>
    <row r="1860" spans="1:4">
      <c r="A1860" s="302" t="str">
        <f t="shared" si="54"/>
        <v>1786.</v>
      </c>
      <c r="C1860">
        <v>1786</v>
      </c>
      <c r="D1860" t="s">
        <v>3496</v>
      </c>
    </row>
    <row r="1861" spans="1:4">
      <c r="A1861" s="302" t="str">
        <f t="shared" si="54"/>
        <v>1787.</v>
      </c>
      <c r="C1861">
        <v>1787</v>
      </c>
      <c r="D1861" t="s">
        <v>3496</v>
      </c>
    </row>
    <row r="1862" spans="1:4">
      <c r="A1862" s="302" t="str">
        <f t="shared" si="54"/>
        <v>1788.</v>
      </c>
      <c r="C1862">
        <v>1788</v>
      </c>
      <c r="D1862" t="s">
        <v>3496</v>
      </c>
    </row>
    <row r="1863" spans="1:4">
      <c r="A1863" s="302" t="str">
        <f t="shared" si="54"/>
        <v>1789.</v>
      </c>
      <c r="C1863">
        <v>1789</v>
      </c>
      <c r="D1863" t="s">
        <v>3496</v>
      </c>
    </row>
    <row r="1864" spans="1:4">
      <c r="A1864" s="302" t="str">
        <f t="shared" si="54"/>
        <v>1790.</v>
      </c>
      <c r="C1864">
        <v>1790</v>
      </c>
      <c r="D1864" t="s">
        <v>3496</v>
      </c>
    </row>
    <row r="1865" spans="1:4">
      <c r="A1865" s="302" t="str">
        <f t="shared" si="54"/>
        <v>1791.</v>
      </c>
      <c r="C1865">
        <v>1791</v>
      </c>
      <c r="D1865" t="s">
        <v>3496</v>
      </c>
    </row>
    <row r="1866" spans="1:4">
      <c r="A1866" s="302" t="str">
        <f t="shared" si="54"/>
        <v>1792.</v>
      </c>
      <c r="C1866">
        <v>1792</v>
      </c>
      <c r="D1866" t="s">
        <v>3496</v>
      </c>
    </row>
    <row r="1867" spans="1:4">
      <c r="A1867" s="302" t="str">
        <f t="shared" si="54"/>
        <v>1793.</v>
      </c>
      <c r="C1867">
        <v>1793</v>
      </c>
      <c r="D1867" t="s">
        <v>3496</v>
      </c>
    </row>
    <row r="1868" spans="1:4">
      <c r="A1868" s="302" t="str">
        <f t="shared" si="54"/>
        <v>1794.</v>
      </c>
      <c r="C1868">
        <v>1794</v>
      </c>
      <c r="D1868" t="s">
        <v>3496</v>
      </c>
    </row>
    <row r="1869" spans="1:4">
      <c r="A1869" s="302" t="str">
        <f t="shared" si="54"/>
        <v>1795.</v>
      </c>
      <c r="C1869">
        <v>1795</v>
      </c>
      <c r="D1869" t="s">
        <v>3496</v>
      </c>
    </row>
    <row r="1870" spans="1:4">
      <c r="A1870" s="302" t="str">
        <f t="shared" si="54"/>
        <v>1796.</v>
      </c>
      <c r="C1870">
        <v>1796</v>
      </c>
      <c r="D1870" t="s">
        <v>3496</v>
      </c>
    </row>
    <row r="1871" spans="1:4">
      <c r="A1871" s="302" t="str">
        <f t="shared" si="54"/>
        <v>1797.</v>
      </c>
      <c r="C1871">
        <v>1797</v>
      </c>
      <c r="D1871" t="s">
        <v>3496</v>
      </c>
    </row>
    <row r="1872" spans="1:4">
      <c r="A1872" s="302" t="str">
        <f t="shared" si="54"/>
        <v>1798.</v>
      </c>
      <c r="C1872">
        <v>1798</v>
      </c>
      <c r="D1872" t="s">
        <v>3496</v>
      </c>
    </row>
    <row r="1873" spans="1:4">
      <c r="A1873" s="302" t="str">
        <f t="shared" si="54"/>
        <v>1799.</v>
      </c>
      <c r="C1873">
        <v>1799</v>
      </c>
      <c r="D1873" t="s">
        <v>3496</v>
      </c>
    </row>
    <row r="1874" spans="1:4">
      <c r="A1874" s="302" t="str">
        <f t="shared" si="54"/>
        <v>1800.</v>
      </c>
      <c r="C1874">
        <v>1800</v>
      </c>
      <c r="D1874" t="s">
        <v>3496</v>
      </c>
    </row>
    <row r="1875" spans="1:4">
      <c r="A1875" s="302" t="str">
        <f t="shared" si="54"/>
        <v>1801.</v>
      </c>
      <c r="C1875">
        <v>1801</v>
      </c>
      <c r="D1875" t="s">
        <v>3496</v>
      </c>
    </row>
    <row r="1876" spans="1:4">
      <c r="A1876" s="302" t="str">
        <f t="shared" si="54"/>
        <v>1802.</v>
      </c>
      <c r="C1876">
        <v>1802</v>
      </c>
      <c r="D1876" t="s">
        <v>3496</v>
      </c>
    </row>
    <row r="1877" spans="1:4">
      <c r="A1877" s="302" t="str">
        <f t="shared" si="54"/>
        <v>1803.</v>
      </c>
      <c r="C1877">
        <v>1803</v>
      </c>
      <c r="D1877" t="s">
        <v>3496</v>
      </c>
    </row>
    <row r="1878" spans="1:4">
      <c r="A1878" s="302" t="str">
        <f t="shared" si="54"/>
        <v>1804.</v>
      </c>
      <c r="C1878">
        <v>1804</v>
      </c>
      <c r="D1878" t="s">
        <v>3496</v>
      </c>
    </row>
    <row r="1879" spans="1:4">
      <c r="A1879" s="302" t="str">
        <f t="shared" si="54"/>
        <v>1805.</v>
      </c>
      <c r="C1879">
        <v>1805</v>
      </c>
      <c r="D1879" t="s">
        <v>3496</v>
      </c>
    </row>
    <row r="1880" spans="1:4">
      <c r="A1880" s="302" t="s">
        <v>103</v>
      </c>
    </row>
    <row r="1881" spans="1:4">
      <c r="A1881" s="302" t="s">
        <v>64</v>
      </c>
    </row>
    <row r="1882" spans="1:4">
      <c r="A1882" s="302" t="str">
        <f t="shared" ref="A1882:A1895" si="55">CONCATENATE(C1882,D1882)</f>
        <v>1806.</v>
      </c>
      <c r="C1882">
        <v>1806</v>
      </c>
      <c r="D1882" t="s">
        <v>3496</v>
      </c>
    </row>
    <row r="1883" spans="1:4">
      <c r="A1883" s="302" t="str">
        <f t="shared" si="55"/>
        <v>1807.</v>
      </c>
      <c r="C1883">
        <v>1807</v>
      </c>
      <c r="D1883" t="s">
        <v>3496</v>
      </c>
    </row>
    <row r="1884" spans="1:4">
      <c r="A1884" s="302" t="str">
        <f t="shared" si="55"/>
        <v>1808.</v>
      </c>
      <c r="C1884">
        <v>1808</v>
      </c>
      <c r="D1884" t="s">
        <v>3496</v>
      </c>
    </row>
    <row r="1885" spans="1:4">
      <c r="A1885" s="302" t="str">
        <f t="shared" si="55"/>
        <v>1809.</v>
      </c>
      <c r="C1885">
        <v>1809</v>
      </c>
      <c r="D1885" t="s">
        <v>3496</v>
      </c>
    </row>
    <row r="1886" spans="1:4">
      <c r="A1886" s="302" t="str">
        <f t="shared" si="55"/>
        <v>1810.</v>
      </c>
      <c r="C1886">
        <v>1810</v>
      </c>
      <c r="D1886" t="s">
        <v>3496</v>
      </c>
    </row>
    <row r="1887" spans="1:4">
      <c r="A1887" s="617" t="str">
        <f t="shared" si="55"/>
        <v>1811.</v>
      </c>
      <c r="C1887">
        <v>1811</v>
      </c>
      <c r="D1887" t="s">
        <v>3496</v>
      </c>
    </row>
    <row r="1888" spans="1:4">
      <c r="A1888" s="600" t="str">
        <f t="shared" si="55"/>
        <v>1812.</v>
      </c>
      <c r="C1888">
        <v>1812</v>
      </c>
      <c r="D1888" t="s">
        <v>3496</v>
      </c>
    </row>
    <row r="1889" spans="1:4">
      <c r="A1889" s="302" t="str">
        <f t="shared" si="55"/>
        <v>1813.</v>
      </c>
      <c r="C1889">
        <v>1813</v>
      </c>
      <c r="D1889" t="s">
        <v>3496</v>
      </c>
    </row>
    <row r="1890" spans="1:4">
      <c r="A1890" s="302" t="str">
        <f t="shared" si="55"/>
        <v>1814.</v>
      </c>
      <c r="C1890">
        <v>1814</v>
      </c>
      <c r="D1890" t="s">
        <v>3496</v>
      </c>
    </row>
    <row r="1891" spans="1:4">
      <c r="A1891" s="302" t="str">
        <f t="shared" si="55"/>
        <v>1815.</v>
      </c>
      <c r="C1891">
        <v>1815</v>
      </c>
      <c r="D1891" t="s">
        <v>3496</v>
      </c>
    </row>
    <row r="1892" spans="1:4">
      <c r="A1892" s="302" t="str">
        <f t="shared" si="55"/>
        <v>1816.</v>
      </c>
      <c r="C1892">
        <v>1816</v>
      </c>
      <c r="D1892" t="s">
        <v>3496</v>
      </c>
    </row>
    <row r="1893" spans="1:4">
      <c r="A1893" s="302" t="str">
        <f t="shared" si="55"/>
        <v>1817.</v>
      </c>
      <c r="C1893">
        <v>1817</v>
      </c>
      <c r="D1893" t="s">
        <v>3496</v>
      </c>
    </row>
    <row r="1894" spans="1:4">
      <c r="A1894" s="302" t="str">
        <f t="shared" si="55"/>
        <v>1818.</v>
      </c>
      <c r="C1894">
        <v>1818</v>
      </c>
      <c r="D1894" t="s">
        <v>3496</v>
      </c>
    </row>
    <row r="1895" spans="1:4">
      <c r="A1895" s="302" t="str">
        <f t="shared" si="55"/>
        <v>1819.</v>
      </c>
      <c r="C1895">
        <v>1819</v>
      </c>
      <c r="D1895" t="s">
        <v>3496</v>
      </c>
    </row>
    <row r="1896" spans="1:4">
      <c r="A1896" s="302" t="s">
        <v>104</v>
      </c>
    </row>
    <row r="1897" spans="1:4">
      <c r="A1897" s="302" t="s">
        <v>65</v>
      </c>
    </row>
    <row r="1898" spans="1:4">
      <c r="A1898" s="302" t="str">
        <f t="shared" ref="A1898:A1899" si="56">CONCATENATE(C1898,D1898)</f>
        <v>1820.</v>
      </c>
      <c r="C1898">
        <v>1820</v>
      </c>
      <c r="D1898" t="s">
        <v>3496</v>
      </c>
    </row>
    <row r="1899" spans="1:4">
      <c r="A1899" s="302" t="str">
        <f t="shared" si="56"/>
        <v>1821.</v>
      </c>
      <c r="C1899">
        <v>1821</v>
      </c>
      <c r="D1899" t="s">
        <v>3496</v>
      </c>
    </row>
    <row r="1900" spans="1:4">
      <c r="A1900" s="302" t="s">
        <v>105</v>
      </c>
    </row>
    <row r="1901" spans="1:4">
      <c r="A1901" s="302" t="s">
        <v>943</v>
      </c>
    </row>
    <row r="1902" spans="1:4">
      <c r="A1902" s="302" t="str">
        <f t="shared" ref="A1902:A1909" si="57">CONCATENATE(C1902,D1902)</f>
        <v>1822.</v>
      </c>
      <c r="C1902">
        <v>1822</v>
      </c>
      <c r="D1902" t="s">
        <v>3496</v>
      </c>
    </row>
    <row r="1903" spans="1:4">
      <c r="A1903" s="617" t="str">
        <f t="shared" si="57"/>
        <v>1823.</v>
      </c>
      <c r="C1903">
        <v>1823</v>
      </c>
      <c r="D1903" t="s">
        <v>3496</v>
      </c>
    </row>
    <row r="1904" spans="1:4">
      <c r="A1904" s="600" t="str">
        <f t="shared" si="57"/>
        <v>1824.</v>
      </c>
      <c r="C1904">
        <v>1824</v>
      </c>
      <c r="D1904" t="s">
        <v>3496</v>
      </c>
    </row>
    <row r="1905" spans="1:4">
      <c r="A1905" s="302" t="str">
        <f t="shared" si="57"/>
        <v>1825.</v>
      </c>
      <c r="C1905">
        <v>1825</v>
      </c>
      <c r="D1905" t="s">
        <v>3496</v>
      </c>
    </row>
    <row r="1906" spans="1:4">
      <c r="A1906" s="302" t="str">
        <f t="shared" si="57"/>
        <v>1826.</v>
      </c>
      <c r="C1906">
        <v>1826</v>
      </c>
      <c r="D1906" t="s">
        <v>3496</v>
      </c>
    </row>
    <row r="1907" spans="1:4">
      <c r="A1907" s="617" t="str">
        <f t="shared" si="57"/>
        <v>1827.</v>
      </c>
      <c r="C1907">
        <v>1827</v>
      </c>
      <c r="D1907" t="s">
        <v>3496</v>
      </c>
    </row>
    <row r="1908" spans="1:4">
      <c r="A1908" s="600" t="str">
        <f t="shared" si="57"/>
        <v>1828.</v>
      </c>
      <c r="C1908">
        <v>1828</v>
      </c>
      <c r="D1908" t="s">
        <v>3496</v>
      </c>
    </row>
    <row r="1909" spans="1:4">
      <c r="A1909" s="302" t="str">
        <f t="shared" si="57"/>
        <v>1829.</v>
      </c>
      <c r="C1909">
        <v>1829</v>
      </c>
      <c r="D1909" t="s">
        <v>3496</v>
      </c>
    </row>
    <row r="1910" spans="1:4">
      <c r="A1910" s="302" t="s">
        <v>470</v>
      </c>
    </row>
    <row r="1911" spans="1:4">
      <c r="A1911" s="302" t="s">
        <v>66</v>
      </c>
    </row>
    <row r="1912" spans="1:4">
      <c r="A1912" s="302" t="str">
        <f t="shared" ref="A1912:A1916" si="58">CONCATENATE(C1912,D1912)</f>
        <v>1830.</v>
      </c>
      <c r="C1912">
        <v>1830</v>
      </c>
      <c r="D1912" t="s">
        <v>3496</v>
      </c>
    </row>
    <row r="1913" spans="1:4">
      <c r="A1913" s="302" t="str">
        <f t="shared" si="58"/>
        <v>1831.</v>
      </c>
      <c r="C1913">
        <v>1831</v>
      </c>
      <c r="D1913" t="s">
        <v>3496</v>
      </c>
    </row>
    <row r="1914" spans="1:4">
      <c r="A1914" s="302" t="str">
        <f t="shared" si="58"/>
        <v>1832.</v>
      </c>
      <c r="C1914">
        <v>1832</v>
      </c>
      <c r="D1914" t="s">
        <v>3496</v>
      </c>
    </row>
    <row r="1915" spans="1:4">
      <c r="A1915" s="302" t="str">
        <f t="shared" si="58"/>
        <v>1833.</v>
      </c>
      <c r="C1915">
        <v>1833</v>
      </c>
      <c r="D1915" t="s">
        <v>3496</v>
      </c>
    </row>
    <row r="1916" spans="1:4">
      <c r="A1916" s="302" t="str">
        <f t="shared" si="58"/>
        <v>1834.</v>
      </c>
      <c r="C1916">
        <v>1834</v>
      </c>
      <c r="D1916" t="s">
        <v>3496</v>
      </c>
    </row>
    <row r="1917" spans="1:4" ht="15.6">
      <c r="A1917" s="551" t="s">
        <v>106</v>
      </c>
    </row>
    <row r="1918" spans="1:4" ht="15.6">
      <c r="A1918" s="529" t="s">
        <v>32</v>
      </c>
    </row>
    <row r="1919" spans="1:4">
      <c r="A1919" s="302" t="str">
        <f t="shared" ref="A1919:A1923" si="59">CONCATENATE(C1919,D1919)</f>
        <v>1835.</v>
      </c>
      <c r="C1919">
        <v>1835</v>
      </c>
      <c r="D1919" t="s">
        <v>3496</v>
      </c>
    </row>
    <row r="1920" spans="1:4">
      <c r="A1920" s="302" t="str">
        <f t="shared" si="59"/>
        <v>1836.</v>
      </c>
      <c r="C1920">
        <v>1836</v>
      </c>
      <c r="D1920" t="s">
        <v>3496</v>
      </c>
    </row>
    <row r="1921" spans="1:4">
      <c r="A1921" s="302" t="str">
        <f t="shared" si="59"/>
        <v>1837.</v>
      </c>
      <c r="C1921">
        <v>1837</v>
      </c>
      <c r="D1921" t="s">
        <v>3496</v>
      </c>
    </row>
    <row r="1922" spans="1:4">
      <c r="A1922" s="302" t="str">
        <f t="shared" si="59"/>
        <v>1838.</v>
      </c>
      <c r="C1922">
        <v>1838</v>
      </c>
      <c r="D1922" t="s">
        <v>3496</v>
      </c>
    </row>
    <row r="1923" spans="1:4">
      <c r="A1923" s="302" t="str">
        <f t="shared" si="59"/>
        <v>1839.</v>
      </c>
      <c r="C1923">
        <v>1839</v>
      </c>
      <c r="D1923" t="s">
        <v>3496</v>
      </c>
    </row>
    <row r="1924" spans="1:4" ht="15.6">
      <c r="A1924" s="551" t="s">
        <v>107</v>
      </c>
    </row>
    <row r="1925" spans="1:4" ht="15.6">
      <c r="A1925" s="529" t="s">
        <v>67</v>
      </c>
    </row>
    <row r="1926" spans="1:4">
      <c r="A1926" s="302" t="str">
        <f t="shared" ref="A1926:A1929" si="60">CONCATENATE(C1926,D1926)</f>
        <v>1840.</v>
      </c>
      <c r="C1926">
        <v>1840</v>
      </c>
      <c r="D1926" t="s">
        <v>3496</v>
      </c>
    </row>
    <row r="1927" spans="1:4">
      <c r="A1927" s="302" t="str">
        <f t="shared" si="60"/>
        <v>1841.</v>
      </c>
      <c r="C1927">
        <v>1841</v>
      </c>
      <c r="D1927" t="s">
        <v>3496</v>
      </c>
    </row>
    <row r="1928" spans="1:4">
      <c r="A1928" s="302" t="str">
        <f t="shared" si="60"/>
        <v>1842.</v>
      </c>
      <c r="C1928">
        <v>1842</v>
      </c>
      <c r="D1928" t="s">
        <v>3496</v>
      </c>
    </row>
    <row r="1929" spans="1:4">
      <c r="A1929" s="302" t="str">
        <f t="shared" si="60"/>
        <v>1843.</v>
      </c>
      <c r="C1929">
        <v>1843</v>
      </c>
      <c r="D1929" t="s">
        <v>3496</v>
      </c>
    </row>
    <row r="1930" spans="1:4">
      <c r="A1930" s="302"/>
    </row>
    <row r="1931" spans="1:4" ht="15.6">
      <c r="A1931" s="551"/>
    </row>
    <row r="1932" spans="1:4" ht="15.6">
      <c r="A1932" s="529"/>
    </row>
    <row r="1933" spans="1:4">
      <c r="A1933" s="302"/>
    </row>
    <row r="1934" spans="1:4">
      <c r="A1934" s="302"/>
    </row>
    <row r="1935" spans="1:4">
      <c r="A1935" s="302"/>
    </row>
    <row r="1936" spans="1:4">
      <c r="A1936" s="3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количество видов работ</vt:lpstr>
      <vt:lpstr>512-ЗО с учетом изменения</vt:lpstr>
      <vt:lpstr>для минстроя 15-16</vt:lpstr>
      <vt:lpstr>2015-2016  (без формул)</vt:lpstr>
      <vt:lpstr>(без формул)</vt:lpstr>
      <vt:lpstr>кол-во видов</vt:lpstr>
      <vt:lpstr>реестр</vt:lpstr>
      <vt:lpstr>Лист1</vt:lpstr>
      <vt:lpstr>'(без формул)'!Заголовки_для_печати</vt:lpstr>
      <vt:lpstr>'2015-2016  (без формул)'!Заголовки_для_печати</vt:lpstr>
      <vt:lpstr>'512-ЗО с учетом изменения'!Заголовки_для_печати</vt:lpstr>
      <vt:lpstr>'для минстроя 15-16'!Заголовки_для_печати</vt:lpstr>
      <vt:lpstr>'количество видов работ'!Заголовки_для_печати</vt:lpstr>
      <vt:lpstr>реестр!Заголовки_для_печати</vt:lpstr>
      <vt:lpstr>'(без формул)'!Область_печати</vt:lpstr>
      <vt:lpstr>'2015-2016  (без формул)'!Область_печати</vt:lpstr>
      <vt:lpstr>'512-ЗО с учетом изменения'!Область_печати</vt:lpstr>
      <vt:lpstr>'для минстроя 15-16'!Область_печати</vt:lpstr>
      <vt:lpstr>'количество видов работ'!Область_печати</vt:lpstr>
      <vt:lpstr>реестр!Область_печати</vt:lpstr>
      <vt:lpstr>реестр!реестр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GYPNORION</cp:lastModifiedBy>
  <cp:lastPrinted>2017-02-17T10:56:04Z</cp:lastPrinted>
  <dcterms:created xsi:type="dcterms:W3CDTF">2015-03-06T05:45:23Z</dcterms:created>
  <dcterms:modified xsi:type="dcterms:W3CDTF">2017-03-01T07:37:59Z</dcterms:modified>
</cp:coreProperties>
</file>